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Asta\SOTC\Quotations\TO DEPT-Final\"/>
    </mc:Choice>
  </mc:AlternateContent>
  <xr:revisionPtr revIDLastSave="0" documentId="13_ncr:1_{EA80A429-42EE-4EA2-9E1A-5FFF18FDB003}" xr6:coauthVersionLast="47" xr6:coauthVersionMax="47" xr10:uidLastSave="{00000000-0000-0000-0000-000000000000}"/>
  <bookViews>
    <workbookView xWindow="-108" yWindow="-108" windowWidth="23256" windowHeight="12456" firstSheet="8" activeTab="17" xr2:uid="{CD28CD88-147E-4337-BEB8-9E2CA6426110}"/>
  </bookViews>
  <sheets>
    <sheet name="Template" sheetId="1" r:id="rId1"/>
    <sheet name="MPS-ASTA" sheetId="12" r:id="rId2"/>
    <sheet name="Sheet3" sheetId="14" r:id="rId3"/>
    <sheet name="KSIPL" sheetId="2" r:id="rId4"/>
    <sheet name="A&amp;A" sheetId="3" r:id="rId5"/>
    <sheet name="GASTECH" sheetId="4" r:id="rId6"/>
    <sheet name="LSS" sheetId="5" r:id="rId7"/>
    <sheet name="SRINIDHI" sheetId="6" r:id="rId8"/>
    <sheet name="iCARE" sheetId="7" r:id="rId9"/>
    <sheet name="VELIND" sheetId="8" r:id="rId10"/>
    <sheet name="SURYA TE" sheetId="9" r:id="rId11"/>
    <sheet name="BSM" sheetId="10" r:id="rId12"/>
    <sheet name="MDS" sheetId="11" r:id="rId13"/>
    <sheet name="DG-1" sheetId="15" r:id="rId14"/>
    <sheet name="DG-2" sheetId="16" r:id="rId15"/>
    <sheet name="RO-1" sheetId="18" r:id="rId16"/>
    <sheet name="RO-2" sheetId="20" r:id="rId17"/>
    <sheet name="RO-3" sheetId="21" r:id="rId18"/>
    <sheet name="MPS-ASTA (2)" sheetId="22" r:id="rId19"/>
    <sheet name="R3" sheetId="25" r:id="rId20"/>
    <sheet name="A&amp;A (2)" sheetId="26" r:id="rId21"/>
    <sheet name="MPS-ASTA (3)" sheetId="27" r:id="rId22"/>
    <sheet name="MPS-ASTA (4)" sheetId="28" r:id="rId23"/>
  </sheets>
  <definedNames>
    <definedName name="_xlnm.Print_Area" localSheetId="4">'A&amp;A'!$A$2:$J$29</definedName>
    <definedName name="_xlnm.Print_Area" localSheetId="20">'A&amp;A (2)'!$A$2:$J$41</definedName>
    <definedName name="_xlnm.Print_Area" localSheetId="11">BSM!$A$1:$J$38</definedName>
    <definedName name="_xlnm.Print_Area" localSheetId="13">'DG-1'!$A$2:$J$22</definedName>
    <definedName name="_xlnm.Print_Area" localSheetId="14">'DG-2'!$A$2:$J$22</definedName>
    <definedName name="_xlnm.Print_Area" localSheetId="5">GASTECH!$A$2:$J$30</definedName>
    <definedName name="_xlnm.Print_Area" localSheetId="8">iCARE!$A$2:$J$22</definedName>
    <definedName name="_xlnm.Print_Area" localSheetId="3">KSIPL!$A$1:$J$27</definedName>
    <definedName name="_xlnm.Print_Area" localSheetId="6">LSS!$A$2:$J$29</definedName>
    <definedName name="_xlnm.Print_Area" localSheetId="12">MDS!$A$2:$J$22</definedName>
    <definedName name="_xlnm.Print_Area" localSheetId="1">'MPS-ASTA'!$C$4:$L$43</definedName>
    <definedName name="_xlnm.Print_Area" localSheetId="18">'MPS-ASTA (2)'!$C$4:$L$23</definedName>
    <definedName name="_xlnm.Print_Area" localSheetId="21">'MPS-ASTA (3)'!$C$4:$L$26</definedName>
    <definedName name="_xlnm.Print_Area" localSheetId="22">'MPS-ASTA (4)'!$C$4:$L$23</definedName>
    <definedName name="_xlnm.Print_Area" localSheetId="19">'R3'!$A$2:$J$30</definedName>
    <definedName name="_xlnm.Print_Area" localSheetId="15">'RO-1'!$A$2:$J$22</definedName>
    <definedName name="_xlnm.Print_Area" localSheetId="16">'RO-2'!$A$2:$J$22</definedName>
    <definedName name="_xlnm.Print_Area" localSheetId="17">'RO-3'!$A$2:$J$22</definedName>
    <definedName name="_xlnm.Print_Area" localSheetId="7">SRINIDHI!$A$1:$J$22</definedName>
    <definedName name="_xlnm.Print_Area" localSheetId="10">'SURYA TE'!$A$2:$J$24</definedName>
    <definedName name="_xlnm.Print_Area" localSheetId="0">Template!$A$1:$J$27</definedName>
    <definedName name="_xlnm.Print_Area" localSheetId="9">VELIND!$A$2:$J$24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9" i="28" l="1"/>
  <c r="L26" i="12"/>
  <c r="F22" i="28"/>
  <c r="K8" i="28"/>
  <c r="K7" i="28"/>
  <c r="M6" i="26"/>
  <c r="I10" i="26"/>
  <c r="I5" i="21"/>
  <c r="I5" i="20"/>
  <c r="I12" i="3"/>
  <c r="J12" i="3"/>
  <c r="I11" i="3"/>
  <c r="K9" i="28" l="1"/>
  <c r="K10" i="28" s="1"/>
  <c r="K11" i="28" s="1"/>
  <c r="L9" i="28"/>
  <c r="J11" i="3"/>
  <c r="K28" i="12" l="1"/>
  <c r="K27" i="12"/>
  <c r="F25" i="27" l="1"/>
  <c r="K11" i="27"/>
  <c r="K10" i="27"/>
  <c r="K9" i="27"/>
  <c r="K8" i="27"/>
  <c r="K7" i="27"/>
  <c r="G23" i="28" l="1"/>
  <c r="K12" i="28" s="1"/>
  <c r="K13" i="28" s="1"/>
  <c r="K12" i="27"/>
  <c r="K13" i="27" s="1"/>
  <c r="K14" i="27" s="1"/>
  <c r="L12" i="27"/>
  <c r="O12" i="27" s="1"/>
  <c r="J9" i="26" l="1"/>
  <c r="J8" i="26"/>
  <c r="I9" i="26"/>
  <c r="I8" i="26"/>
  <c r="D25" i="26"/>
  <c r="I7" i="26"/>
  <c r="I6" i="26"/>
  <c r="I5" i="26"/>
  <c r="K8" i="22"/>
  <c r="K7" i="22"/>
  <c r="D28" i="25"/>
  <c r="I12" i="25"/>
  <c r="J12" i="25" s="1"/>
  <c r="I11" i="25"/>
  <c r="J11" i="25" s="1"/>
  <c r="J10" i="25"/>
  <c r="I10" i="25"/>
  <c r="I9" i="25"/>
  <c r="J9" i="25" s="1"/>
  <c r="I8" i="25"/>
  <c r="J8" i="25" s="1"/>
  <c r="I7" i="25"/>
  <c r="J7" i="25" s="1"/>
  <c r="I6" i="25"/>
  <c r="J6" i="25" s="1"/>
  <c r="I5" i="25"/>
  <c r="I13" i="25" s="1"/>
  <c r="I6" i="10"/>
  <c r="F22" i="22"/>
  <c r="D21" i="21"/>
  <c r="O6" i="21"/>
  <c r="I6" i="21"/>
  <c r="E14" i="21" s="1"/>
  <c r="D21" i="20"/>
  <c r="O6" i="20"/>
  <c r="G26" i="27" l="1"/>
  <c r="K15" i="27" s="1"/>
  <c r="K16" i="27" s="1"/>
  <c r="J5" i="26"/>
  <c r="J7" i="26"/>
  <c r="J6" i="26"/>
  <c r="I14" i="25"/>
  <c r="E21" i="25"/>
  <c r="I15" i="25"/>
  <c r="J5" i="25"/>
  <c r="J13" i="25" s="1"/>
  <c r="K9" i="22"/>
  <c r="K10" i="22" s="1"/>
  <c r="L9" i="22"/>
  <c r="O9" i="22" s="1"/>
  <c r="J5" i="20"/>
  <c r="J6" i="20" s="1"/>
  <c r="I7" i="21"/>
  <c r="I8" i="21" s="1"/>
  <c r="J5" i="21"/>
  <c r="J6" i="21" s="1"/>
  <c r="I6" i="20"/>
  <c r="E14" i="20" s="1"/>
  <c r="K26" i="12"/>
  <c r="E14" i="18"/>
  <c r="J10" i="26" l="1"/>
  <c r="E18" i="26"/>
  <c r="I11" i="26"/>
  <c r="I12" i="26" s="1"/>
  <c r="E27" i="25"/>
  <c r="E26" i="25"/>
  <c r="E25" i="25"/>
  <c r="E24" i="25"/>
  <c r="E23" i="25"/>
  <c r="K11" i="22"/>
  <c r="I7" i="20"/>
  <c r="I8" i="20" s="1"/>
  <c r="E22" i="26" l="1"/>
  <c r="E21" i="26"/>
  <c r="E20" i="26"/>
  <c r="E24" i="26"/>
  <c r="E23" i="26"/>
  <c r="E29" i="25"/>
  <c r="I16" i="25" s="1"/>
  <c r="I17" i="25" s="1"/>
  <c r="E20" i="21"/>
  <c r="E19" i="21"/>
  <c r="E18" i="21"/>
  <c r="E17" i="21"/>
  <c r="E16" i="21"/>
  <c r="E26" i="26" l="1"/>
  <c r="I13" i="26" s="1"/>
  <c r="I14" i="26" s="1"/>
  <c r="G23" i="22"/>
  <c r="K12" i="22" s="1"/>
  <c r="K13" i="22" s="1"/>
  <c r="E22" i="21"/>
  <c r="I9" i="21" s="1"/>
  <c r="I10" i="21" s="1"/>
  <c r="E19" i="20"/>
  <c r="E18" i="20"/>
  <c r="E17" i="20"/>
  <c r="E20" i="20"/>
  <c r="E16" i="20"/>
  <c r="E22" i="20" l="1"/>
  <c r="I9" i="20" s="1"/>
  <c r="I10" i="20" s="1"/>
  <c r="D21" i="18" l="1"/>
  <c r="O6" i="18"/>
  <c r="I5" i="18"/>
  <c r="D21" i="16"/>
  <c r="O6" i="16"/>
  <c r="I5" i="16"/>
  <c r="O6" i="15"/>
  <c r="D21" i="15"/>
  <c r="I5" i="15"/>
  <c r="I6" i="15" s="1"/>
  <c r="J5" i="18" l="1"/>
  <c r="J6" i="18" s="1"/>
  <c r="I6" i="18"/>
  <c r="E20" i="18"/>
  <c r="E19" i="18"/>
  <c r="E18" i="18"/>
  <c r="E17" i="18"/>
  <c r="E16" i="18"/>
  <c r="I7" i="18"/>
  <c r="I8" i="18" s="1"/>
  <c r="J5" i="16"/>
  <c r="J6" i="16" s="1"/>
  <c r="I6" i="16"/>
  <c r="E14" i="16" s="1"/>
  <c r="E20" i="16" s="1"/>
  <c r="I7" i="16"/>
  <c r="I8" i="16" s="1"/>
  <c r="E16" i="16"/>
  <c r="E17" i="16"/>
  <c r="E18" i="16"/>
  <c r="E19" i="16"/>
  <c r="E14" i="15"/>
  <c r="I7" i="15"/>
  <c r="I8" i="15" s="1"/>
  <c r="J5" i="15"/>
  <c r="J6" i="15" s="1"/>
  <c r="I8" i="11"/>
  <c r="I10" i="8"/>
  <c r="I8" i="7"/>
  <c r="I8" i="6"/>
  <c r="I13" i="2"/>
  <c r="I10" i="9"/>
  <c r="E22" i="18" l="1"/>
  <c r="I9" i="18" s="1"/>
  <c r="I10" i="18" s="1"/>
  <c r="E22" i="16"/>
  <c r="I9" i="16" s="1"/>
  <c r="I10" i="16" s="1"/>
  <c r="E20" i="15"/>
  <c r="E19" i="15"/>
  <c r="E18" i="15"/>
  <c r="E17" i="15"/>
  <c r="E16" i="15"/>
  <c r="E22" i="15" l="1"/>
  <c r="I9" i="15" s="1"/>
  <c r="I10" i="15" s="1"/>
  <c r="F42" i="12" l="1"/>
  <c r="K25" i="12"/>
  <c r="K24" i="12"/>
  <c r="K23" i="12"/>
  <c r="K22" i="12"/>
  <c r="K21" i="12"/>
  <c r="K20" i="12"/>
  <c r="K19" i="12"/>
  <c r="K18" i="12"/>
  <c r="K17" i="12"/>
  <c r="K16" i="12"/>
  <c r="K15" i="12"/>
  <c r="K14" i="12"/>
  <c r="K13" i="12"/>
  <c r="K12" i="12" l="1"/>
  <c r="K11" i="12"/>
  <c r="K10" i="12"/>
  <c r="K9" i="12"/>
  <c r="K8" i="12"/>
  <c r="K7" i="12"/>
  <c r="D21" i="11"/>
  <c r="I5" i="11"/>
  <c r="I6" i="11" s="1"/>
  <c r="D22" i="10"/>
  <c r="J6" i="10" s="1"/>
  <c r="I5" i="10"/>
  <c r="I7" i="10" s="1"/>
  <c r="D23" i="9"/>
  <c r="I7" i="9"/>
  <c r="J7" i="9" s="1"/>
  <c r="I6" i="9"/>
  <c r="J6" i="9" s="1"/>
  <c r="I5" i="9"/>
  <c r="D23" i="8"/>
  <c r="I7" i="8"/>
  <c r="J7" i="8" s="1"/>
  <c r="I6" i="8"/>
  <c r="J6" i="8" s="1"/>
  <c r="I5" i="8"/>
  <c r="J5" i="8" s="1"/>
  <c r="D21" i="7"/>
  <c r="I5" i="7"/>
  <c r="I6" i="7" s="1"/>
  <c r="D21" i="6"/>
  <c r="I5" i="6"/>
  <c r="J5" i="6" s="1"/>
  <c r="J6" i="6" s="1"/>
  <c r="D28" i="5"/>
  <c r="I12" i="5"/>
  <c r="I11" i="5"/>
  <c r="J11" i="5" s="1"/>
  <c r="I10" i="5"/>
  <c r="I9" i="5"/>
  <c r="J9" i="5" s="1"/>
  <c r="I8" i="5"/>
  <c r="I7" i="5"/>
  <c r="J7" i="5" s="1"/>
  <c r="I6" i="5"/>
  <c r="J6" i="5" s="1"/>
  <c r="I5" i="5"/>
  <c r="I10" i="4"/>
  <c r="I11" i="4"/>
  <c r="I12" i="4"/>
  <c r="D28" i="4"/>
  <c r="I9" i="4"/>
  <c r="I8" i="4"/>
  <c r="I7" i="4"/>
  <c r="I6" i="4"/>
  <c r="J6" i="4" s="1"/>
  <c r="I5" i="4"/>
  <c r="D28" i="3"/>
  <c r="I10" i="3"/>
  <c r="J10" i="3" s="1"/>
  <c r="I9" i="3"/>
  <c r="I8" i="3"/>
  <c r="I7" i="3"/>
  <c r="I6" i="3"/>
  <c r="I13" i="3" s="1"/>
  <c r="I5" i="3"/>
  <c r="D26" i="2"/>
  <c r="I10" i="2"/>
  <c r="I9" i="2"/>
  <c r="I8" i="2"/>
  <c r="J8" i="2" s="1"/>
  <c r="I7" i="2"/>
  <c r="J7" i="2" s="1"/>
  <c r="I6" i="2"/>
  <c r="J6" i="2" s="1"/>
  <c r="I5" i="2"/>
  <c r="J5" i="2" s="1"/>
  <c r="D26" i="1"/>
  <c r="I10" i="1"/>
  <c r="J10" i="1" s="1"/>
  <c r="I9" i="1"/>
  <c r="J9" i="1" s="1"/>
  <c r="I8" i="1"/>
  <c r="J8" i="1" s="1"/>
  <c r="I7" i="1"/>
  <c r="J7" i="1" s="1"/>
  <c r="I6" i="1"/>
  <c r="J6" i="1" s="1"/>
  <c r="I5" i="1"/>
  <c r="J5" i="1" s="1"/>
  <c r="L29" i="12" l="1"/>
  <c r="Q32" i="12" s="1"/>
  <c r="K29" i="12"/>
  <c r="J7" i="3"/>
  <c r="J8" i="3"/>
  <c r="J5" i="3"/>
  <c r="J9" i="3"/>
  <c r="I8" i="9"/>
  <c r="E16" i="9" s="1"/>
  <c r="J8" i="8"/>
  <c r="I13" i="5"/>
  <c r="E21" i="5" s="1"/>
  <c r="J12" i="4"/>
  <c r="J6" i="3"/>
  <c r="J13" i="3" s="1"/>
  <c r="E14" i="11"/>
  <c r="I7" i="11"/>
  <c r="J5" i="11"/>
  <c r="J6" i="11" s="1"/>
  <c r="I8" i="10"/>
  <c r="I9" i="10" s="1"/>
  <c r="E15" i="10"/>
  <c r="J5" i="10"/>
  <c r="J7" i="10" s="1"/>
  <c r="I9" i="9"/>
  <c r="J5" i="9"/>
  <c r="J8" i="9" s="1"/>
  <c r="I8" i="8"/>
  <c r="E14" i="7"/>
  <c r="I7" i="7"/>
  <c r="J5" i="7"/>
  <c r="J6" i="7" s="1"/>
  <c r="I6" i="6"/>
  <c r="J8" i="5"/>
  <c r="J10" i="5"/>
  <c r="J12" i="5"/>
  <c r="J5" i="5"/>
  <c r="J5" i="4"/>
  <c r="J10" i="4"/>
  <c r="J11" i="4"/>
  <c r="J7" i="4"/>
  <c r="J9" i="4"/>
  <c r="J8" i="4"/>
  <c r="I13" i="4"/>
  <c r="J9" i="2"/>
  <c r="J10" i="2"/>
  <c r="I11" i="2"/>
  <c r="J11" i="1"/>
  <c r="I11" i="1"/>
  <c r="E21" i="3" l="1"/>
  <c r="E26" i="3" s="1"/>
  <c r="K30" i="12"/>
  <c r="K31" i="12" s="1"/>
  <c r="J11" i="2"/>
  <c r="I14" i="5"/>
  <c r="I15" i="5" s="1"/>
  <c r="J13" i="4"/>
  <c r="E27" i="3"/>
  <c r="E23" i="3"/>
  <c r="E24" i="3"/>
  <c r="E25" i="3"/>
  <c r="I14" i="3"/>
  <c r="I15" i="3" s="1"/>
  <c r="E20" i="11"/>
  <c r="E19" i="11"/>
  <c r="E18" i="11"/>
  <c r="E17" i="11"/>
  <c r="E16" i="11"/>
  <c r="E20" i="10"/>
  <c r="E21" i="10"/>
  <c r="E19" i="10"/>
  <c r="E18" i="10"/>
  <c r="E17" i="10"/>
  <c r="E22" i="9"/>
  <c r="E21" i="9"/>
  <c r="E20" i="9"/>
  <c r="E19" i="9"/>
  <c r="E18" i="9"/>
  <c r="I9" i="8"/>
  <c r="E16" i="8"/>
  <c r="E18" i="7"/>
  <c r="E20" i="7"/>
  <c r="E19" i="7"/>
  <c r="E17" i="7"/>
  <c r="E16" i="7"/>
  <c r="I7" i="6"/>
  <c r="E14" i="6"/>
  <c r="J13" i="5"/>
  <c r="E27" i="5"/>
  <c r="E24" i="5"/>
  <c r="E26" i="5"/>
  <c r="E25" i="5"/>
  <c r="E23" i="5"/>
  <c r="E21" i="4"/>
  <c r="I14" i="4"/>
  <c r="I15" i="4" s="1"/>
  <c r="E19" i="2"/>
  <c r="I12" i="2"/>
  <c r="I12" i="1"/>
  <c r="E19" i="1"/>
  <c r="I13" i="1"/>
  <c r="E29" i="3" l="1"/>
  <c r="I16" i="3" s="1"/>
  <c r="E24" i="9"/>
  <c r="I11" i="9" s="1"/>
  <c r="I12" i="9" s="1"/>
  <c r="E22" i="7"/>
  <c r="I9" i="7" s="1"/>
  <c r="I10" i="7" s="1"/>
  <c r="I17" i="3"/>
  <c r="E22" i="11"/>
  <c r="I9" i="11" s="1"/>
  <c r="I10" i="11" s="1"/>
  <c r="E23" i="10"/>
  <c r="I10" i="10" s="1"/>
  <c r="I11" i="10" s="1"/>
  <c r="E22" i="8"/>
  <c r="E21" i="8"/>
  <c r="E20" i="8"/>
  <c r="E19" i="8"/>
  <c r="E18" i="8"/>
  <c r="E20" i="6"/>
  <c r="E19" i="6"/>
  <c r="E18" i="6"/>
  <c r="E17" i="6"/>
  <c r="E16" i="6"/>
  <c r="E29" i="5"/>
  <c r="I16" i="5" s="1"/>
  <c r="I17" i="5" s="1"/>
  <c r="E27" i="4"/>
  <c r="E26" i="4"/>
  <c r="E25" i="4"/>
  <c r="E24" i="4"/>
  <c r="E23" i="4"/>
  <c r="E25" i="2"/>
  <c r="E22" i="2"/>
  <c r="E24" i="2"/>
  <c r="E23" i="2"/>
  <c r="E21" i="2"/>
  <c r="E25" i="1"/>
  <c r="E24" i="1"/>
  <c r="E23" i="1"/>
  <c r="E22" i="1"/>
  <c r="E21" i="1"/>
  <c r="E27" i="1" s="1"/>
  <c r="I14" i="1" s="1"/>
  <c r="I15" i="1" s="1"/>
  <c r="G43" i="12" l="1"/>
  <c r="K32" i="12" s="1"/>
  <c r="K33" i="12" s="1"/>
  <c r="E22" i="6"/>
  <c r="I9" i="6" s="1"/>
  <c r="I10" i="6" s="1"/>
  <c r="E29" i="4"/>
  <c r="I16" i="4" s="1"/>
  <c r="I17" i="4" s="1"/>
  <c r="E27" i="2"/>
  <c r="I14" i="2" s="1"/>
  <c r="I15" i="2" s="1"/>
  <c r="E24" i="8"/>
  <c r="I11" i="8" s="1"/>
  <c r="I12" i="8" s="1"/>
</calcChain>
</file>

<file path=xl/sharedStrings.xml><?xml version="1.0" encoding="utf-8"?>
<sst xmlns="http://schemas.openxmlformats.org/spreadsheetml/2006/main" count="886" uniqueCount="95">
  <si>
    <t>Sl.
 No</t>
  </si>
  <si>
    <t>Item Description</t>
  </si>
  <si>
    <t>Qty</t>
  </si>
  <si>
    <t>Unit</t>
  </si>
  <si>
    <t>Rate</t>
  </si>
  <si>
    <t>Amount</t>
  </si>
  <si>
    <t>CAMC Amount for 5 Years</t>
  </si>
  <si>
    <r>
      <t>Supply and installation of Under-deck Thermocol insulation sheets of 40 mm thick having more than 30 Kg/m</t>
    </r>
    <r>
      <rPr>
        <vertAlign val="superscript"/>
        <sz val="11"/>
        <color indexed="8"/>
        <rFont val="Arial"/>
        <family val="2"/>
      </rPr>
      <t>3</t>
    </r>
    <r>
      <rPr>
        <sz val="11"/>
        <color indexed="8"/>
        <rFont val="Arial"/>
        <family val="2"/>
      </rPr>
      <t xml:space="preserve"> density to ceiling by brush application of bituminous adhesive to the sheets and secured with screw along with washer at the centre of the sheet supported with GI wire running diagonally to the sheet of 2mm dia.</t>
    </r>
  </si>
  <si>
    <t>Sqm</t>
  </si>
  <si>
    <r>
      <t>Supply and Laying of Floor leveller compund (self smoothing mortar) to level the surface, having bulk density not less than 2 Kg/l for a fresh mortor, compressive strength not less than 20 N/mm</t>
    </r>
    <r>
      <rPr>
        <vertAlign val="superscript"/>
        <sz val="11"/>
        <color indexed="8"/>
        <rFont val="Arial"/>
        <family val="2"/>
      </rPr>
      <t>2</t>
    </r>
    <r>
      <rPr>
        <sz val="11"/>
        <color indexed="8"/>
        <rFont val="Arial"/>
        <family val="2"/>
      </rPr>
      <t>, initial setting time not more than 40 minutes and offer a 25 minutes working time, The surface should be walkabe after 30 min of laying. (ICUs)</t>
    </r>
  </si>
  <si>
    <t>Providing dadooing to walls with glazed full body ceramic wall tiles of size 800  x  1600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t>
  </si>
  <si>
    <t>Glass Sliding Door in TIR-2 &amp; TIR-3
*Size 1.8mt x 2.1mt.
*The door will be sliding.
”The material of door will be Glass.
*The door will be operate by sensor.
*The door movement will be easy and smooth.</t>
  </si>
  <si>
    <t>Nos</t>
  </si>
  <si>
    <t>V-Board Partitions on top of false ceiling for partitioning of sterile corridor and non-sterile corridor</t>
  </si>
  <si>
    <t xml:space="preserve">GI Powder Coated Sliding Doors (0.8mm shutter sheet thk &amp; 1.2mm frame sheet thk with Single Rebate and Honeycomb Infill) Double Leaf Door 1200 x 2100mm with Accessories (Sliding Track for Double Door, Sliding Dead Lock Enox, Concealed Handles 100mm Ahlada, Flush Bolt 300mm Ahlada, SS304 Kick Plate upto 350mm ht, DG Clear Float Glass 350x750x6mm with Adhesive Tape &amp; Silicon Sealant) </t>
  </si>
  <si>
    <t>Total Amount</t>
  </si>
  <si>
    <t>GST @ 18%</t>
  </si>
  <si>
    <t>Total Amount excluding CAMC</t>
  </si>
  <si>
    <t>CAMC Amount as per below table</t>
  </si>
  <si>
    <t>Total Amount including CAMC</t>
  </si>
  <si>
    <t>Comprehensive Annual Maintanance Charges post warranty period for 5 years(6th to 10th year) @8, 8,8, 9, 9 % respectively.</t>
  </si>
  <si>
    <t>Base Price</t>
  </si>
  <si>
    <t>S.No</t>
  </si>
  <si>
    <t>Year</t>
  </si>
  <si>
    <t>CAMC %</t>
  </si>
  <si>
    <r>
      <t>6</t>
    </r>
    <r>
      <rPr>
        <vertAlign val="superscript"/>
        <sz val="11"/>
        <color theme="1"/>
        <rFont val="Calibri"/>
        <family val="2"/>
        <scheme val="minor"/>
      </rPr>
      <t>th</t>
    </r>
  </si>
  <si>
    <r>
      <t>7</t>
    </r>
    <r>
      <rPr>
        <vertAlign val="superscript"/>
        <sz val="11"/>
        <color theme="1"/>
        <rFont val="Calibri"/>
        <family val="2"/>
        <scheme val="minor"/>
      </rPr>
      <t>th</t>
    </r>
  </si>
  <si>
    <r>
      <t>8</t>
    </r>
    <r>
      <rPr>
        <vertAlign val="superscript"/>
        <sz val="11"/>
        <color theme="1"/>
        <rFont val="Calibri"/>
        <family val="2"/>
        <scheme val="minor"/>
      </rPr>
      <t>th</t>
    </r>
  </si>
  <si>
    <r>
      <t>9</t>
    </r>
    <r>
      <rPr>
        <vertAlign val="superscript"/>
        <sz val="11"/>
        <color theme="1"/>
        <rFont val="Calibri"/>
        <family val="2"/>
        <scheme val="minor"/>
      </rPr>
      <t>th</t>
    </r>
  </si>
  <si>
    <r>
      <t>10</t>
    </r>
    <r>
      <rPr>
        <vertAlign val="superscript"/>
        <sz val="11"/>
        <color theme="1"/>
        <rFont val="Calibri"/>
        <family val="2"/>
        <scheme val="minor"/>
      </rPr>
      <t>th</t>
    </r>
  </si>
  <si>
    <t>Total %</t>
  </si>
  <si>
    <t>ANNEXURE-01</t>
  </si>
  <si>
    <t>4 Gas Digital Alarm Panels : 4  Gas Digital Alarm Panel consisting of atl necessary accessories ie Pressure sensors,reguIators,hand valves ,pressure gauges ecL(Oxygen, Nitrous oxide, Medical Air, Vacuum)</t>
  </si>
  <si>
    <t>6 Gas Digital Alarm Panele : 6  Gas Digital Alarm Panel(Oxygen, Nitrous oxide, Medical Air, Surgical Air, Vacuum, Carbon dieoxide) consisting of all necessary accessories ie pressure sensors, regulators, hand vatves, pressure gauges etc.</t>
  </si>
  <si>
    <t>Valve box -4 services : Valve box - 4 Service consisting of Isolation valve 15 mm OD - 04 Nos. and  isolation valve 22 mm OD - 01 Nos. accessories ie Pressure gauge connection in a powder coated box The box consisting of lock &amp; key and a brakable glass for emergency.</t>
  </si>
  <si>
    <t>4 + 4 size of O2 manifold system : 4+4 Oxygen Main mannifold with 19mm ODx12mm I.D .Copper pipe mounted on top frame, Middle frmae and Bottom frame along with brass blocks, NRVs/ cylinder valves and pigtail pipes of 1m long of 8mm OD x 3mm I.D. duly tested at250Kg/Cum 2 pressure &amp; Fully automatic control panel for Oxygen.</t>
  </si>
  <si>
    <t>Fully Automatic O2 Control System
”Manufactured under an ISO 9001: 2015 certified works. ”Control Panel cover made of M.S. duly powder coated.
“Compact and fully automatic manifold control system far Oxygen services.
*Easy to maintain and use.
“Designed with both safety and continuity of flow supply at a constant pressure via to/o banks of bottled gas cylinders with following status monitoring.
”A-Bank in use (Green indication).
”B-Bank ready for use (Yelk›w indication). ”C-Empty Bank (Red indication).
”Control Panel has build in LED display to indicate Normal. High &amp; Low line Pressure.
”It has facility to test all above indicators working perfectly.
the   Control Panel indudes Pressure gauge (63 mm) to indicate the gas pressure of each header and pipe line diistribution pressure.
”Capable to provide a distribution distribution flow rate of 2IXI0 LPM or more for O2.
the   control panel incorporte safety puncture system in case pressure exceeds 100 Psi.
”In ease of failure of electronic pneumatics system, control can be used manually through by pass system.
* CE CERTIFIED.</t>
  </si>
  <si>
    <t>4 + 4 size of N2O manifold system : 4+4 Nitrous oxide Main mannifold with 19mm ODx12mm I.D .Copper pipe mounted on top frame, Middle frmae and Bottom frame along with brass blocks, NRVs/ cylinder valves and pigtail pipes of 1m long of 8mm OD x 3mm I.D. duly tested at 250Kg/Cum 2 pressure &amp; Fully automatic control panel for Nitrous Oxide.</t>
  </si>
  <si>
    <t>2 cylinder emergency maniféld - N2O : 2 Cylinder Nftmus oxide Emergency mannifold with 19mm ODx12mm I.D .Copper pipe mounted on top frame, Middle frmae and Bottom frame along with brass blocks, NRVs/ cytinder valves and pigtail pipes of 1m long of 8mm OD x 3mm I.D. duly tested at 250Kg/Cum 2 pressure &amp; Fully automatic control panel for Nitrous Oxide.</t>
  </si>
  <si>
    <t xml:space="preserve"> Fully Automatic N2O Control System
Manufactured under an ISO 9001: 2015 certified works.
*Control Panel cover made of M.S. duly powder coated.
*Compact and fully automatic manifold control system for N2O services.
"Easy to maintain and use.
*Designed with both safety and continuity of flow supply at a constant pressure via two banks of bottled gas cylinders with following status monitoring.
*A-Bank in use (Green indication).
*B-Bank ready for use (Yellow indication).
Authorise&amp;PITAL ENGINERS
D-4 A, YADAV PARK,
ROHTAK ROAD, NANGLOI,
DELHI-110041
C-Empty Bank (Red indication).
*Control Panel has build in LED display to indicate Normal. High &amp; Low line Pressure.
"It has facility to test all above indicators working perfectly.
*The Control Panel includes Pressure gauge (63 mm) to indicate the gas pressure of each header and pipe line diistribution pressure.
*Capable to provide a distribution flow rate of 500 LPM or more for N2O.
*The control panel incorporte safety puncture system in case pressure exceeds 100 Psi. In ease of failure of electronic pneumatics system, control can be used manually through by pass system.
CE CERTIFIED</t>
  </si>
  <si>
    <t>Comprehensive Annual Maintanance Charges post warranty period for 5 years(6th to 10th year) @6, 7, 8, 9, 10 % respectively.</t>
  </si>
  <si>
    <t>Comprehensive Annual Maintanance Charges post warranty period for 5 years(6th to 10th year) @6, 6, 8, 8, 10 % respectively.</t>
  </si>
  <si>
    <t>800 KVA Transformer OLTC for transformers with RTCC: Supply, Transportation, Installation, Testing and Commissioning of 800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t>
  </si>
  <si>
    <t>Recording in counselling room</t>
  </si>
  <si>
    <t xml:space="preserve">Local Area Network (LAN) System   </t>
  </si>
  <si>
    <t xml:space="preserve">Supply, Transportation and installation of 20KVA / 312V DC on line UPS system </t>
  </si>
  <si>
    <t>Monitor Stand beside Bed in ICUs &amp; TIRs</t>
  </si>
  <si>
    <t>Comprehensive Annual Maintanance Charges post warranty period for 5 years(6th to 10th year) @5, 6, 7, 8, 10 % respectively.</t>
  </si>
  <si>
    <t>Comprehensive Annual Maintanance Charges post warranty period for 5 years(6th to 10th year) @8, 8, 9, 9, 9 % respectively.</t>
  </si>
  <si>
    <t>Comprehensive Annual Maintanance Charges post warranty period for 5 years(6th to 10th year) @9, 9, 9, 9, 9 % respectively.</t>
  </si>
  <si>
    <t>Comprehensive Annual Maintanance Charges post warranty period for 5 years(6th to 10th year) @6, 7, 8, 9, 9 % respectively.</t>
  </si>
  <si>
    <t>Comprehensive Annual Maintanance Charges post warranty period for 5 years(6th to 10th year) @8, 8,8, 8, 8 % respectively.</t>
  </si>
  <si>
    <t>Job</t>
  </si>
  <si>
    <t xml:space="preserve"> </t>
  </si>
  <si>
    <t>Providing (1500 X 2100) single sliding door operated by elbow switches / foot switch as well as touchless sensor of 10mm thick toughened glass (Saint Gobin / Modi Guard) fixed in SS 304 grade 2 Track top channel of 45 mm (one track to hold fixed glass partition in position and second track with top rollers suitably angled to reduce resistance to movement to facilitate smooth sliding movement of the door). Single track bottom channel to be provided for fixed glass partition. Floor guide to be provided for smooth sliding of the door. Concealed door handle of (150 mm) to be provided in cutout on the sliding door for manual operation when required. All fittings provided should be of Titon /Ozone / Enox make in SS 304 - In TIRs</t>
  </si>
  <si>
    <r>
      <t>6</t>
    </r>
    <r>
      <rPr>
        <vertAlign val="superscript"/>
        <sz val="11"/>
        <color theme="1"/>
        <rFont val="Arial"/>
        <family val="2"/>
      </rPr>
      <t>th</t>
    </r>
  </si>
  <si>
    <r>
      <t>7</t>
    </r>
    <r>
      <rPr>
        <vertAlign val="superscript"/>
        <sz val="11"/>
        <color theme="1"/>
        <rFont val="Arial"/>
        <family val="2"/>
      </rPr>
      <t>th</t>
    </r>
  </si>
  <si>
    <r>
      <t>8</t>
    </r>
    <r>
      <rPr>
        <vertAlign val="superscript"/>
        <sz val="11"/>
        <color theme="1"/>
        <rFont val="Arial"/>
        <family val="2"/>
      </rPr>
      <t>th</t>
    </r>
  </si>
  <si>
    <r>
      <t>9</t>
    </r>
    <r>
      <rPr>
        <vertAlign val="superscript"/>
        <sz val="11"/>
        <color theme="1"/>
        <rFont val="Arial"/>
        <family val="2"/>
      </rPr>
      <t>th</t>
    </r>
  </si>
  <si>
    <r>
      <t>10</t>
    </r>
    <r>
      <rPr>
        <vertAlign val="superscript"/>
        <sz val="11"/>
        <color theme="1"/>
        <rFont val="Arial"/>
        <family val="2"/>
      </rPr>
      <t>th</t>
    </r>
  </si>
  <si>
    <t>Fully Automatic N2O Control System
Manufactured under an ISO 9001: 2015 certified works.
*Control Panel cover made of M.S. duly powder coated.
*Compact and fully automatic manifold control system for N2O services.
"Easy to maintain and use.
*Designed with both safety and continuity of flow supply at a constant pressure via two banks of bottled gas cylinders with following status monitoring.
*A-Bank in use (Green indication).
*B-Bank ready for use (Yellow indication).
Authorise&amp;PITAL ENGINERS, D-4 A, YADAV PARK, ROHTAK ROAD, NANGLOI, DELHI-110041, C-Empty Bank (Red indication).
*Control Panel has build in LED display to indicate Normal. High &amp; Low line Pressure. "It has facility to test all above indicators working perfectly.
*The Control Panel includes Pressure gauge (63 mm) to indicate the gas pressure of each header and pipe line diistribution pressure.
*Capable to provide a distribution flow rate of 500 LPM or more for N2O.
*The control panel incorporte safety puncture system in case pressure exceeds 100 Psi. In ease of failure of electronic pneumatics system, control can be used manually through by pass system.
CE CERTIFIED</t>
  </si>
  <si>
    <t>800 KVA Transformer OLTC for transformers with RTCC: Supply, Transportation, Installation, Testing and Commissioning of 800 KVA TRANSFORMER  with all test reports. The Transformer shall be designed and manufactured as per IS:1180 OLTC with level-II with initial filling of oil as per IS 335-1993. 1000 A LT Breaker Kiosk - 01 No.The basic details of the Transformer are as under. 
Makes: Esennar</t>
  </si>
  <si>
    <t>Supply, Transportation and installation of 20KVA / 312V DC on line UPS system Makes: Vertiv Liberty</t>
  </si>
  <si>
    <t>2 cylinder emergency manifold - N2O : 2 Cylinder Nftmus oxide Emergency mannifold with 19mm ODx12mm I.D .Copper pipe mounted on top frame, Middle frmae and Bottom frame along with brass blocks, NRVs/ cytinder valves and pigtail pipes of 1m long of 8mm OD x 3mm I.D. duly tested at 250Kg/Cum 2 pressure &amp; Fully automatic control panel for Nitrous Oxide.</t>
  </si>
  <si>
    <t xml:space="preserve">GI Powder Coated Sliding Doors (0.8mm shutter sheet thick &amp; 1.2mm frame sheet thick with Single Rebate and Honeycomb Infill) Double Leaf Door 1200 x 2100mm with Accessories (Sliding Track for Double Door, Sliding Dead Lock Enox, Concealed Handles 100mm Ahlada, Flush Bolt 300mm Ahlada, SS304 Kick Plate up to 350mm ht, DG Clear Float Glass 350x750x6mm with Adhesive Tape &amp; Silicon Sealant) </t>
  </si>
  <si>
    <r>
      <t>Supply and Laying of Floor leveller compound (self smoothing mortar) to level the surface, having bulk density not less than 2 Kg/l for a fresh mortar, compressive strength not less than 20 N/mm</t>
    </r>
    <r>
      <rPr>
        <vertAlign val="superscript"/>
        <sz val="11"/>
        <color indexed="8"/>
        <rFont val="Arial"/>
        <family val="2"/>
      </rPr>
      <t>2</t>
    </r>
    <r>
      <rPr>
        <sz val="11"/>
        <color indexed="8"/>
        <rFont val="Arial"/>
        <family val="2"/>
      </rPr>
      <t>, initial setting time not more than 40 minutes and offer a 25 minutes working time, The surface should be walkable after 30 min of laying. (ICUs)</t>
    </r>
  </si>
  <si>
    <t>4 Gas Digital Alarm Panels : 4  Gas Digital Alarm Panel consisting of all necessary accessories ie Pressure sensors, reguIators, hand valves, pressure gauges (Oxygen, Nitrous oxide, Medical Air, Vacuum)</t>
  </si>
  <si>
    <t>6 Gas Digital Alarm Panel : 6  Gas Digital Alarm Panel(Oxygen, Nitrous oxide, Medical Air, Surgical Air, Vacuum, Carbon dioxide) consisting of all necessary accessories ie pressure sensors, regulators, hand valves, pressure gauges etc.</t>
  </si>
  <si>
    <t>Valve box -4 services : Valve box - 4 Service consisting of Isolation valve 15 mm OD - 04 Nos. and  isolation valve 22 mm OD - 01 Nos. accessories ie Pressure gauge connection in a powder coated box The box consisting of lock &amp; key and a breakable glass for emergency.</t>
  </si>
  <si>
    <t>4 + 4 size of O2 manifold system : 4+4 Oxygen Main manifold with 19mm ODx12mm I.D .Copper pipe mounted on top frame, Middle frame and Bottom frame along with brass blocks, NRVs/ cylinder valves and pigtail pipes of 1m long of 8mm OD x 3mm I.D. duly tested at250Kg/Cum 2 pressure &amp; Fully automatic control panel for Oxygen.</t>
  </si>
  <si>
    <t>Fully Automatic O2 Control System ”Manufactured under an ISO 9001: 2015 certified works. ”Control Panel cover made of M.S. duly powder coated.
“Compact and fully automatic manifold control system far Oxygen services.
*Easy to maintain and use. “Designed with both safety and continuity of flow supply at a constant pressure via to/o banks of bottled gas cylinders with following status monitoring. ”A-Bank in use (Green indication). ”B-Bank ready for use (Yellow indication). ”C-Empty Bank (Red indication). ”Control Panel has build in LED display to indicate Normal. High &amp; Low line Pressure. ”It has facility to test all above indicators working perfectly. the   Control Panel includes Pressure gauge (63 mm) to indicate the gas pressure of each header and pipe line distribution pressure. ”Capable to provide a distribution flow rate of 2IXI0 LPM or more for O2. the   control panel incorporate safety puncture system in case pressure exceeds 100 Psi. ”In ease of failure of electronic pneumatics system, control can be used manually through by pass system.
* CE CERTIFIED.</t>
  </si>
  <si>
    <t>750 KVA Generator Set with AMF Control Panel Supply, Transportation, erection and commissioning (Excluding Foundation) of 3 Phase, 415, 50Hz, water cooled multi cylinder diesel generator set with alternator of 750 KVA output continuous rating directly coupled Engine and Alternator 750 KVA, 415 Volts with guard and mounted on a common base plate of Robust construction and complete with AMF panel having IP-52 protection, Acoustic Enclosure as per CPCB norms , sound absorbing material, t to restrict sound level up to 75 dB up to 1 Mtr distance and as per CPCB norms</t>
  </si>
  <si>
    <t>750 KVA Generator Set with AMF Control Panel Supply, Transportation, erection and commissioning (Excluding Foundation) of 3 Phase, 415, 50Hz, water cooled multi cylinder diesel generator set with alternator of 750 KVA output continuous rating directly coupled Engine and Alternator 750 KVA, 415 Volts with guard and mounted on a common base plate of Robust construction and complete with AMF panel having IP-52 protection, Acoustic Enclosure as per CPCB norms , sound absorbing material, t to restrict sound level up to 75 dB up to 1 Mtr distance and as per CPCB norms etc.</t>
  </si>
  <si>
    <t>Double arm Surgical Pendant (supported): The pendant shall be imparted &amp; comply with NFPA99c/HTM 02 - 01/ISO7396 -1/DIN. The support arms shall be extremely robust and revolve on high quality bearings so that pendant head glides smoothly and quickly to any desired position. double moveable arms with total coverage of not less than 1800mm and 330deg, horizontal movement for each arm, which can be easily adjusted to suit desired mode of operation. Vertical movement shall be motorized. Weight carrying capacity of the arm shall not be less than 180 kgs Shall have pneumatic brakes The pendant service heads shall be modular with minimum 1200mm head. the head shall be capable of accepting a range of shavasana infusion poles or other accessories. The pendant heads shall support the range of physiological Monitor Mounting solutions. Shall be dual art of 800mm/8tXfmm.05 no’s platforms of not less than 5tXlmm x5tXbnm x400mm,01 no’s Drawer for place Accessories. Each platform shall have a weight bearing capacity of minimum 30kg each. Sail has iv rod stand with capacity of 30 kg with 4-hooks for each rod. medical gas outlets CO2-02 NOS, Vacuum - 2n0s, Air (7bar)-2nos, Electrical sockets12no, shall provide on the service head (6on each side), DAT port RJ-45/cat6 -2nos. all interface for integration, braking systems, a small spring arm on the side support an additional monitor.</t>
  </si>
  <si>
    <t>Comprehensive Annual Maintanance Charges post warranty period for 5 years(6th to 10th year) @7, 7, 7, 7, 7 % respectively.</t>
  </si>
  <si>
    <t>MPS-ASTA</t>
  </si>
  <si>
    <t>Ananya</t>
  </si>
  <si>
    <t>Blue Space Medicals</t>
  </si>
  <si>
    <t>iCARE</t>
  </si>
  <si>
    <t>Srinidhi</t>
  </si>
  <si>
    <t>Double arm Surgical Pendant (supported): The pendant shall be imparted &amp; comply with NFPA99c/HTM 02-01/ISO7396-1/DIN. The support arms shall be extremely robust and revolve on high quality bearings so that pendant head glides smoothly and quickly to any desired position. double moveable arms with total coverage of not less than 1800mm and 330deg, horizontal movement for each arm, which can be easily adjusted to suit desired mode of operation. Vertical movement shall be motorized. Weight carrying capacity of the arm shall not be less than 180 kgs Shall have pneumatic brakes The pendant service heads shall be modular with minimum 1200mm head. the head shall be capable of accepting a range of shavasana infusion poles or other accessories. The pendant heads shall support the range of physiological Monitor Mounting solutions. Shall be dual art of 800mm/8tXfmm.05 no's platforms of not less than 5tXImm x5tXbnm x400mm,01 no's Drawer for place Accessories. Each platform shall have a weight bearing capacity of minimum 30kg each. Sail has iv rod stand with capacity of 30 kg with 4-hooks for each rod. medical gas outlets CO2-02 NOS, Vacuum - 2n0s, Air (7bar)-2nos, Electrical sockets 12no, shall provide on the service head (6on each side), DAT port RJ-45/cat6 -2nos. all interface for integration, braking systems, a small spring arm on the side support an additional monitor.</t>
  </si>
  <si>
    <t>Double arm Surgical Pendant (supported): The pendant shall be imparted &amp; comply with NFPA99c/HTM 02-01/ISO7396-1/DIN. The support arms shall be extremely robust and revolve on high quality bearings so that pendant head glides smoothly and quickly to any desired position. double moveable arms with total coverage of not less than 1800mm and 330deg, horizontal movement for each arm, which can be easily adjusted to suit desired mode of operation. Vertical movement shall be motorized. Weight carrying capacity of the arm shall not be less than 180 kgs Shall have pneumatic brakes The pendant service heads shall be modular with minimum 1200mm head. the head shall be capable of accepting a range of shavasana infusion poles or other accessories. The pendant heads shall support the range of physiological Monitor Mounting solutions. Shall be dual art of 800mm/8tXfmm.05 no's platforms of not less than 5tXImm x5tXbnm x400mm,01 no's Drawer for place Accessories. Each platform shall have a weight bearing capacity of minimum 30kg each. Sail has iv rod stand with capacity of 30 kg with 4-hooks for each rod. medical gas outlets CO2-02 NOS, Vacuum - 2n0s, Air (7bar)-2nos, Electrical sockets 12no, shall provide on the service head (6on each side), DATA port RJ-45/cat6 -2nos. all interface for integration, braking systems, a small spring arm on the side support an additional monitor.</t>
  </si>
  <si>
    <t>Acoustic Wall Panelling with framework consisting of 25mm high GI wall channels with fully knurled surface of 0.55mm thick bottom wedge of 80mm width, having two equal flanges of 26mm is anchored to GI studs of 50mm high. GI studs of 50mm High to be fixed to wall at 600mm centres, 25mm thick channels are then fixed perpendicular to the GI studs and suitable fixing channel is fixed to the cross channel to fix the panel to achieve overall air gap of 75mm from the wall and GI Clips for inside panel and Clips for border panel of 18mm to be fixed to the GI wall channel to achieve required shape. Secured arranging of polyester wool of – thickness/density,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</si>
  <si>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Accooustic Ceiling Paneling with Perforated board Fine line Grid false ceiling using 11mm thick Perforated Board sheet tiles of size 595mm x 595mm fixing to steel precoated GI wall angle of size 25mm x 25mm x 0.70mm thick along the perimeter of ceiling screw fixed to brick work / partition at 610mm center to center and suspending the frame work using precoated GI Tee section (24mm x 38mm x 0.7mm) from soffit at 1220mm center to center fixed with GI Soffit Cleat, rawl plugs and steel expansion fasteners &amp; connecting clip to the GI Tee section with 4mm dia GI rod with galvanised spring steel level clip of PVC unversal holding clips system at 1200mm center to center and Secured arranging of polyester wool of 50mm thick 1000 GSM,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</si>
  <si>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80% blockout Ruler Blinds for MOTs Integration Room Windows</t>
  </si>
  <si>
    <t>Wooden Flooring with Engineered wood planks of 14mm thick (MOTs Integration Room)</t>
  </si>
  <si>
    <t>Skirting for Wooden Flooring with Engineered wood planks of 14mm thick (MOTs Integration Room)</t>
  </si>
  <si>
    <t>Rmt</t>
  </si>
  <si>
    <t>Supply and installation of double pass RO system with raw water tank capacity of 5000 ltr plastic tank having 2 nos feed pumps of 1.5 HP with max flow of 9000 ltr/hr including construction of sand filter of dimensions (H=1665 mm, D=325 mm) with filter media as Quartz sand of SS vessel construction and Activated Carbon filter of dimensions (H= 1665mm) with filter media as Activated carbon (IV-600) of SS vessel construction, with 4 nos of spiral wound RO membrane of size 8 inch dia x 1 m length of make G.E OSMONICS (or) HYDRAUNAUTICS, 4 nos UV system with service flow of 1500 ltr/hr (Before Snd filter and after SS tank out-let) with cPVC pipeline recirculation loop to avoid contamination in pipe to supply for 10 beds in Post ICU, 4 beds in Transplant ICU, 1 for each TIR, 2 in Point of Care Lab and one for each scrub station) Drinage outlet to be provided near each RO outlet.</t>
  </si>
  <si>
    <t>Supply of Double charged / multi charged stain free full body porcelain vitrified tiles with double layer pigment of size 600 x 600 mm and thickness between 8-10 mm 1st quality conforming to IS:15622 - 2017, IS:13630 (Parts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 including neat cement slurry   of honey  like consistancy spread @ 3.3 kgs per  Sqm. and jointed neately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in-charge  etc.,and overheads &amp; contractors profit complete for finished item of work. (APSS No.701 &amp; 707).</t>
  </si>
  <si>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</si>
  <si>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Supply  and  installation  of  50mm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t>
  </si>
  <si>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t>
  </si>
  <si>
    <t xml:space="preserve">   </t>
  </si>
  <si>
    <t>Supply and installation of double pass RO system having 2 nos feed pumps of 1.5 HP with max flow of 4000 ltr/hr including construction of sand filter of dimensions (H=1650 mm, D=325 mm) with filter media as Quartz sand of SS vessel construction and Activated Carbon filter of dimensions (H= 1650mm) with filter media as Activated carbon (IV-600) of SS vessel construction, with 4 nos of spiral wound RO membrane of size 4 inch dia x 1 m length of make ION EXCHANGE (HYDROMEN) (or) equal, 2 nos UV system with service flow of 1000 ltr/hr (Before 2nd filter and after SS tank out-let) with PEX pipeline recirculation loop to avoid contamination in pipe to supply for 10 beds in Post ICU, 4 beds in Transplant ICU and 1 for each TIR.) Drinage outlet to be provided near each RO outlet.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</si>
</sst>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15" x14ac:knownFonts="1">
    <font>
      <sz val="11"/>
      <color theme="1"/>
      <name val="Calibri"/>
      <family val="2"/>
      <scheme val="minor"/>
    </font>
    <font>
      <sz val="11"/>
      <color theme="1"/>
      <name val="Calibri"/>
      <family val="2"/>
      <scheme val="minor"/>
    </font>
    <font>
      <b/>
      <sz val="11"/>
      <color theme="1"/>
      <name val="Arial"/>
      <family val="2"/>
    </font>
    <font>
      <b/>
      <sz val="11"/>
      <color rgb="FF000000"/>
      <name val="Arial"/>
      <family val="2"/>
    </font>
    <font>
      <b/>
      <sz val="12"/>
      <color rgb="FF000000"/>
      <name val="Arial"/>
      <family val="2"/>
    </font>
    <font>
      <sz val="11"/>
      <color theme="1"/>
      <name val="Arial"/>
      <family val="2"/>
    </font>
    <font>
      <vertAlign val="superscript"/>
      <sz val="11"/>
      <color indexed="8"/>
      <name val="Arial"/>
      <family val="2"/>
    </font>
    <font>
      <sz val="11"/>
      <color indexed="8"/>
      <name val="Arial"/>
      <family val="2"/>
    </font>
    <font>
      <sz val="11"/>
      <name val="Arial"/>
      <family val="2"/>
    </font>
    <font>
      <sz val="10"/>
      <name val="Arial"/>
      <family val="2"/>
    </font>
    <font>
      <b/>
      <sz val="10"/>
      <name val="Arial"/>
      <family val="2"/>
    </font>
    <font>
      <b/>
      <sz val="12"/>
      <color theme="1"/>
      <name val="Arial"/>
      <family val="2"/>
    </font>
    <font>
      <vertAlign val="superscript"/>
      <sz val="11"/>
      <color theme="1"/>
      <name val="Calibri"/>
      <family val="2"/>
      <scheme val="minor"/>
    </font>
    <font>
      <b/>
      <sz val="14"/>
      <color theme="1"/>
      <name val="Arial"/>
      <family val="2"/>
    </font>
    <font>
      <vertAlign val="superscript"/>
      <sz val="11"/>
      <color theme="1"/>
      <name val="Arial"/>
      <family val="2"/>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xf numFmtId="43" fontId="1" fillId="0" borderId="0" applyFont="0" applyFill="0" applyBorder="0" applyAlignment="0" applyProtection="0"/>
    <xf numFmtId="0" fontId="1" fillId="0" borderId="0"/>
    <xf numFmtId="0" fontId="9" fillId="0" borderId="0"/>
  </cellStyleXfs>
  <cellXfs count="75">
    <xf numFmtId="0" fontId="0" fillId="0" borderId="0" xfId="0"/>
    <xf numFmtId="0" fontId="5" fillId="0" borderId="0" xfId="0" applyFont="1"/>
    <xf numFmtId="0" fontId="5" fillId="0" borderId="1" xfId="0" applyFont="1" applyBorder="1" applyAlignment="1">
      <alignment horizontal="center" vertical="center"/>
    </xf>
    <xf numFmtId="2" fontId="8" fillId="2" borderId="1" xfId="2" applyNumberFormat="1" applyFont="1" applyFill="1" applyBorder="1" applyAlignment="1">
      <alignment horizontal="center" vertical="center" wrapText="1"/>
    </xf>
    <xf numFmtId="0" fontId="8" fillId="2" borderId="1" xfId="2" applyFont="1" applyFill="1" applyBorder="1" applyAlignment="1">
      <alignment horizontal="center" vertical="center" wrapText="1"/>
    </xf>
    <xf numFmtId="1" fontId="9" fillId="2" borderId="1" xfId="2" applyNumberFormat="1" applyFont="1" applyFill="1" applyBorder="1" applyAlignment="1">
      <alignment horizontal="center" vertical="center" wrapText="1"/>
    </xf>
    <xf numFmtId="164" fontId="10" fillId="2" borderId="1" xfId="1" applyNumberFormat="1" applyFont="1" applyFill="1" applyBorder="1" applyAlignment="1">
      <alignment horizontal="center" vertical="center" wrapText="1"/>
    </xf>
    <xf numFmtId="164" fontId="5" fillId="0" borderId="1" xfId="0" applyNumberFormat="1" applyFont="1" applyBorder="1" applyAlignment="1">
      <alignment vertical="center"/>
    </xf>
    <xf numFmtId="1" fontId="5" fillId="0" borderId="0" xfId="0" applyNumberFormat="1" applyFont="1"/>
    <xf numFmtId="164" fontId="10" fillId="2" borderId="10" xfId="1" applyNumberFormat="1" applyFont="1" applyFill="1" applyBorder="1" applyAlignment="1">
      <alignment vertical="center" wrapText="1"/>
    </xf>
    <xf numFmtId="164" fontId="10" fillId="2" borderId="1" xfId="1" applyNumberFormat="1" applyFont="1" applyFill="1" applyBorder="1" applyAlignment="1">
      <alignment vertical="center" wrapText="1"/>
    </xf>
    <xf numFmtId="0" fontId="5" fillId="0" borderId="1" xfId="0" applyFont="1" applyBorder="1"/>
    <xf numFmtId="164" fontId="2" fillId="0" borderId="10" xfId="0" applyNumberFormat="1" applyFont="1" applyBorder="1"/>
    <xf numFmtId="0" fontId="2" fillId="0" borderId="1" xfId="0" applyFont="1" applyBorder="1"/>
    <xf numFmtId="164" fontId="2" fillId="0" borderId="1" xfId="0" applyNumberFormat="1" applyFont="1" applyBorder="1"/>
    <xf numFmtId="164" fontId="11" fillId="0" borderId="10" xfId="0" applyNumberFormat="1" applyFont="1" applyBorder="1"/>
    <xf numFmtId="164" fontId="11" fillId="0" borderId="1" xfId="0" applyNumberFormat="1" applyFont="1" applyBorder="1"/>
    <xf numFmtId="164" fontId="2" fillId="0" borderId="1" xfId="0" applyNumberFormat="1" applyFont="1" applyBorder="1" applyAlignment="1">
      <alignment horizontal="right" vertical="center"/>
    </xf>
    <xf numFmtId="0" fontId="0" fillId="0" borderId="1" xfId="0" applyBorder="1" applyAlignment="1">
      <alignment horizontal="center" vertical="center"/>
    </xf>
    <xf numFmtId="164" fontId="5" fillId="0" borderId="1" xfId="1" applyNumberFormat="1" applyFont="1" applyBorder="1" applyAlignment="1">
      <alignment horizontal="right" vertical="center"/>
    </xf>
    <xf numFmtId="0" fontId="5" fillId="0" borderId="1" xfId="0" applyFont="1" applyBorder="1" applyAlignment="1">
      <alignment horizontal="right" vertical="center"/>
    </xf>
    <xf numFmtId="164" fontId="2" fillId="0" borderId="1" xfId="1" applyNumberFormat="1" applyFont="1" applyBorder="1" applyAlignment="1">
      <alignment horizontal="right" vertical="center"/>
    </xf>
    <xf numFmtId="1" fontId="9" fillId="2" borderId="1" xfId="2" applyNumberFormat="1" applyFont="1" applyFill="1" applyBorder="1" applyAlignment="1">
      <alignment horizontal="left" vertical="center" wrapText="1"/>
    </xf>
    <xf numFmtId="164" fontId="10" fillId="2" borderId="1" xfId="1" applyNumberFormat="1" applyFont="1" applyFill="1" applyBorder="1" applyAlignment="1">
      <alignment horizontal="left" vertical="center" wrapText="1"/>
    </xf>
    <xf numFmtId="164" fontId="5" fillId="0" borderId="1" xfId="0" applyNumberFormat="1" applyFont="1" applyBorder="1" applyAlignment="1">
      <alignment horizontal="left" vertical="center"/>
    </xf>
    <xf numFmtId="1" fontId="5" fillId="0" borderId="0" xfId="0" applyNumberFormat="1" applyFont="1" applyAlignment="1">
      <alignment horizontal="left"/>
    </xf>
    <xf numFmtId="0" fontId="5" fillId="0" borderId="0" xfId="0" applyFont="1" applyAlignment="1">
      <alignment horizontal="left"/>
    </xf>
    <xf numFmtId="1" fontId="8" fillId="2" borderId="1" xfId="2" applyNumberFormat="1" applyFont="1" applyFill="1" applyBorder="1" applyAlignment="1">
      <alignment horizontal="center" vertical="center" wrapText="1"/>
    </xf>
    <xf numFmtId="0" fontId="5" fillId="0" borderId="0" xfId="0" applyFont="1" applyAlignment="1">
      <alignment horizontal="center" vertical="center"/>
    </xf>
    <xf numFmtId="0" fontId="0" fillId="0" borderId="0" xfId="0" applyAlignment="1">
      <alignment horizontal="center" vertical="center"/>
    </xf>
    <xf numFmtId="164" fontId="5" fillId="0" borderId="0" xfId="1" applyNumberFormat="1" applyFont="1" applyBorder="1" applyAlignment="1">
      <alignment horizontal="right" vertical="center"/>
    </xf>
    <xf numFmtId="1" fontId="0" fillId="0" borderId="0" xfId="0" applyNumberFormat="1"/>
    <xf numFmtId="1" fontId="5" fillId="0" borderId="1" xfId="0" applyNumberFormat="1" applyFont="1" applyBorder="1" applyAlignment="1">
      <alignment horizontal="center" vertical="center"/>
    </xf>
    <xf numFmtId="0" fontId="0" fillId="0" borderId="0" xfId="0" applyAlignment="1">
      <alignment wrapText="1"/>
    </xf>
    <xf numFmtId="43" fontId="5" fillId="0" borderId="0" xfId="1" applyFont="1"/>
    <xf numFmtId="43" fontId="5" fillId="0" borderId="0" xfId="0" applyNumberFormat="1" applyFont="1"/>
    <xf numFmtId="0" fontId="9" fillId="2" borderId="1" xfId="2" applyFont="1" applyFill="1" applyBorder="1" applyAlignment="1">
      <alignment horizontal="center" vertical="center" wrapText="1"/>
    </xf>
    <xf numFmtId="2" fontId="9" fillId="2" borderId="1" xfId="2" applyNumberFormat="1" applyFont="1" applyFill="1" applyBorder="1" applyAlignment="1">
      <alignment horizontal="center" vertical="center" wrapText="1"/>
    </xf>
    <xf numFmtId="164" fontId="10" fillId="2" borderId="10" xfId="1" applyNumberFormat="1" applyFont="1" applyFill="1" applyBorder="1" applyAlignment="1">
      <alignment horizontal="center" vertical="center" wrapText="1"/>
    </xf>
    <xf numFmtId="164" fontId="5" fillId="0" borderId="0" xfId="0" applyNumberFormat="1" applyFont="1"/>
    <xf numFmtId="2" fontId="5" fillId="0" borderId="0" xfId="0" applyNumberFormat="1" applyFont="1"/>
    <xf numFmtId="0" fontId="5" fillId="0" borderId="0" xfId="0" applyFont="1" applyAlignment="1">
      <alignment horizontal="right" vertical="center"/>
    </xf>
    <xf numFmtId="164" fontId="2" fillId="0" borderId="0" xfId="1" applyNumberFormat="1" applyFont="1" applyBorder="1" applyAlignment="1">
      <alignment horizontal="right" vertical="center"/>
    </xf>
    <xf numFmtId="1" fontId="9" fillId="2" borderId="1" xfId="2" applyNumberFormat="1" applyFont="1" applyFill="1" applyBorder="1" applyAlignment="1">
      <alignment horizontal="right" vertical="center" wrapText="1"/>
    </xf>
    <xf numFmtId="164" fontId="0" fillId="0" borderId="0" xfId="0" applyNumberFormat="1"/>
    <xf numFmtId="43" fontId="0" fillId="0" borderId="0" xfId="0" applyNumberFormat="1"/>
    <xf numFmtId="0" fontId="4"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3" fillId="0" borderId="5" xfId="0" applyFont="1" applyBorder="1" applyAlignment="1">
      <alignment horizontal="center" vertical="center"/>
    </xf>
    <xf numFmtId="0" fontId="3" fillId="0" borderId="9"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right" vertical="center"/>
    </xf>
    <xf numFmtId="0" fontId="13" fillId="0" borderId="1" xfId="0" applyFont="1" applyBorder="1" applyAlignment="1">
      <alignment horizontal="center" vertical="center"/>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8" fillId="0" borderId="1" xfId="0" applyFont="1" applyBorder="1" applyAlignment="1">
      <alignment horizontal="right" vertical="center" wrapText="1"/>
    </xf>
    <xf numFmtId="0" fontId="5" fillId="0" borderId="1" xfId="0" applyFont="1" applyBorder="1" applyAlignment="1">
      <alignment horizontal="left" vertical="center" wrapText="1"/>
    </xf>
    <xf numFmtId="0" fontId="8" fillId="0" borderId="10" xfId="0" applyFont="1" applyBorder="1" applyAlignment="1">
      <alignment horizontal="left" vertical="center" wrapText="1"/>
    </xf>
    <xf numFmtId="0" fontId="8" fillId="0" borderId="11" xfId="0" applyFont="1" applyBorder="1" applyAlignment="1">
      <alignment horizontal="left" vertical="center" wrapText="1"/>
    </xf>
    <xf numFmtId="0" fontId="8" fillId="0" borderId="12" xfId="0" applyFont="1" applyBorder="1" applyAlignment="1">
      <alignment horizontal="left" vertical="center" wrapText="1"/>
    </xf>
    <xf numFmtId="0" fontId="5" fillId="0" borderId="0" xfId="0" applyFont="1" applyAlignment="1">
      <alignment horizontal="left" vertical="center" wrapText="1"/>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8" fillId="0" borderId="1" xfId="0" applyFont="1" applyBorder="1" applyAlignment="1">
      <alignment horizontal="left" vertical="center" wrapText="1"/>
    </xf>
    <xf numFmtId="0" fontId="5" fillId="0" borderId="1" xfId="0" applyFont="1" applyBorder="1" applyAlignment="1">
      <alignment horizontal="left" vertical="top" wrapText="1"/>
    </xf>
  </cellXfs>
  <cellStyles count="4">
    <cellStyle name="Comma" xfId="1" builtinId="3"/>
    <cellStyle name="Excel Built-in Normal 1" xfId="3" xr:uid="{F5E34DEF-2A5C-4E11-98EB-66AE408F64DF}"/>
    <cellStyle name="Normal" xfId="0" builtinId="0"/>
    <cellStyle name="Normal 55" xfId="2" xr:uid="{DDD76483-C2A8-4AEF-B005-E33ED11E675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xdr:col>
      <xdr:colOff>116884</xdr:colOff>
      <xdr:row>27</xdr:row>
      <xdr:rowOff>43234</xdr:rowOff>
    </xdr:from>
    <xdr:to>
      <xdr:col>29</xdr:col>
      <xdr:colOff>592666</xdr:colOff>
      <xdr:row>69</xdr:row>
      <xdr:rowOff>0</xdr:rowOff>
    </xdr:to>
    <xdr:grpSp>
      <xdr:nvGrpSpPr>
        <xdr:cNvPr id="1032" name="Group 8">
          <a:extLst>
            <a:ext uri="{FF2B5EF4-FFF2-40B4-BE49-F238E27FC236}">
              <a16:creationId xmlns:a16="http://schemas.microsoft.com/office/drawing/2014/main" id="{B2125881-C96D-28F3-45F3-0034A1251BD0}"/>
            </a:ext>
          </a:extLst>
        </xdr:cNvPr>
        <xdr:cNvGrpSpPr>
          <a:grpSpLocks/>
        </xdr:cNvGrpSpPr>
      </xdr:nvGrpSpPr>
      <xdr:grpSpPr bwMode="auto">
        <a:xfrm>
          <a:off x="568440" y="9968049"/>
          <a:ext cx="20795782" cy="7463877"/>
          <a:chOff x="-9146" y="9447"/>
          <a:chExt cx="19828" cy="6878"/>
        </a:xfrm>
      </xdr:grpSpPr>
      <xdr:sp macro="" textlink="">
        <xdr:nvSpPr>
          <xdr:cNvPr id="1033" name="AutoShape 9">
            <a:extLst>
              <a:ext uri="{FF2B5EF4-FFF2-40B4-BE49-F238E27FC236}">
                <a16:creationId xmlns:a16="http://schemas.microsoft.com/office/drawing/2014/main" id="{D7619C9E-341E-C386-69B7-92F11761FAB3}"/>
              </a:ext>
            </a:extLst>
          </xdr:cNvPr>
          <xdr:cNvSpPr>
            <a:spLocks/>
          </xdr:cNvSpPr>
        </xdr:nvSpPr>
        <xdr:spPr bwMode="auto">
          <a:xfrm>
            <a:off x="0" y="9700"/>
            <a:ext cx="6133" cy="6140"/>
          </a:xfrm>
          <a:custGeom>
            <a:avLst/>
            <a:gdLst>
              <a:gd name="T0" fmla="*/ 2367 w 6133"/>
              <a:gd name="T1" fmla="+- 0 9880 9700"/>
              <a:gd name="T2" fmla="*/ 9880 h 6140"/>
              <a:gd name="T3" fmla="*/ 2028 w 6133"/>
              <a:gd name="T4" fmla="+- 0 10140 9700"/>
              <a:gd name="T5" fmla="*/ 10140 h 6140"/>
              <a:gd name="T6" fmla="*/ 1791 w 6133"/>
              <a:gd name="T7" fmla="+- 0 10480 9700"/>
              <a:gd name="T8" fmla="*/ 10480 h 6140"/>
              <a:gd name="T9" fmla="*/ 1686 w 6133"/>
              <a:gd name="T10" fmla="+- 0 10920 9700"/>
              <a:gd name="T11" fmla="*/ 10920 h 6140"/>
              <a:gd name="T12" fmla="*/ 944 w 6133"/>
              <a:gd name="T13" fmla="+- 0 11440 9700"/>
              <a:gd name="T14" fmla="*/ 11440 h 6140"/>
              <a:gd name="T15" fmla="*/ 455 w 6133"/>
              <a:gd name="T16" fmla="+- 0 11720 9700"/>
              <a:gd name="T17" fmla="*/ 11720 h 6140"/>
              <a:gd name="T18" fmla="*/ 189 w 6133"/>
              <a:gd name="T19" fmla="+- 0 12060 9700"/>
              <a:gd name="T20" fmla="*/ 12060 h 6140"/>
              <a:gd name="T21" fmla="*/ 33 w 6133"/>
              <a:gd name="T22" fmla="+- 0 12460 9700"/>
              <a:gd name="T23" fmla="*/ 12460 h 6140"/>
              <a:gd name="T24" fmla="*/ 7 w 6133"/>
              <a:gd name="T25" fmla="+- 0 12920 9700"/>
              <a:gd name="T26" fmla="*/ 12920 h 6140"/>
              <a:gd name="T27" fmla="*/ 116 w 6133"/>
              <a:gd name="T28" fmla="+- 0 13340 9700"/>
              <a:gd name="T29" fmla="*/ 13340 h 6140"/>
              <a:gd name="T30" fmla="*/ 342 w 6133"/>
              <a:gd name="T31" fmla="+- 0 13720 9700"/>
              <a:gd name="T32" fmla="*/ 13720 h 6140"/>
              <a:gd name="T33" fmla="*/ 665 w 6133"/>
              <a:gd name="T34" fmla="+- 0 13980 9700"/>
              <a:gd name="T35" fmla="*/ 13980 h 6140"/>
              <a:gd name="T36" fmla="*/ 1214 w 6133"/>
              <a:gd name="T37" fmla="+- 0 14160 9700"/>
              <a:gd name="T38" fmla="*/ 14160 h 6140"/>
              <a:gd name="T39" fmla="*/ 1729 w 6133"/>
              <a:gd name="T40" fmla="+- 0 14840 9700"/>
              <a:gd name="T41" fmla="*/ 14840 h 6140"/>
              <a:gd name="T42" fmla="*/ 1901 w 6133"/>
              <a:gd name="T43" fmla="+- 0 15240 9700"/>
              <a:gd name="T44" fmla="*/ 15240 h 6140"/>
              <a:gd name="T45" fmla="*/ 2191 w 6133"/>
              <a:gd name="T46" fmla="+- 0 15540 9700"/>
              <a:gd name="T47" fmla="*/ 15540 h 6140"/>
              <a:gd name="T48" fmla="*/ 2568 w 6133"/>
              <a:gd name="T49" fmla="+- 0 15760 9700"/>
              <a:gd name="T50" fmla="*/ 15760 h 6140"/>
              <a:gd name="T51" fmla="*/ 3660 w 6133"/>
              <a:gd name="T52" fmla="+- 0 15720 9700"/>
              <a:gd name="T53" fmla="*/ 15720 h 6140"/>
              <a:gd name="T54" fmla="*/ 4024 w 6133"/>
              <a:gd name="T55" fmla="+- 0 15500 9700"/>
              <a:gd name="T56" fmla="*/ 15500 h 6140"/>
              <a:gd name="T57" fmla="*/ 4296 w 6133"/>
              <a:gd name="T58" fmla="+- 0 15180 9700"/>
              <a:gd name="T59" fmla="*/ 15180 h 6140"/>
              <a:gd name="T60" fmla="*/ 2763 w 6133"/>
              <a:gd name="T61" fmla="+- 0 15060 9700"/>
              <a:gd name="T62" fmla="*/ 15060 h 6140"/>
              <a:gd name="T63" fmla="*/ 2475 w 6133"/>
              <a:gd name="T64" fmla="+- 0 14740 9700"/>
              <a:gd name="T65" fmla="*/ 14740 h 6140"/>
              <a:gd name="T66" fmla="*/ 2402 w 6133"/>
              <a:gd name="T67" fmla="+- 0 13700 9700"/>
              <a:gd name="T68" fmla="*/ 13700 h 6140"/>
              <a:gd name="T69" fmla="*/ 2074 w 6133"/>
              <a:gd name="T70" fmla="+- 0 13440 9700"/>
              <a:gd name="T71" fmla="*/ 13440 h 6140"/>
              <a:gd name="T72" fmla="*/ 923 w 6133"/>
              <a:gd name="T73" fmla="+- 0 13260 9700"/>
              <a:gd name="T74" fmla="*/ 13260 h 6140"/>
              <a:gd name="T75" fmla="*/ 727 w 6133"/>
              <a:gd name="T76" fmla="+- 0 12880 9700"/>
              <a:gd name="T77" fmla="*/ 12880 h 6140"/>
              <a:gd name="T78" fmla="*/ 769 w 6133"/>
              <a:gd name="T79" fmla="+- 0 12520 9700"/>
              <a:gd name="T80" fmla="*/ 12520 h 6140"/>
              <a:gd name="T81" fmla="*/ 1043 w 6133"/>
              <a:gd name="T82" fmla="+- 0 12200 9700"/>
              <a:gd name="T83" fmla="*/ 12200 h 6140"/>
              <a:gd name="T84" fmla="*/ 2219 w 6133"/>
              <a:gd name="T85" fmla="+- 0 12080 9700"/>
              <a:gd name="T86" fmla="*/ 12080 h 6140"/>
              <a:gd name="T87" fmla="*/ 2403 w 6133"/>
              <a:gd name="T88" fmla="+- 0 11700 9700"/>
              <a:gd name="T89" fmla="*/ 11700 h 6140"/>
              <a:gd name="T90" fmla="*/ 2465 w 6133"/>
              <a:gd name="T91" fmla="+- 0 10800 9700"/>
              <a:gd name="T92" fmla="*/ 10800 h 6140"/>
              <a:gd name="T93" fmla="*/ 2756 w 6133"/>
              <a:gd name="T94" fmla="+- 0 10500 9700"/>
              <a:gd name="T95" fmla="*/ 10500 h 6140"/>
              <a:gd name="T96" fmla="*/ 4252 w 6133"/>
              <a:gd name="T97" fmla="+- 0 10320 9700"/>
              <a:gd name="T98" fmla="*/ 10320 h 6140"/>
              <a:gd name="T99" fmla="*/ 3965 w 6133"/>
              <a:gd name="T100" fmla="+- 0 10000 9700"/>
              <a:gd name="T101" fmla="*/ 10000 h 6140"/>
              <a:gd name="T102" fmla="*/ 3589 w 6133"/>
              <a:gd name="T103" fmla="+- 0 9800 9700"/>
              <a:gd name="T104" fmla="*/ 9800 h 6140"/>
              <a:gd name="T105" fmla="*/ 5389 w 6133"/>
              <a:gd name="T106" fmla="+- 0 12960 9700"/>
              <a:gd name="T107" fmla="*/ 12960 h 6140"/>
              <a:gd name="T108" fmla="*/ 5152 w 6133"/>
              <a:gd name="T109" fmla="+- 0 13300 9700"/>
              <a:gd name="T110" fmla="*/ 13300 h 6140"/>
              <a:gd name="T111" fmla="*/ 3990 w 6133"/>
              <a:gd name="T112" fmla="+- 0 13460 9700"/>
              <a:gd name="T113" fmla="*/ 13460 h 6140"/>
              <a:gd name="T114" fmla="*/ 3731 w 6133"/>
              <a:gd name="T115" fmla="+- 0 13780 9700"/>
              <a:gd name="T116" fmla="*/ 13780 h 6140"/>
              <a:gd name="T117" fmla="*/ 3749 w 6133"/>
              <a:gd name="T118" fmla="+- 0 13900 9700"/>
              <a:gd name="T119" fmla="*/ 13900 h 6140"/>
              <a:gd name="T120" fmla="*/ 3651 w 6133"/>
              <a:gd name="T121" fmla="+- 0 14820 9700"/>
              <a:gd name="T122" fmla="*/ 14820 h 6140"/>
              <a:gd name="T123" fmla="*/ 3332 w 6133"/>
              <a:gd name="T124" fmla="+- 0 15080 9700"/>
              <a:gd name="T125" fmla="*/ 15080 h 6140"/>
              <a:gd name="T126" fmla="*/ 4388 w 6133"/>
              <a:gd name="T127" fmla="+- 0 14980 9700"/>
              <a:gd name="T128" fmla="*/ 14980 h 6140"/>
              <a:gd name="T129" fmla="*/ 4466 w 6133"/>
              <a:gd name="T130" fmla="+- 0 14160 9700"/>
              <a:gd name="T131" fmla="*/ 14160 h 6140"/>
              <a:gd name="T132" fmla="*/ 5519 w 6133"/>
              <a:gd name="T133" fmla="+- 0 13960 9700"/>
              <a:gd name="T134" fmla="*/ 13960 h 6140"/>
              <a:gd name="T135" fmla="*/ 5830 w 6133"/>
              <a:gd name="T136" fmla="+- 0 13660 9700"/>
              <a:gd name="T137" fmla="*/ 13660 h 6140"/>
              <a:gd name="T138" fmla="*/ 6041 w 6133"/>
              <a:gd name="T139" fmla="+- 0 13280 9700"/>
              <a:gd name="T140" fmla="*/ 13280 h 6140"/>
              <a:gd name="T141" fmla="*/ 6131 w 6133"/>
              <a:gd name="T142" fmla="+- 0 12860 9700"/>
              <a:gd name="T143" fmla="*/ 12860 h 6140"/>
              <a:gd name="T144" fmla="*/ 6085 w 6133"/>
              <a:gd name="T145" fmla="+- 0 12400 9700"/>
              <a:gd name="T146" fmla="*/ 12400 h 6140"/>
              <a:gd name="T147" fmla="*/ 5912 w 6133"/>
              <a:gd name="T148" fmla="+- 0 12000 9700"/>
              <a:gd name="T149" fmla="*/ 12000 h 6140"/>
              <a:gd name="T150" fmla="*/ 5633 w 6133"/>
              <a:gd name="T151" fmla="+- 0 11680 9700"/>
              <a:gd name="T152" fmla="*/ 11680 h 6140"/>
              <a:gd name="T153" fmla="*/ 3185 w 6133"/>
              <a:gd name="T154" fmla="+- 0 10420 9700"/>
              <a:gd name="T155" fmla="*/ 10420 h 6140"/>
              <a:gd name="T156" fmla="*/ 3557 w 6133"/>
              <a:gd name="T157" fmla="+- 0 10620 9700"/>
              <a:gd name="T158" fmla="*/ 10620 h 6140"/>
              <a:gd name="T159" fmla="*/ 3733 w 6133"/>
              <a:gd name="T160" fmla="+- 0 11020 9700"/>
              <a:gd name="T161" fmla="*/ 11020 h 6140"/>
              <a:gd name="T162" fmla="*/ 3805 w 6133"/>
              <a:gd name="T163" fmla="+- 0 11980 9700"/>
              <a:gd name="T164" fmla="*/ 11980 h 6140"/>
              <a:gd name="T165" fmla="*/ 4895 w 6133"/>
              <a:gd name="T166" fmla="+- 0 12120 9700"/>
              <a:gd name="T167" fmla="*/ 12120 h 6140"/>
              <a:gd name="T168" fmla="*/ 5255 w 6133"/>
              <a:gd name="T169" fmla="+- 0 12340 9700"/>
              <a:gd name="T170" fmla="*/ 12340 h 6140"/>
              <a:gd name="T171" fmla="*/ 5414 w 6133"/>
              <a:gd name="T172" fmla="+- 0 12740 9700"/>
              <a:gd name="T173" fmla="*/ 12740 h 6140"/>
              <a:gd name="T174" fmla="*/ 5057 w 6133"/>
              <a:gd name="T175" fmla="+- 0 11420 9700"/>
              <a:gd name="T176" fmla="*/ 11420 h 6140"/>
              <a:gd name="T177" fmla="*/ 4437 w 6133"/>
              <a:gd name="T178" fmla="+- 0 10780 9700"/>
              <a:gd name="T179" fmla="*/ 10780 h 6140"/>
              <a:gd name="T180" fmla="*/ 4312 w 6133"/>
              <a:gd name="T181" fmla="+- 0 10420 9700"/>
              <a:gd name="T182" fmla="*/ 10420 h 6140"/>
            </a:gdLst>
            <a:ahLst/>
            <a:cxnLst>
              <a:cxn ang="0">
                <a:pos x="T0" y="T2"/>
              </a:cxn>
              <a:cxn ang="0">
                <a:pos x="T3" y="T5"/>
              </a:cxn>
              <a:cxn ang="0">
                <a:pos x="T6" y="T8"/>
              </a:cxn>
              <a:cxn ang="0">
                <a:pos x="T9" y="T11"/>
              </a:cxn>
              <a:cxn ang="0">
                <a:pos x="T12" y="T14"/>
              </a:cxn>
              <a:cxn ang="0">
                <a:pos x="T15" y="T17"/>
              </a:cxn>
              <a:cxn ang="0">
                <a:pos x="T18" y="T20"/>
              </a:cxn>
              <a:cxn ang="0">
                <a:pos x="T21" y="T23"/>
              </a:cxn>
              <a:cxn ang="0">
                <a:pos x="T24" y="T26"/>
              </a:cxn>
              <a:cxn ang="0">
                <a:pos x="T27" y="T29"/>
              </a:cxn>
              <a:cxn ang="0">
                <a:pos x="T30" y="T32"/>
              </a:cxn>
              <a:cxn ang="0">
                <a:pos x="T33" y="T35"/>
              </a:cxn>
              <a:cxn ang="0">
                <a:pos x="T36" y="T38"/>
              </a:cxn>
              <a:cxn ang="0">
                <a:pos x="T39" y="T41"/>
              </a:cxn>
              <a:cxn ang="0">
                <a:pos x="T42" y="T44"/>
              </a:cxn>
              <a:cxn ang="0">
                <a:pos x="T45" y="T47"/>
              </a:cxn>
              <a:cxn ang="0">
                <a:pos x="T48" y="T50"/>
              </a:cxn>
              <a:cxn ang="0">
                <a:pos x="T51" y="T53"/>
              </a:cxn>
              <a:cxn ang="0">
                <a:pos x="T54" y="T56"/>
              </a:cxn>
              <a:cxn ang="0">
                <a:pos x="T57" y="T59"/>
              </a:cxn>
              <a:cxn ang="0">
                <a:pos x="T60" y="T62"/>
              </a:cxn>
              <a:cxn ang="0">
                <a:pos x="T63" y="T65"/>
              </a:cxn>
              <a:cxn ang="0">
                <a:pos x="T66" y="T68"/>
              </a:cxn>
              <a:cxn ang="0">
                <a:pos x="T69" y="T71"/>
              </a:cxn>
              <a:cxn ang="0">
                <a:pos x="T72" y="T74"/>
              </a:cxn>
              <a:cxn ang="0">
                <a:pos x="T75" y="T77"/>
              </a:cxn>
              <a:cxn ang="0">
                <a:pos x="T78" y="T80"/>
              </a:cxn>
              <a:cxn ang="0">
                <a:pos x="T81" y="T83"/>
              </a:cxn>
              <a:cxn ang="0">
                <a:pos x="T84" y="T86"/>
              </a:cxn>
              <a:cxn ang="0">
                <a:pos x="T87" y="T89"/>
              </a:cxn>
              <a:cxn ang="0">
                <a:pos x="T90" y="T92"/>
              </a:cxn>
              <a:cxn ang="0">
                <a:pos x="T93" y="T95"/>
              </a:cxn>
              <a:cxn ang="0">
                <a:pos x="T96" y="T98"/>
              </a:cxn>
              <a:cxn ang="0">
                <a:pos x="T99" y="T101"/>
              </a:cxn>
              <a:cxn ang="0">
                <a:pos x="T102" y="T104"/>
              </a:cxn>
              <a:cxn ang="0">
                <a:pos x="T105" y="T107"/>
              </a:cxn>
              <a:cxn ang="0">
                <a:pos x="T108" y="T110"/>
              </a:cxn>
              <a:cxn ang="0">
                <a:pos x="T111" y="T113"/>
              </a:cxn>
              <a:cxn ang="0">
                <a:pos x="T114" y="T116"/>
              </a:cxn>
              <a:cxn ang="0">
                <a:pos x="T117" y="T119"/>
              </a:cxn>
              <a:cxn ang="0">
                <a:pos x="T120" y="T122"/>
              </a:cxn>
              <a:cxn ang="0">
                <a:pos x="T123" y="T125"/>
              </a:cxn>
              <a:cxn ang="0">
                <a:pos x="T126" y="T128"/>
              </a:cxn>
              <a:cxn ang="0">
                <a:pos x="T129" y="T131"/>
              </a:cxn>
              <a:cxn ang="0">
                <a:pos x="T132" y="T134"/>
              </a:cxn>
              <a:cxn ang="0">
                <a:pos x="T135" y="T137"/>
              </a:cxn>
              <a:cxn ang="0">
                <a:pos x="T138" y="T140"/>
              </a:cxn>
              <a:cxn ang="0">
                <a:pos x="T141" y="T143"/>
              </a:cxn>
              <a:cxn ang="0">
                <a:pos x="T144" y="T146"/>
              </a:cxn>
              <a:cxn ang="0">
                <a:pos x="T147" y="T149"/>
              </a:cxn>
              <a:cxn ang="0">
                <a:pos x="T150" y="T152"/>
              </a:cxn>
              <a:cxn ang="0">
                <a:pos x="T153" y="T155"/>
              </a:cxn>
              <a:cxn ang="0">
                <a:pos x="T156" y="T158"/>
              </a:cxn>
              <a:cxn ang="0">
                <a:pos x="T159" y="T161"/>
              </a:cxn>
              <a:cxn ang="0">
                <a:pos x="T162" y="T164"/>
              </a:cxn>
              <a:cxn ang="0">
                <a:pos x="T165" y="T167"/>
              </a:cxn>
              <a:cxn ang="0">
                <a:pos x="T168" y="T170"/>
              </a:cxn>
              <a:cxn ang="0">
                <a:pos x="T171" y="T173"/>
              </a:cxn>
              <a:cxn ang="0">
                <a:pos x="T174" y="T176"/>
              </a:cxn>
              <a:cxn ang="0">
                <a:pos x="T177" y="T179"/>
              </a:cxn>
              <a:cxn ang="0">
                <a:pos x="T180" y="T182"/>
              </a:cxn>
            </a:cxnLst>
            <a:rect l="0" t="0" r="r" b="b"/>
            <a:pathLst>
              <a:path w="6133" h="6140">
                <a:moveTo>
                  <a:pt x="3377" y="20"/>
                </a:moveTo>
                <a:lnTo>
                  <a:pt x="2778" y="20"/>
                </a:lnTo>
                <a:lnTo>
                  <a:pt x="2565" y="80"/>
                </a:lnTo>
                <a:lnTo>
                  <a:pt x="2498" y="120"/>
                </a:lnTo>
                <a:lnTo>
                  <a:pt x="2431" y="140"/>
                </a:lnTo>
                <a:lnTo>
                  <a:pt x="2367" y="180"/>
                </a:lnTo>
                <a:lnTo>
                  <a:pt x="2305" y="220"/>
                </a:lnTo>
                <a:lnTo>
                  <a:pt x="2245" y="260"/>
                </a:lnTo>
                <a:lnTo>
                  <a:pt x="2187" y="300"/>
                </a:lnTo>
                <a:lnTo>
                  <a:pt x="2131" y="340"/>
                </a:lnTo>
                <a:lnTo>
                  <a:pt x="2079" y="380"/>
                </a:lnTo>
                <a:lnTo>
                  <a:pt x="2028" y="440"/>
                </a:lnTo>
                <a:lnTo>
                  <a:pt x="1981" y="480"/>
                </a:lnTo>
                <a:lnTo>
                  <a:pt x="1937" y="540"/>
                </a:lnTo>
                <a:lnTo>
                  <a:pt x="1895" y="600"/>
                </a:lnTo>
                <a:lnTo>
                  <a:pt x="1857" y="660"/>
                </a:lnTo>
                <a:lnTo>
                  <a:pt x="1823" y="720"/>
                </a:lnTo>
                <a:lnTo>
                  <a:pt x="1791" y="780"/>
                </a:lnTo>
                <a:lnTo>
                  <a:pt x="1764" y="860"/>
                </a:lnTo>
                <a:lnTo>
                  <a:pt x="1740" y="920"/>
                </a:lnTo>
                <a:lnTo>
                  <a:pt x="1720" y="1000"/>
                </a:lnTo>
                <a:lnTo>
                  <a:pt x="1704" y="1060"/>
                </a:lnTo>
                <a:lnTo>
                  <a:pt x="1693" y="1140"/>
                </a:lnTo>
                <a:lnTo>
                  <a:pt x="1686" y="1220"/>
                </a:lnTo>
                <a:lnTo>
                  <a:pt x="1683" y="1280"/>
                </a:lnTo>
                <a:lnTo>
                  <a:pt x="1680" y="1680"/>
                </a:lnTo>
                <a:lnTo>
                  <a:pt x="1233" y="1680"/>
                </a:lnTo>
                <a:lnTo>
                  <a:pt x="1159" y="1700"/>
                </a:lnTo>
                <a:lnTo>
                  <a:pt x="1086" y="1700"/>
                </a:lnTo>
                <a:lnTo>
                  <a:pt x="944" y="1740"/>
                </a:lnTo>
                <a:lnTo>
                  <a:pt x="809" y="1780"/>
                </a:lnTo>
                <a:lnTo>
                  <a:pt x="682" y="1860"/>
                </a:lnTo>
                <a:lnTo>
                  <a:pt x="622" y="1880"/>
                </a:lnTo>
                <a:lnTo>
                  <a:pt x="564" y="1920"/>
                </a:lnTo>
                <a:lnTo>
                  <a:pt x="508" y="1980"/>
                </a:lnTo>
                <a:lnTo>
                  <a:pt x="455" y="2020"/>
                </a:lnTo>
                <a:lnTo>
                  <a:pt x="404" y="2060"/>
                </a:lnTo>
                <a:lnTo>
                  <a:pt x="355" y="2120"/>
                </a:lnTo>
                <a:lnTo>
                  <a:pt x="309" y="2180"/>
                </a:lnTo>
                <a:lnTo>
                  <a:pt x="266" y="2240"/>
                </a:lnTo>
                <a:lnTo>
                  <a:pt x="226" y="2300"/>
                </a:lnTo>
                <a:lnTo>
                  <a:pt x="189" y="2360"/>
                </a:lnTo>
                <a:lnTo>
                  <a:pt x="155" y="2420"/>
                </a:lnTo>
                <a:lnTo>
                  <a:pt x="124" y="2480"/>
                </a:lnTo>
                <a:lnTo>
                  <a:pt x="96" y="2560"/>
                </a:lnTo>
                <a:lnTo>
                  <a:pt x="72" y="2620"/>
                </a:lnTo>
                <a:lnTo>
                  <a:pt x="51" y="2700"/>
                </a:lnTo>
                <a:lnTo>
                  <a:pt x="33" y="2760"/>
                </a:lnTo>
                <a:lnTo>
                  <a:pt x="19" y="2840"/>
                </a:lnTo>
                <a:lnTo>
                  <a:pt x="9" y="2920"/>
                </a:lnTo>
                <a:lnTo>
                  <a:pt x="3" y="2980"/>
                </a:lnTo>
                <a:lnTo>
                  <a:pt x="0" y="3060"/>
                </a:lnTo>
                <a:lnTo>
                  <a:pt x="1" y="3140"/>
                </a:lnTo>
                <a:lnTo>
                  <a:pt x="7" y="3220"/>
                </a:lnTo>
                <a:lnTo>
                  <a:pt x="16" y="3280"/>
                </a:lnTo>
                <a:lnTo>
                  <a:pt x="29" y="3360"/>
                </a:lnTo>
                <a:lnTo>
                  <a:pt x="45" y="3440"/>
                </a:lnTo>
                <a:lnTo>
                  <a:pt x="65" y="3500"/>
                </a:lnTo>
                <a:lnTo>
                  <a:pt x="89" y="3580"/>
                </a:lnTo>
                <a:lnTo>
                  <a:pt x="116" y="3640"/>
                </a:lnTo>
                <a:lnTo>
                  <a:pt x="146" y="3720"/>
                </a:lnTo>
                <a:lnTo>
                  <a:pt x="179" y="3780"/>
                </a:lnTo>
                <a:lnTo>
                  <a:pt x="215" y="3840"/>
                </a:lnTo>
                <a:lnTo>
                  <a:pt x="255" y="3900"/>
                </a:lnTo>
                <a:lnTo>
                  <a:pt x="297" y="3960"/>
                </a:lnTo>
                <a:lnTo>
                  <a:pt x="342" y="4020"/>
                </a:lnTo>
                <a:lnTo>
                  <a:pt x="390" y="4060"/>
                </a:lnTo>
                <a:lnTo>
                  <a:pt x="440" y="4120"/>
                </a:lnTo>
                <a:lnTo>
                  <a:pt x="493" y="4160"/>
                </a:lnTo>
                <a:lnTo>
                  <a:pt x="548" y="4200"/>
                </a:lnTo>
                <a:lnTo>
                  <a:pt x="606" y="4240"/>
                </a:lnTo>
                <a:lnTo>
                  <a:pt x="665" y="4280"/>
                </a:lnTo>
                <a:lnTo>
                  <a:pt x="727" y="4320"/>
                </a:lnTo>
                <a:lnTo>
                  <a:pt x="791" y="4360"/>
                </a:lnTo>
                <a:lnTo>
                  <a:pt x="925" y="4400"/>
                </a:lnTo>
                <a:lnTo>
                  <a:pt x="1067" y="4440"/>
                </a:lnTo>
                <a:lnTo>
                  <a:pt x="1140" y="4440"/>
                </a:lnTo>
                <a:lnTo>
                  <a:pt x="1214" y="4460"/>
                </a:lnTo>
                <a:lnTo>
                  <a:pt x="1694" y="4460"/>
                </a:lnTo>
                <a:lnTo>
                  <a:pt x="1694" y="4840"/>
                </a:lnTo>
                <a:lnTo>
                  <a:pt x="1696" y="4920"/>
                </a:lnTo>
                <a:lnTo>
                  <a:pt x="1703" y="5000"/>
                </a:lnTo>
                <a:lnTo>
                  <a:pt x="1714" y="5080"/>
                </a:lnTo>
                <a:lnTo>
                  <a:pt x="1729" y="5140"/>
                </a:lnTo>
                <a:lnTo>
                  <a:pt x="1748" y="5220"/>
                </a:lnTo>
                <a:lnTo>
                  <a:pt x="1772" y="5280"/>
                </a:lnTo>
                <a:lnTo>
                  <a:pt x="1799" y="5340"/>
                </a:lnTo>
                <a:lnTo>
                  <a:pt x="1830" y="5420"/>
                </a:lnTo>
                <a:lnTo>
                  <a:pt x="1864" y="5480"/>
                </a:lnTo>
                <a:lnTo>
                  <a:pt x="1901" y="5540"/>
                </a:lnTo>
                <a:lnTo>
                  <a:pt x="1942" y="5600"/>
                </a:lnTo>
                <a:lnTo>
                  <a:pt x="1986" y="5640"/>
                </a:lnTo>
                <a:lnTo>
                  <a:pt x="2033" y="5700"/>
                </a:lnTo>
                <a:lnTo>
                  <a:pt x="2083" y="5760"/>
                </a:lnTo>
                <a:lnTo>
                  <a:pt x="2136" y="5800"/>
                </a:lnTo>
                <a:lnTo>
                  <a:pt x="2191" y="5840"/>
                </a:lnTo>
                <a:lnTo>
                  <a:pt x="2248" y="5880"/>
                </a:lnTo>
                <a:lnTo>
                  <a:pt x="2308" y="5920"/>
                </a:lnTo>
                <a:lnTo>
                  <a:pt x="2370" y="5960"/>
                </a:lnTo>
                <a:lnTo>
                  <a:pt x="2434" y="6000"/>
                </a:lnTo>
                <a:lnTo>
                  <a:pt x="2500" y="6020"/>
                </a:lnTo>
                <a:lnTo>
                  <a:pt x="2568" y="6060"/>
                </a:lnTo>
                <a:lnTo>
                  <a:pt x="2637" y="6080"/>
                </a:lnTo>
                <a:lnTo>
                  <a:pt x="2854" y="6140"/>
                </a:lnTo>
                <a:lnTo>
                  <a:pt x="3306" y="6140"/>
                </a:lnTo>
                <a:lnTo>
                  <a:pt x="3523" y="6080"/>
                </a:lnTo>
                <a:lnTo>
                  <a:pt x="3592" y="6060"/>
                </a:lnTo>
                <a:lnTo>
                  <a:pt x="3660" y="6020"/>
                </a:lnTo>
                <a:lnTo>
                  <a:pt x="3726" y="6000"/>
                </a:lnTo>
                <a:lnTo>
                  <a:pt x="3790" y="5960"/>
                </a:lnTo>
                <a:lnTo>
                  <a:pt x="3852" y="5920"/>
                </a:lnTo>
                <a:lnTo>
                  <a:pt x="3911" y="5880"/>
                </a:lnTo>
                <a:lnTo>
                  <a:pt x="3969" y="5840"/>
                </a:lnTo>
                <a:lnTo>
                  <a:pt x="4024" y="5800"/>
                </a:lnTo>
                <a:lnTo>
                  <a:pt x="4077" y="5760"/>
                </a:lnTo>
                <a:lnTo>
                  <a:pt x="4126" y="5700"/>
                </a:lnTo>
                <a:lnTo>
                  <a:pt x="4173" y="5640"/>
                </a:lnTo>
                <a:lnTo>
                  <a:pt x="4217" y="5600"/>
                </a:lnTo>
                <a:lnTo>
                  <a:pt x="4258" y="5540"/>
                </a:lnTo>
                <a:lnTo>
                  <a:pt x="4296" y="5480"/>
                </a:lnTo>
                <a:lnTo>
                  <a:pt x="4319" y="5440"/>
                </a:lnTo>
                <a:lnTo>
                  <a:pt x="3067" y="5440"/>
                </a:lnTo>
                <a:lnTo>
                  <a:pt x="2968" y="5420"/>
                </a:lnTo>
                <a:lnTo>
                  <a:pt x="2896" y="5400"/>
                </a:lnTo>
                <a:lnTo>
                  <a:pt x="2828" y="5380"/>
                </a:lnTo>
                <a:lnTo>
                  <a:pt x="2763" y="5360"/>
                </a:lnTo>
                <a:lnTo>
                  <a:pt x="2703" y="5320"/>
                </a:lnTo>
                <a:lnTo>
                  <a:pt x="2646" y="5280"/>
                </a:lnTo>
                <a:lnTo>
                  <a:pt x="2595" y="5220"/>
                </a:lnTo>
                <a:lnTo>
                  <a:pt x="2549" y="5160"/>
                </a:lnTo>
                <a:lnTo>
                  <a:pt x="2509" y="5120"/>
                </a:lnTo>
                <a:lnTo>
                  <a:pt x="2475" y="5040"/>
                </a:lnTo>
                <a:lnTo>
                  <a:pt x="2448" y="4980"/>
                </a:lnTo>
                <a:lnTo>
                  <a:pt x="2428" y="4920"/>
                </a:lnTo>
                <a:lnTo>
                  <a:pt x="2415" y="4840"/>
                </a:lnTo>
                <a:lnTo>
                  <a:pt x="2411" y="4760"/>
                </a:lnTo>
                <a:lnTo>
                  <a:pt x="2411" y="4080"/>
                </a:lnTo>
                <a:lnTo>
                  <a:pt x="2402" y="4000"/>
                </a:lnTo>
                <a:lnTo>
                  <a:pt x="2377" y="3940"/>
                </a:lnTo>
                <a:lnTo>
                  <a:pt x="2337" y="3880"/>
                </a:lnTo>
                <a:lnTo>
                  <a:pt x="2285" y="3820"/>
                </a:lnTo>
                <a:lnTo>
                  <a:pt x="2222" y="3780"/>
                </a:lnTo>
                <a:lnTo>
                  <a:pt x="2151" y="3760"/>
                </a:lnTo>
                <a:lnTo>
                  <a:pt x="2074" y="3740"/>
                </a:lnTo>
                <a:lnTo>
                  <a:pt x="1306" y="3740"/>
                </a:lnTo>
                <a:lnTo>
                  <a:pt x="1164" y="3700"/>
                </a:lnTo>
                <a:lnTo>
                  <a:pt x="1098" y="3680"/>
                </a:lnTo>
                <a:lnTo>
                  <a:pt x="1035" y="3640"/>
                </a:lnTo>
                <a:lnTo>
                  <a:pt x="977" y="3600"/>
                </a:lnTo>
                <a:lnTo>
                  <a:pt x="923" y="3560"/>
                </a:lnTo>
                <a:lnTo>
                  <a:pt x="875" y="3500"/>
                </a:lnTo>
                <a:lnTo>
                  <a:pt x="832" y="3440"/>
                </a:lnTo>
                <a:lnTo>
                  <a:pt x="796" y="3380"/>
                </a:lnTo>
                <a:lnTo>
                  <a:pt x="766" y="3320"/>
                </a:lnTo>
                <a:lnTo>
                  <a:pt x="743" y="3260"/>
                </a:lnTo>
                <a:lnTo>
                  <a:pt x="727" y="3180"/>
                </a:lnTo>
                <a:lnTo>
                  <a:pt x="719" y="3100"/>
                </a:lnTo>
                <a:lnTo>
                  <a:pt x="718" y="3080"/>
                </a:lnTo>
                <a:lnTo>
                  <a:pt x="719" y="3060"/>
                </a:lnTo>
                <a:lnTo>
                  <a:pt x="729" y="2960"/>
                </a:lnTo>
                <a:lnTo>
                  <a:pt x="745" y="2880"/>
                </a:lnTo>
                <a:lnTo>
                  <a:pt x="769" y="2820"/>
                </a:lnTo>
                <a:lnTo>
                  <a:pt x="800" y="2760"/>
                </a:lnTo>
                <a:lnTo>
                  <a:pt x="838" y="2700"/>
                </a:lnTo>
                <a:lnTo>
                  <a:pt x="881" y="2640"/>
                </a:lnTo>
                <a:lnTo>
                  <a:pt x="930" y="2580"/>
                </a:lnTo>
                <a:lnTo>
                  <a:pt x="984" y="2540"/>
                </a:lnTo>
                <a:lnTo>
                  <a:pt x="1043" y="2500"/>
                </a:lnTo>
                <a:lnTo>
                  <a:pt x="1106" y="2460"/>
                </a:lnTo>
                <a:lnTo>
                  <a:pt x="1173" y="2440"/>
                </a:lnTo>
                <a:lnTo>
                  <a:pt x="1243" y="2420"/>
                </a:lnTo>
                <a:lnTo>
                  <a:pt x="1316" y="2400"/>
                </a:lnTo>
                <a:lnTo>
                  <a:pt x="2147" y="2400"/>
                </a:lnTo>
                <a:lnTo>
                  <a:pt x="2219" y="2380"/>
                </a:lnTo>
                <a:lnTo>
                  <a:pt x="2281" y="2340"/>
                </a:lnTo>
                <a:lnTo>
                  <a:pt x="2334" y="2280"/>
                </a:lnTo>
                <a:lnTo>
                  <a:pt x="2374" y="2220"/>
                </a:lnTo>
                <a:lnTo>
                  <a:pt x="2400" y="2160"/>
                </a:lnTo>
                <a:lnTo>
                  <a:pt x="2410" y="2080"/>
                </a:lnTo>
                <a:lnTo>
                  <a:pt x="2403" y="2000"/>
                </a:lnTo>
                <a:lnTo>
                  <a:pt x="2395" y="1980"/>
                </a:lnTo>
                <a:lnTo>
                  <a:pt x="2400" y="1380"/>
                </a:lnTo>
                <a:lnTo>
                  <a:pt x="2404" y="1300"/>
                </a:lnTo>
                <a:lnTo>
                  <a:pt x="2417" y="1240"/>
                </a:lnTo>
                <a:lnTo>
                  <a:pt x="2438" y="1160"/>
                </a:lnTo>
                <a:lnTo>
                  <a:pt x="2465" y="1100"/>
                </a:lnTo>
                <a:lnTo>
                  <a:pt x="2500" y="1040"/>
                </a:lnTo>
                <a:lnTo>
                  <a:pt x="2540" y="980"/>
                </a:lnTo>
                <a:lnTo>
                  <a:pt x="2587" y="920"/>
                </a:lnTo>
                <a:lnTo>
                  <a:pt x="2638" y="880"/>
                </a:lnTo>
                <a:lnTo>
                  <a:pt x="2695" y="820"/>
                </a:lnTo>
                <a:lnTo>
                  <a:pt x="2756" y="800"/>
                </a:lnTo>
                <a:lnTo>
                  <a:pt x="2821" y="760"/>
                </a:lnTo>
                <a:lnTo>
                  <a:pt x="2889" y="740"/>
                </a:lnTo>
                <a:lnTo>
                  <a:pt x="2961" y="720"/>
                </a:lnTo>
                <a:lnTo>
                  <a:pt x="4312" y="720"/>
                </a:lnTo>
                <a:lnTo>
                  <a:pt x="4289" y="680"/>
                </a:lnTo>
                <a:lnTo>
                  <a:pt x="4252" y="620"/>
                </a:lnTo>
                <a:lnTo>
                  <a:pt x="4212" y="560"/>
                </a:lnTo>
                <a:lnTo>
                  <a:pt x="4168" y="500"/>
                </a:lnTo>
                <a:lnTo>
                  <a:pt x="4121" y="460"/>
                </a:lnTo>
                <a:lnTo>
                  <a:pt x="4072" y="400"/>
                </a:lnTo>
                <a:lnTo>
                  <a:pt x="4020" y="360"/>
                </a:lnTo>
                <a:lnTo>
                  <a:pt x="3965" y="300"/>
                </a:lnTo>
                <a:lnTo>
                  <a:pt x="3908" y="260"/>
                </a:lnTo>
                <a:lnTo>
                  <a:pt x="3848" y="220"/>
                </a:lnTo>
                <a:lnTo>
                  <a:pt x="3786" y="180"/>
                </a:lnTo>
                <a:lnTo>
                  <a:pt x="3723" y="160"/>
                </a:lnTo>
                <a:lnTo>
                  <a:pt x="3657" y="120"/>
                </a:lnTo>
                <a:lnTo>
                  <a:pt x="3589" y="100"/>
                </a:lnTo>
                <a:lnTo>
                  <a:pt x="3520" y="60"/>
                </a:lnTo>
                <a:lnTo>
                  <a:pt x="3377" y="20"/>
                </a:lnTo>
                <a:close/>
                <a:moveTo>
                  <a:pt x="5415" y="1840"/>
                </a:moveTo>
                <a:lnTo>
                  <a:pt x="5415" y="3080"/>
                </a:lnTo>
                <a:lnTo>
                  <a:pt x="5405" y="3180"/>
                </a:lnTo>
                <a:lnTo>
                  <a:pt x="5389" y="3260"/>
                </a:lnTo>
                <a:lnTo>
                  <a:pt x="5365" y="3320"/>
                </a:lnTo>
                <a:lnTo>
                  <a:pt x="5335" y="3400"/>
                </a:lnTo>
                <a:lnTo>
                  <a:pt x="5298" y="3460"/>
                </a:lnTo>
                <a:lnTo>
                  <a:pt x="5255" y="3520"/>
                </a:lnTo>
                <a:lnTo>
                  <a:pt x="5206" y="3560"/>
                </a:lnTo>
                <a:lnTo>
                  <a:pt x="5152" y="3600"/>
                </a:lnTo>
                <a:lnTo>
                  <a:pt x="5094" y="3640"/>
                </a:lnTo>
                <a:lnTo>
                  <a:pt x="5031" y="3680"/>
                </a:lnTo>
                <a:lnTo>
                  <a:pt x="4965" y="3720"/>
                </a:lnTo>
                <a:lnTo>
                  <a:pt x="4895" y="3740"/>
                </a:lnTo>
                <a:lnTo>
                  <a:pt x="4068" y="3740"/>
                </a:lnTo>
                <a:lnTo>
                  <a:pt x="3990" y="3760"/>
                </a:lnTo>
                <a:lnTo>
                  <a:pt x="3919" y="3780"/>
                </a:lnTo>
                <a:lnTo>
                  <a:pt x="3857" y="3820"/>
                </a:lnTo>
                <a:lnTo>
                  <a:pt x="3805" y="3880"/>
                </a:lnTo>
                <a:lnTo>
                  <a:pt x="3765" y="3940"/>
                </a:lnTo>
                <a:lnTo>
                  <a:pt x="3739" y="4000"/>
                </a:lnTo>
                <a:lnTo>
                  <a:pt x="3731" y="4080"/>
                </a:lnTo>
                <a:lnTo>
                  <a:pt x="3731" y="4100"/>
                </a:lnTo>
                <a:lnTo>
                  <a:pt x="3736" y="4140"/>
                </a:lnTo>
                <a:lnTo>
                  <a:pt x="3737" y="4160"/>
                </a:lnTo>
                <a:lnTo>
                  <a:pt x="3740" y="4160"/>
                </a:lnTo>
                <a:lnTo>
                  <a:pt x="3744" y="4180"/>
                </a:lnTo>
                <a:lnTo>
                  <a:pt x="3749" y="4200"/>
                </a:lnTo>
                <a:lnTo>
                  <a:pt x="3749" y="4760"/>
                </a:lnTo>
                <a:lnTo>
                  <a:pt x="3744" y="4840"/>
                </a:lnTo>
                <a:lnTo>
                  <a:pt x="3732" y="4920"/>
                </a:lnTo>
                <a:lnTo>
                  <a:pt x="3712" y="4980"/>
                </a:lnTo>
                <a:lnTo>
                  <a:pt x="3685" y="5040"/>
                </a:lnTo>
                <a:lnTo>
                  <a:pt x="3651" y="5120"/>
                </a:lnTo>
                <a:lnTo>
                  <a:pt x="3611" y="5160"/>
                </a:lnTo>
                <a:lnTo>
                  <a:pt x="3565" y="5220"/>
                </a:lnTo>
                <a:lnTo>
                  <a:pt x="3514" y="5280"/>
                </a:lnTo>
                <a:lnTo>
                  <a:pt x="3457" y="5320"/>
                </a:lnTo>
                <a:lnTo>
                  <a:pt x="3397" y="5360"/>
                </a:lnTo>
                <a:lnTo>
                  <a:pt x="3332" y="5380"/>
                </a:lnTo>
                <a:lnTo>
                  <a:pt x="3264" y="5400"/>
                </a:lnTo>
                <a:lnTo>
                  <a:pt x="3118" y="5440"/>
                </a:lnTo>
                <a:lnTo>
                  <a:pt x="4319" y="5440"/>
                </a:lnTo>
                <a:lnTo>
                  <a:pt x="4330" y="5420"/>
                </a:lnTo>
                <a:lnTo>
                  <a:pt x="4361" y="5340"/>
                </a:lnTo>
                <a:lnTo>
                  <a:pt x="4388" y="5280"/>
                </a:lnTo>
                <a:lnTo>
                  <a:pt x="4411" y="5220"/>
                </a:lnTo>
                <a:lnTo>
                  <a:pt x="4446" y="5080"/>
                </a:lnTo>
                <a:lnTo>
                  <a:pt x="4457" y="5000"/>
                </a:lnTo>
                <a:lnTo>
                  <a:pt x="4464" y="4920"/>
                </a:lnTo>
                <a:lnTo>
                  <a:pt x="4466" y="4840"/>
                </a:lnTo>
                <a:lnTo>
                  <a:pt x="4466" y="4460"/>
                </a:lnTo>
                <a:lnTo>
                  <a:pt x="4984" y="4460"/>
                </a:lnTo>
                <a:lnTo>
                  <a:pt x="5198" y="4400"/>
                </a:lnTo>
                <a:lnTo>
                  <a:pt x="5333" y="4360"/>
                </a:lnTo>
                <a:lnTo>
                  <a:pt x="5397" y="4320"/>
                </a:lnTo>
                <a:lnTo>
                  <a:pt x="5459" y="4300"/>
                </a:lnTo>
                <a:lnTo>
                  <a:pt x="5519" y="4260"/>
                </a:lnTo>
                <a:lnTo>
                  <a:pt x="5577" y="4220"/>
                </a:lnTo>
                <a:lnTo>
                  <a:pt x="5633" y="4180"/>
                </a:lnTo>
                <a:lnTo>
                  <a:pt x="5686" y="4120"/>
                </a:lnTo>
                <a:lnTo>
                  <a:pt x="5737" y="4080"/>
                </a:lnTo>
                <a:lnTo>
                  <a:pt x="5785" y="4020"/>
                </a:lnTo>
                <a:lnTo>
                  <a:pt x="5830" y="3960"/>
                </a:lnTo>
                <a:lnTo>
                  <a:pt x="5873" y="3900"/>
                </a:lnTo>
                <a:lnTo>
                  <a:pt x="5912" y="3840"/>
                </a:lnTo>
                <a:lnTo>
                  <a:pt x="5949" y="3780"/>
                </a:lnTo>
                <a:lnTo>
                  <a:pt x="5983" y="3720"/>
                </a:lnTo>
                <a:lnTo>
                  <a:pt x="6013" y="3660"/>
                </a:lnTo>
                <a:lnTo>
                  <a:pt x="6041" y="3580"/>
                </a:lnTo>
                <a:lnTo>
                  <a:pt x="6065" y="3520"/>
                </a:lnTo>
                <a:lnTo>
                  <a:pt x="6085" y="3440"/>
                </a:lnTo>
                <a:lnTo>
                  <a:pt x="6102" y="3380"/>
                </a:lnTo>
                <a:lnTo>
                  <a:pt x="6116" y="3300"/>
                </a:lnTo>
                <a:lnTo>
                  <a:pt x="6125" y="3220"/>
                </a:lnTo>
                <a:lnTo>
                  <a:pt x="6131" y="3160"/>
                </a:lnTo>
                <a:lnTo>
                  <a:pt x="6133" y="3080"/>
                </a:lnTo>
                <a:lnTo>
                  <a:pt x="6131" y="3000"/>
                </a:lnTo>
                <a:lnTo>
                  <a:pt x="6125" y="2920"/>
                </a:lnTo>
                <a:lnTo>
                  <a:pt x="6116" y="2860"/>
                </a:lnTo>
                <a:lnTo>
                  <a:pt x="6102" y="2780"/>
                </a:lnTo>
                <a:lnTo>
                  <a:pt x="6085" y="2700"/>
                </a:lnTo>
                <a:lnTo>
                  <a:pt x="6065" y="2640"/>
                </a:lnTo>
                <a:lnTo>
                  <a:pt x="6041" y="2560"/>
                </a:lnTo>
                <a:lnTo>
                  <a:pt x="6013" y="2500"/>
                </a:lnTo>
                <a:lnTo>
                  <a:pt x="5983" y="2440"/>
                </a:lnTo>
                <a:lnTo>
                  <a:pt x="5949" y="2360"/>
                </a:lnTo>
                <a:lnTo>
                  <a:pt x="5912" y="2300"/>
                </a:lnTo>
                <a:lnTo>
                  <a:pt x="5873" y="2240"/>
                </a:lnTo>
                <a:lnTo>
                  <a:pt x="5830" y="2180"/>
                </a:lnTo>
                <a:lnTo>
                  <a:pt x="5785" y="2140"/>
                </a:lnTo>
                <a:lnTo>
                  <a:pt x="5737" y="2080"/>
                </a:lnTo>
                <a:lnTo>
                  <a:pt x="5686" y="2040"/>
                </a:lnTo>
                <a:lnTo>
                  <a:pt x="5633" y="1980"/>
                </a:lnTo>
                <a:lnTo>
                  <a:pt x="5577" y="1940"/>
                </a:lnTo>
                <a:lnTo>
                  <a:pt x="5519" y="1900"/>
                </a:lnTo>
                <a:lnTo>
                  <a:pt x="5459" y="1860"/>
                </a:lnTo>
                <a:lnTo>
                  <a:pt x="5415" y="1840"/>
                </a:lnTo>
                <a:close/>
                <a:moveTo>
                  <a:pt x="4312" y="720"/>
                </a:moveTo>
                <a:lnTo>
                  <a:pt x="3185" y="720"/>
                </a:lnTo>
                <a:lnTo>
                  <a:pt x="3256" y="740"/>
                </a:lnTo>
                <a:lnTo>
                  <a:pt x="3324" y="760"/>
                </a:lnTo>
                <a:lnTo>
                  <a:pt x="3389" y="800"/>
                </a:lnTo>
                <a:lnTo>
                  <a:pt x="3450" y="840"/>
                </a:lnTo>
                <a:lnTo>
                  <a:pt x="3505" y="880"/>
                </a:lnTo>
                <a:lnTo>
                  <a:pt x="3557" y="920"/>
                </a:lnTo>
                <a:lnTo>
                  <a:pt x="3602" y="980"/>
                </a:lnTo>
                <a:lnTo>
                  <a:pt x="3642" y="1040"/>
                </a:lnTo>
                <a:lnTo>
                  <a:pt x="3675" y="1100"/>
                </a:lnTo>
                <a:lnTo>
                  <a:pt x="3702" y="1160"/>
                </a:lnTo>
                <a:lnTo>
                  <a:pt x="3721" y="1240"/>
                </a:lnTo>
                <a:lnTo>
                  <a:pt x="3733" y="1320"/>
                </a:lnTo>
                <a:lnTo>
                  <a:pt x="3737" y="1380"/>
                </a:lnTo>
                <a:lnTo>
                  <a:pt x="3732" y="2060"/>
                </a:lnTo>
                <a:lnTo>
                  <a:pt x="3731" y="2080"/>
                </a:lnTo>
                <a:lnTo>
                  <a:pt x="3739" y="2140"/>
                </a:lnTo>
                <a:lnTo>
                  <a:pt x="3765" y="2220"/>
                </a:lnTo>
                <a:lnTo>
                  <a:pt x="3805" y="2280"/>
                </a:lnTo>
                <a:lnTo>
                  <a:pt x="3857" y="2340"/>
                </a:lnTo>
                <a:lnTo>
                  <a:pt x="3919" y="2380"/>
                </a:lnTo>
                <a:lnTo>
                  <a:pt x="3990" y="2400"/>
                </a:lnTo>
                <a:lnTo>
                  <a:pt x="4747" y="2400"/>
                </a:lnTo>
                <a:lnTo>
                  <a:pt x="4822" y="2420"/>
                </a:lnTo>
                <a:lnTo>
                  <a:pt x="4895" y="2420"/>
                </a:lnTo>
                <a:lnTo>
                  <a:pt x="4965" y="2440"/>
                </a:lnTo>
                <a:lnTo>
                  <a:pt x="5031" y="2480"/>
                </a:lnTo>
                <a:lnTo>
                  <a:pt x="5094" y="2500"/>
                </a:lnTo>
                <a:lnTo>
                  <a:pt x="5152" y="2540"/>
                </a:lnTo>
                <a:lnTo>
                  <a:pt x="5206" y="2600"/>
                </a:lnTo>
                <a:lnTo>
                  <a:pt x="5255" y="2640"/>
                </a:lnTo>
                <a:lnTo>
                  <a:pt x="5298" y="2700"/>
                </a:lnTo>
                <a:lnTo>
                  <a:pt x="5335" y="2760"/>
                </a:lnTo>
                <a:lnTo>
                  <a:pt x="5365" y="2820"/>
                </a:lnTo>
                <a:lnTo>
                  <a:pt x="5389" y="2900"/>
                </a:lnTo>
                <a:lnTo>
                  <a:pt x="5405" y="2960"/>
                </a:lnTo>
                <a:lnTo>
                  <a:pt x="5414" y="3040"/>
                </a:lnTo>
                <a:lnTo>
                  <a:pt x="5415" y="3060"/>
                </a:lnTo>
                <a:lnTo>
                  <a:pt x="5415" y="1840"/>
                </a:lnTo>
                <a:lnTo>
                  <a:pt x="5333" y="1800"/>
                </a:lnTo>
                <a:lnTo>
                  <a:pt x="5266" y="1760"/>
                </a:lnTo>
                <a:lnTo>
                  <a:pt x="5128" y="1720"/>
                </a:lnTo>
                <a:lnTo>
                  <a:pt x="5057" y="1720"/>
                </a:lnTo>
                <a:lnTo>
                  <a:pt x="4984" y="1700"/>
                </a:lnTo>
                <a:lnTo>
                  <a:pt x="4452" y="1700"/>
                </a:lnTo>
                <a:lnTo>
                  <a:pt x="4455" y="1300"/>
                </a:lnTo>
                <a:lnTo>
                  <a:pt x="4453" y="1220"/>
                </a:lnTo>
                <a:lnTo>
                  <a:pt x="4447" y="1160"/>
                </a:lnTo>
                <a:lnTo>
                  <a:pt x="4437" y="1080"/>
                </a:lnTo>
                <a:lnTo>
                  <a:pt x="4422" y="1020"/>
                </a:lnTo>
                <a:lnTo>
                  <a:pt x="4403" y="940"/>
                </a:lnTo>
                <a:lnTo>
                  <a:pt x="4380" y="880"/>
                </a:lnTo>
                <a:lnTo>
                  <a:pt x="4353" y="800"/>
                </a:lnTo>
                <a:lnTo>
                  <a:pt x="4323" y="740"/>
                </a:lnTo>
                <a:lnTo>
                  <a:pt x="4312" y="720"/>
                </a:lnTo>
                <a:close/>
                <a:moveTo>
                  <a:pt x="3230" y="0"/>
                </a:moveTo>
                <a:lnTo>
                  <a:pt x="2926" y="0"/>
                </a:lnTo>
                <a:lnTo>
                  <a:pt x="2852" y="20"/>
                </a:lnTo>
                <a:lnTo>
                  <a:pt x="3304" y="20"/>
                </a:lnTo>
                <a:lnTo>
                  <a:pt x="3230" y="0"/>
                </a:lnTo>
                <a:close/>
              </a:path>
            </a:pathLst>
          </a:custGeom>
          <a:solidFill>
            <a:srgbClr val="9F9F9F">
              <a:alpha val="9804"/>
            </a:srgbClr>
          </a:solidFill>
          <a:ln>
            <a:noFill/>
          </a:ln>
          <a:extLst>
            <a:ext uri="{91240B29-F687-4F45-9708-019B960494DF}">
              <a14:hiddenLine xmlns:a14="http://schemas.microsoft.com/office/drawing/2010/main" w="9525">
                <a:solidFill>
                  <a:srgbClr val="000000"/>
                </a:solidFill>
                <a:round/>
                <a:headEnd/>
                <a:tailEnd/>
              </a14:hiddenLine>
            </a:ext>
          </a:extLst>
        </xdr:spPr>
      </xdr:sp>
      <xdr:pic>
        <xdr:nvPicPr>
          <xdr:cNvPr id="6" name="Picture 5">
            <a:extLst>
              <a:ext uri="{FF2B5EF4-FFF2-40B4-BE49-F238E27FC236}">
                <a16:creationId xmlns:a16="http://schemas.microsoft.com/office/drawing/2014/main" id="{B53D38D2-647E-504B-C0A4-08009E4045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46" y="9447"/>
            <a:ext cx="1944" cy="163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35" name="Line 11">
            <a:extLst>
              <a:ext uri="{FF2B5EF4-FFF2-40B4-BE49-F238E27FC236}">
                <a16:creationId xmlns:a16="http://schemas.microsoft.com/office/drawing/2014/main" id="{7ABF70FB-4F97-70FA-53AD-7F4D2C2D4060}"/>
              </a:ext>
            </a:extLst>
          </xdr:cNvPr>
          <xdr:cNvSpPr>
            <a:spLocks noChangeShapeType="1"/>
          </xdr:cNvSpPr>
        </xdr:nvSpPr>
        <xdr:spPr bwMode="auto">
          <a:xfrm>
            <a:off x="1345" y="13795"/>
            <a:ext cx="933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pic>
        <xdr:nvPicPr>
          <xdr:cNvPr id="7" name="Picture 6">
            <a:extLst>
              <a:ext uri="{FF2B5EF4-FFF2-40B4-BE49-F238E27FC236}">
                <a16:creationId xmlns:a16="http://schemas.microsoft.com/office/drawing/2014/main" id="{EE23E0A3-EE7A-5433-1789-E97E531A5CE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513" y="15052"/>
            <a:ext cx="3114" cy="473"/>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 name="Picture 7">
            <a:extLst>
              <a:ext uri="{FF2B5EF4-FFF2-40B4-BE49-F238E27FC236}">
                <a16:creationId xmlns:a16="http://schemas.microsoft.com/office/drawing/2014/main" id="{28F2746D-CD5D-E570-DE6C-B690167A4BF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84" y="15547"/>
            <a:ext cx="1171" cy="77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 name="Picture 8">
            <a:extLst>
              <a:ext uri="{FF2B5EF4-FFF2-40B4-BE49-F238E27FC236}">
                <a16:creationId xmlns:a16="http://schemas.microsoft.com/office/drawing/2014/main" id="{E8E8DD19-BBEB-D42C-5651-67AFD253FD8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140" y="14492"/>
            <a:ext cx="1850" cy="30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37632</xdr:colOff>
      <xdr:row>15</xdr:row>
      <xdr:rowOff>56445</xdr:rowOff>
    </xdr:from>
    <xdr:to>
      <xdr:col>8</xdr:col>
      <xdr:colOff>936769</xdr:colOff>
      <xdr:row>20</xdr:row>
      <xdr:rowOff>122296</xdr:rowOff>
    </xdr:to>
    <xdr:pic>
      <xdr:nvPicPr>
        <xdr:cNvPr id="6" name="Picture 5">
          <a:extLst>
            <a:ext uri="{FF2B5EF4-FFF2-40B4-BE49-F238E27FC236}">
              <a16:creationId xmlns:a16="http://schemas.microsoft.com/office/drawing/2014/main" id="{3E9A4928-440F-B88F-81F0-BA322881A7B8}"/>
            </a:ext>
          </a:extLst>
        </xdr:cNvPr>
        <xdr:cNvPicPr>
          <a:picLocks noChangeAspect="1"/>
        </xdr:cNvPicPr>
      </xdr:nvPicPr>
      <xdr:blipFill>
        <a:blip xmlns:r="http://schemas.openxmlformats.org/officeDocument/2006/relationships" r:embed="rId1"/>
        <a:stretch>
          <a:fillRect/>
        </a:stretch>
      </xdr:blipFill>
      <xdr:spPr>
        <a:xfrm>
          <a:off x="6444076" y="5578593"/>
          <a:ext cx="1585878" cy="13358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441960</xdr:colOff>
      <xdr:row>28</xdr:row>
      <xdr:rowOff>30480</xdr:rowOff>
    </xdr:from>
    <xdr:to>
      <xdr:col>3</xdr:col>
      <xdr:colOff>640080</xdr:colOff>
      <xdr:row>40</xdr:row>
      <xdr:rowOff>138386</xdr:rowOff>
    </xdr:to>
    <xdr:pic>
      <xdr:nvPicPr>
        <xdr:cNvPr id="2" name="Picture 1">
          <a:extLst>
            <a:ext uri="{FF2B5EF4-FFF2-40B4-BE49-F238E27FC236}">
              <a16:creationId xmlns:a16="http://schemas.microsoft.com/office/drawing/2014/main" id="{9483B380-A898-892E-6286-28C4782409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 y="11795760"/>
          <a:ext cx="2308860" cy="2211026"/>
        </a:xfrm>
        <a:prstGeom prst="rect">
          <a:avLst/>
        </a:prstGeom>
        <a:noFill/>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2DA7A-6D99-469E-9207-5B21B7791552}">
  <dimension ref="A2:K27"/>
  <sheetViews>
    <sheetView topLeftCell="A6" zoomScaleNormal="100" zoomScaleSheetLayoutView="81" workbookViewId="0">
      <selection activeCell="A2" sqref="A2:J10"/>
    </sheetView>
  </sheetViews>
  <sheetFormatPr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9" width="12.44140625" style="1" customWidth="1"/>
    <col min="10" max="10" width="14.21875" style="1" customWidth="1"/>
    <col min="11" max="11" width="10.44140625" style="1" bestFit="1" customWidth="1"/>
    <col min="12" max="16384" width="8.88671875" style="1"/>
  </cols>
  <sheetData>
    <row r="2" spans="1:11" ht="22.2" customHeight="1" x14ac:dyDescent="0.25">
      <c r="A2" s="60" t="s">
        <v>31</v>
      </c>
      <c r="B2" s="60"/>
      <c r="C2" s="60"/>
      <c r="D2" s="60"/>
      <c r="E2" s="60"/>
      <c r="F2" s="60"/>
      <c r="G2" s="60"/>
      <c r="H2" s="60"/>
      <c r="I2" s="60"/>
      <c r="J2" s="60"/>
    </row>
    <row r="3" spans="1:11" ht="14.4" customHeight="1" x14ac:dyDescent="0.25">
      <c r="A3" s="47" t="s">
        <v>0</v>
      </c>
      <c r="B3" s="48" t="s">
        <v>1</v>
      </c>
      <c r="C3" s="49"/>
      <c r="D3" s="49"/>
      <c r="E3" s="50"/>
      <c r="F3" s="54" t="s">
        <v>2</v>
      </c>
      <c r="G3" s="56" t="s">
        <v>3</v>
      </c>
      <c r="H3" s="57" t="s">
        <v>4</v>
      </c>
      <c r="I3" s="46" t="s">
        <v>5</v>
      </c>
      <c r="J3" s="47" t="s">
        <v>6</v>
      </c>
    </row>
    <row r="4" spans="1:11" ht="13.8" customHeight="1" x14ac:dyDescent="0.25">
      <c r="A4" s="47"/>
      <c r="B4" s="51"/>
      <c r="C4" s="52"/>
      <c r="D4" s="52"/>
      <c r="E4" s="53"/>
      <c r="F4" s="55"/>
      <c r="G4" s="56" t="s">
        <v>3</v>
      </c>
      <c r="H4" s="57"/>
      <c r="I4" s="46"/>
      <c r="J4" s="47"/>
    </row>
    <row r="5" spans="1:11" ht="79.2" customHeight="1" x14ac:dyDescent="0.25">
      <c r="A5" s="2">
        <v>1</v>
      </c>
      <c r="B5" s="61" t="s">
        <v>7</v>
      </c>
      <c r="C5" s="62"/>
      <c r="D5" s="62"/>
      <c r="E5" s="63"/>
      <c r="F5" s="3">
        <v>262.74</v>
      </c>
      <c r="G5" s="4" t="s">
        <v>8</v>
      </c>
      <c r="H5" s="5">
        <v>859.32203389830511</v>
      </c>
      <c r="I5" s="6">
        <f>F5*H5</f>
        <v>225778.27118644069</v>
      </c>
      <c r="J5" s="7">
        <f t="shared" ref="J5:J10" si="0">(I5*$D$26)/100</f>
        <v>94826.873898305086</v>
      </c>
      <c r="K5" s="8"/>
    </row>
    <row r="6" spans="1:11" ht="80.400000000000006" customHeight="1" x14ac:dyDescent="0.25">
      <c r="A6" s="2">
        <v>2</v>
      </c>
      <c r="B6" s="61" t="s">
        <v>9</v>
      </c>
      <c r="C6" s="62"/>
      <c r="D6" s="62"/>
      <c r="E6" s="63"/>
      <c r="F6" s="3">
        <v>725.55</v>
      </c>
      <c r="G6" s="4" t="s">
        <v>8</v>
      </c>
      <c r="H6" s="5">
        <v>1237.2881355932204</v>
      </c>
      <c r="I6" s="6">
        <f>F6*H6</f>
        <v>897714.40677966108</v>
      </c>
      <c r="J6" s="7">
        <f t="shared" si="0"/>
        <v>377040.05084745766</v>
      </c>
      <c r="K6" s="8"/>
    </row>
    <row r="7" spans="1:11" ht="160.19999999999999" customHeight="1" x14ac:dyDescent="0.25">
      <c r="A7" s="2">
        <v>3</v>
      </c>
      <c r="B7" s="61" t="s">
        <v>10</v>
      </c>
      <c r="C7" s="62"/>
      <c r="D7" s="62"/>
      <c r="E7" s="63"/>
      <c r="F7" s="3">
        <v>119.38500000000001</v>
      </c>
      <c r="G7" s="4" t="s">
        <v>8</v>
      </c>
      <c r="H7" s="5">
        <v>3953.3898305084749</v>
      </c>
      <c r="I7" s="6">
        <f>F7*H7</f>
        <v>471975.44491525431</v>
      </c>
      <c r="J7" s="7">
        <f t="shared" si="0"/>
        <v>198229.6868644068</v>
      </c>
      <c r="K7" s="8"/>
    </row>
    <row r="8" spans="1:11" ht="90.6" customHeight="1" x14ac:dyDescent="0.25">
      <c r="A8" s="2">
        <v>4</v>
      </c>
      <c r="B8" s="61" t="s">
        <v>11</v>
      </c>
      <c r="C8" s="62"/>
      <c r="D8" s="62"/>
      <c r="E8" s="63"/>
      <c r="F8" s="3">
        <v>2</v>
      </c>
      <c r="G8" s="4" t="s">
        <v>12</v>
      </c>
      <c r="H8" s="5">
        <v>229047.45762711865</v>
      </c>
      <c r="I8" s="6">
        <f t="shared" ref="I8:I10" si="1">F8*H8</f>
        <v>458094.9152542373</v>
      </c>
      <c r="J8" s="7">
        <f t="shared" si="0"/>
        <v>192399.86440677967</v>
      </c>
      <c r="K8" s="8"/>
    </row>
    <row r="9" spans="1:11" ht="33.6" customHeight="1" x14ac:dyDescent="0.25">
      <c r="A9" s="2">
        <v>5</v>
      </c>
      <c r="B9" s="61" t="s">
        <v>13</v>
      </c>
      <c r="C9" s="62"/>
      <c r="D9" s="62"/>
      <c r="E9" s="63"/>
      <c r="F9" s="3">
        <v>16</v>
      </c>
      <c r="G9" s="4" t="s">
        <v>8</v>
      </c>
      <c r="H9" s="5">
        <v>3084.7457627118647</v>
      </c>
      <c r="I9" s="6">
        <f t="shared" si="1"/>
        <v>49355.932203389835</v>
      </c>
      <c r="J9" s="7">
        <f t="shared" si="0"/>
        <v>20729.491525423731</v>
      </c>
      <c r="K9" s="8"/>
    </row>
    <row r="10" spans="1:11" ht="93" customHeight="1" x14ac:dyDescent="0.25">
      <c r="A10" s="2">
        <v>6</v>
      </c>
      <c r="B10" s="61" t="s">
        <v>14</v>
      </c>
      <c r="C10" s="62"/>
      <c r="D10" s="62"/>
      <c r="E10" s="63"/>
      <c r="F10" s="3">
        <v>1</v>
      </c>
      <c r="G10" s="4" t="s">
        <v>12</v>
      </c>
      <c r="H10" s="5">
        <v>71299.152542372889</v>
      </c>
      <c r="I10" s="6">
        <f t="shared" si="1"/>
        <v>71299.152542372889</v>
      </c>
      <c r="J10" s="7">
        <f t="shared" si="0"/>
        <v>29945.644067796613</v>
      </c>
      <c r="K10" s="8"/>
    </row>
    <row r="11" spans="1:11" ht="19.95" customHeight="1" x14ac:dyDescent="0.25">
      <c r="A11" s="2"/>
      <c r="B11" s="64" t="s">
        <v>15</v>
      </c>
      <c r="C11" s="64"/>
      <c r="D11" s="64"/>
      <c r="E11" s="64"/>
      <c r="F11" s="64"/>
      <c r="G11" s="64"/>
      <c r="H11" s="64"/>
      <c r="I11" s="9">
        <f>SUM(I5:I10)</f>
        <v>2174218.1228813562</v>
      </c>
      <c r="J11" s="10">
        <f>SUM(J5:J10)</f>
        <v>913171.61161016952</v>
      </c>
    </row>
    <row r="12" spans="1:11" ht="19.95" customHeight="1" x14ac:dyDescent="0.25">
      <c r="A12" s="2"/>
      <c r="B12" s="64" t="s">
        <v>16</v>
      </c>
      <c r="C12" s="64"/>
      <c r="D12" s="64"/>
      <c r="E12" s="64"/>
      <c r="F12" s="64"/>
      <c r="G12" s="64"/>
      <c r="H12" s="64"/>
      <c r="I12" s="9">
        <f>I11*0.18</f>
        <v>391359.26211864408</v>
      </c>
      <c r="J12" s="10"/>
    </row>
    <row r="13" spans="1:11" ht="19.95" customHeight="1" x14ac:dyDescent="0.25">
      <c r="A13" s="11"/>
      <c r="B13" s="64" t="s">
        <v>17</v>
      </c>
      <c r="C13" s="64"/>
      <c r="D13" s="64"/>
      <c r="E13" s="64"/>
      <c r="F13" s="64"/>
      <c r="G13" s="64"/>
      <c r="H13" s="64"/>
      <c r="I13" s="12">
        <f>SUM(I11:J12)</f>
        <v>3478748.9966101698</v>
      </c>
      <c r="J13" s="13"/>
    </row>
    <row r="14" spans="1:11" ht="19.95" customHeight="1" x14ac:dyDescent="0.25">
      <c r="A14" s="11"/>
      <c r="B14" s="64" t="s">
        <v>18</v>
      </c>
      <c r="C14" s="64"/>
      <c r="D14" s="64"/>
      <c r="E14" s="64"/>
      <c r="F14" s="64"/>
      <c r="G14" s="64"/>
      <c r="H14" s="64"/>
      <c r="I14" s="12">
        <f>E27</f>
        <v>913171.61161016964</v>
      </c>
      <c r="J14" s="14"/>
    </row>
    <row r="15" spans="1:11" ht="19.95" customHeight="1" x14ac:dyDescent="0.3">
      <c r="A15" s="11"/>
      <c r="B15" s="64" t="s">
        <v>19</v>
      </c>
      <c r="C15" s="64"/>
      <c r="D15" s="64"/>
      <c r="E15" s="64"/>
      <c r="F15" s="64"/>
      <c r="G15" s="64"/>
      <c r="H15" s="64"/>
      <c r="I15" s="15">
        <f>SUM(I13:J14)</f>
        <v>4391920.6082203398</v>
      </c>
      <c r="J15" s="16"/>
    </row>
    <row r="17" spans="1:5" x14ac:dyDescent="0.25">
      <c r="A17" s="1" t="s">
        <v>20</v>
      </c>
    </row>
    <row r="19" spans="1:5" ht="19.95" customHeight="1" x14ac:dyDescent="0.25">
      <c r="B19" s="58" t="s">
        <v>21</v>
      </c>
      <c r="C19" s="58"/>
      <c r="D19" s="58"/>
      <c r="E19" s="17">
        <f>I11</f>
        <v>2174218.1228813562</v>
      </c>
    </row>
    <row r="20" spans="1:5" ht="19.95" customHeight="1" x14ac:dyDescent="0.25">
      <c r="B20" s="2" t="s">
        <v>22</v>
      </c>
      <c r="C20" s="2" t="s">
        <v>23</v>
      </c>
      <c r="D20" s="2" t="s">
        <v>24</v>
      </c>
      <c r="E20" s="2" t="s">
        <v>5</v>
      </c>
    </row>
    <row r="21" spans="1:5" ht="19.95" customHeight="1" x14ac:dyDescent="0.25">
      <c r="B21" s="2">
        <v>1</v>
      </c>
      <c r="C21" s="18" t="s">
        <v>25</v>
      </c>
      <c r="D21" s="2">
        <v>8</v>
      </c>
      <c r="E21" s="19">
        <f>(D21*$E$19)/100</f>
        <v>173937.4498305085</v>
      </c>
    </row>
    <row r="22" spans="1:5" ht="19.95" customHeight="1" x14ac:dyDescent="0.25">
      <c r="B22" s="2">
        <v>2</v>
      </c>
      <c r="C22" s="18" t="s">
        <v>26</v>
      </c>
      <c r="D22" s="2">
        <v>8</v>
      </c>
      <c r="E22" s="19">
        <f t="shared" ref="E22:E25" si="2">(D22*$E$19)/100</f>
        <v>173937.4498305085</v>
      </c>
    </row>
    <row r="23" spans="1:5" ht="19.95" customHeight="1" x14ac:dyDescent="0.25">
      <c r="B23" s="2">
        <v>3</v>
      </c>
      <c r="C23" s="18" t="s">
        <v>27</v>
      </c>
      <c r="D23" s="2">
        <v>8</v>
      </c>
      <c r="E23" s="19">
        <f t="shared" si="2"/>
        <v>173937.4498305085</v>
      </c>
    </row>
    <row r="24" spans="1:5" ht="19.95" customHeight="1" x14ac:dyDescent="0.25">
      <c r="B24" s="2">
        <v>4</v>
      </c>
      <c r="C24" s="18" t="s">
        <v>28</v>
      </c>
      <c r="D24" s="2">
        <v>9</v>
      </c>
      <c r="E24" s="19">
        <f t="shared" si="2"/>
        <v>195679.63105932207</v>
      </c>
    </row>
    <row r="25" spans="1:5" ht="19.95" customHeight="1" x14ac:dyDescent="0.25">
      <c r="B25" s="2">
        <v>5</v>
      </c>
      <c r="C25" s="18" t="s">
        <v>29</v>
      </c>
      <c r="D25" s="2">
        <v>9</v>
      </c>
      <c r="E25" s="19">
        <f t="shared" si="2"/>
        <v>195679.63105932207</v>
      </c>
    </row>
    <row r="26" spans="1:5" ht="19.95" customHeight="1" x14ac:dyDescent="0.25">
      <c r="B26" s="58" t="s">
        <v>30</v>
      </c>
      <c r="C26" s="58"/>
      <c r="D26" s="2">
        <f>SUM(D21:D25)</f>
        <v>42</v>
      </c>
      <c r="E26" s="20"/>
    </row>
    <row r="27" spans="1:5" ht="19.95" customHeight="1" x14ac:dyDescent="0.25">
      <c r="B27" s="59" t="s">
        <v>15</v>
      </c>
      <c r="C27" s="59"/>
      <c r="D27" s="59"/>
      <c r="E27" s="21">
        <f>SUM(E21:E25)</f>
        <v>913171.61161016964</v>
      </c>
    </row>
  </sheetData>
  <mergeCells count="22">
    <mergeCell ref="B19:D19"/>
    <mergeCell ref="B26:C26"/>
    <mergeCell ref="B27:D27"/>
    <mergeCell ref="A2:J2"/>
    <mergeCell ref="B10:E10"/>
    <mergeCell ref="B11:H11"/>
    <mergeCell ref="B12:H12"/>
    <mergeCell ref="B13:H13"/>
    <mergeCell ref="B14:H14"/>
    <mergeCell ref="B15:H15"/>
    <mergeCell ref="J3:J4"/>
    <mergeCell ref="B5:E5"/>
    <mergeCell ref="B6:E6"/>
    <mergeCell ref="B7:E7"/>
    <mergeCell ref="B8:E8"/>
    <mergeCell ref="B9:E9"/>
    <mergeCell ref="I3:I4"/>
    <mergeCell ref="A3:A4"/>
    <mergeCell ref="B3:E4"/>
    <mergeCell ref="F3:F4"/>
    <mergeCell ref="G3:G4"/>
    <mergeCell ref="H3:H4"/>
  </mergeCells>
  <pageMargins left="0.70866141732283472" right="0.70866141732283472" top="0.55118110236220474" bottom="0.55118110236220474" header="0.31496062992125984" footer="0.31496062992125984"/>
  <pageSetup paperSize="9" scale="62"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4C780-D261-4176-9FE4-37F7340FEA4E}">
  <dimension ref="A2:K24"/>
  <sheetViews>
    <sheetView view="pageBreakPreview" zoomScale="81" zoomScaleNormal="100" zoomScaleSheetLayoutView="81" workbookViewId="0">
      <selection activeCell="N13" sqref="N13"/>
    </sheetView>
  </sheetViews>
  <sheetFormatPr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9" width="12.44140625" style="1" customWidth="1"/>
    <col min="10" max="10" width="14.21875" style="1" customWidth="1"/>
    <col min="11" max="11" width="10.44140625" style="1" bestFit="1" customWidth="1"/>
    <col min="12" max="16384" width="8.88671875" style="1"/>
  </cols>
  <sheetData>
    <row r="2" spans="1:11" ht="22.2" customHeight="1" x14ac:dyDescent="0.25">
      <c r="A2" s="60" t="s">
        <v>31</v>
      </c>
      <c r="B2" s="60"/>
      <c r="C2" s="60"/>
      <c r="D2" s="60"/>
      <c r="E2" s="60"/>
      <c r="F2" s="60"/>
      <c r="G2" s="60"/>
      <c r="H2" s="60"/>
      <c r="I2" s="60"/>
      <c r="J2" s="60"/>
    </row>
    <row r="3" spans="1:11" ht="14.4" customHeight="1" x14ac:dyDescent="0.25">
      <c r="A3" s="47" t="s">
        <v>0</v>
      </c>
      <c r="B3" s="48" t="s">
        <v>1</v>
      </c>
      <c r="C3" s="49"/>
      <c r="D3" s="49"/>
      <c r="E3" s="50"/>
      <c r="F3" s="54" t="s">
        <v>2</v>
      </c>
      <c r="G3" s="56" t="s">
        <v>3</v>
      </c>
      <c r="H3" s="57" t="s">
        <v>4</v>
      </c>
      <c r="I3" s="46" t="s">
        <v>5</v>
      </c>
      <c r="J3" s="47" t="s">
        <v>6</v>
      </c>
    </row>
    <row r="4" spans="1:11" ht="13.8" customHeight="1" x14ac:dyDescent="0.25">
      <c r="A4" s="47"/>
      <c r="B4" s="51"/>
      <c r="C4" s="52"/>
      <c r="D4" s="52"/>
      <c r="E4" s="53"/>
      <c r="F4" s="55"/>
      <c r="G4" s="56" t="s">
        <v>3</v>
      </c>
      <c r="H4" s="57"/>
      <c r="I4" s="46"/>
      <c r="J4" s="47"/>
    </row>
    <row r="5" spans="1:11" s="26" customFormat="1" ht="40.049999999999997" customHeight="1" x14ac:dyDescent="0.25">
      <c r="A5" s="2">
        <v>1</v>
      </c>
      <c r="B5" s="66" t="s">
        <v>43</v>
      </c>
      <c r="C5" s="67"/>
      <c r="D5" s="67"/>
      <c r="E5" s="68"/>
      <c r="F5" s="27">
        <v>1</v>
      </c>
      <c r="G5" s="4" t="s">
        <v>52</v>
      </c>
      <c r="H5" s="22">
        <v>144246</v>
      </c>
      <c r="I5" s="23">
        <f>F5*H5</f>
        <v>144246</v>
      </c>
      <c r="J5" s="24">
        <f>(I5*$D$23)/100</f>
        <v>56255.94</v>
      </c>
      <c r="K5" s="25"/>
    </row>
    <row r="6" spans="1:11" s="26" customFormat="1" ht="40.049999999999997" customHeight="1" x14ac:dyDescent="0.25">
      <c r="A6" s="2">
        <v>2</v>
      </c>
      <c r="B6" s="66" t="s">
        <v>44</v>
      </c>
      <c r="C6" s="67" t="s">
        <v>44</v>
      </c>
      <c r="D6" s="67" t="s">
        <v>44</v>
      </c>
      <c r="E6" s="68" t="s">
        <v>44</v>
      </c>
      <c r="F6" s="27">
        <v>1</v>
      </c>
      <c r="G6" s="4" t="s">
        <v>52</v>
      </c>
      <c r="H6" s="22">
        <v>418531</v>
      </c>
      <c r="I6" s="23">
        <f>F6*H6</f>
        <v>418531</v>
      </c>
      <c r="J6" s="24">
        <f>(I6*$D$23)/100</f>
        <v>163227.09</v>
      </c>
      <c r="K6" s="25"/>
    </row>
    <row r="7" spans="1:11" s="26" customFormat="1" ht="40.049999999999997" customHeight="1" x14ac:dyDescent="0.25">
      <c r="A7" s="2">
        <v>3</v>
      </c>
      <c r="B7" s="66" t="s">
        <v>45</v>
      </c>
      <c r="C7" s="67" t="s">
        <v>45</v>
      </c>
      <c r="D7" s="67" t="s">
        <v>45</v>
      </c>
      <c r="E7" s="68" t="s">
        <v>45</v>
      </c>
      <c r="F7" s="27">
        <v>2</v>
      </c>
      <c r="G7" s="4" t="s">
        <v>12</v>
      </c>
      <c r="H7" s="22">
        <v>565803</v>
      </c>
      <c r="I7" s="23">
        <f>F7*H7</f>
        <v>1131606</v>
      </c>
      <c r="J7" s="24">
        <f>(I7*$D$23)/100</f>
        <v>441326.34</v>
      </c>
      <c r="K7" s="25"/>
    </row>
    <row r="8" spans="1:11" ht="25.05" customHeight="1" x14ac:dyDescent="0.25">
      <c r="A8" s="2"/>
      <c r="B8" s="64" t="s">
        <v>15</v>
      </c>
      <c r="C8" s="64"/>
      <c r="D8" s="64"/>
      <c r="E8" s="64"/>
      <c r="F8" s="64"/>
      <c r="G8" s="64"/>
      <c r="H8" s="64"/>
      <c r="I8" s="9">
        <f>SUM(I5:I7)</f>
        <v>1694383</v>
      </c>
      <c r="J8" s="10">
        <f>SUM(J5:J7)</f>
        <v>660809.37</v>
      </c>
    </row>
    <row r="9" spans="1:11" ht="25.05" customHeight="1" x14ac:dyDescent="0.25">
      <c r="A9" s="2"/>
      <c r="B9" s="64" t="s">
        <v>16</v>
      </c>
      <c r="C9" s="64"/>
      <c r="D9" s="64"/>
      <c r="E9" s="64"/>
      <c r="F9" s="64"/>
      <c r="G9" s="64"/>
      <c r="H9" s="64"/>
      <c r="I9" s="9">
        <f>I8*0.18</f>
        <v>304988.94</v>
      </c>
      <c r="J9" s="10"/>
    </row>
    <row r="10" spans="1:11" ht="25.05" customHeight="1" x14ac:dyDescent="0.25">
      <c r="A10" s="11"/>
      <c r="B10" s="64" t="s">
        <v>17</v>
      </c>
      <c r="C10" s="64"/>
      <c r="D10" s="64"/>
      <c r="E10" s="64"/>
      <c r="F10" s="64"/>
      <c r="G10" s="64"/>
      <c r="H10" s="64"/>
      <c r="I10" s="12">
        <f>SUM(I8:I9)</f>
        <v>1999371.94</v>
      </c>
      <c r="J10" s="13"/>
    </row>
    <row r="11" spans="1:11" ht="25.05" customHeight="1" x14ac:dyDescent="0.25">
      <c r="A11" s="11"/>
      <c r="B11" s="64" t="s">
        <v>18</v>
      </c>
      <c r="C11" s="64"/>
      <c r="D11" s="64"/>
      <c r="E11" s="64"/>
      <c r="F11" s="64"/>
      <c r="G11" s="64"/>
      <c r="H11" s="64"/>
      <c r="I11" s="12">
        <f>E24</f>
        <v>660809.37</v>
      </c>
      <c r="J11" s="14"/>
    </row>
    <row r="12" spans="1:11" ht="25.05" customHeight="1" x14ac:dyDescent="0.3">
      <c r="A12" s="11"/>
      <c r="B12" s="64" t="s">
        <v>19</v>
      </c>
      <c r="C12" s="64"/>
      <c r="D12" s="64"/>
      <c r="E12" s="64"/>
      <c r="F12" s="64"/>
      <c r="G12" s="64"/>
      <c r="H12" s="64"/>
      <c r="I12" s="15">
        <f>SUM(I10:J11)</f>
        <v>2660181.31</v>
      </c>
      <c r="J12" s="16"/>
    </row>
    <row r="13" spans="1:11" ht="25.05" customHeight="1" x14ac:dyDescent="0.25"/>
    <row r="14" spans="1:11" ht="25.05" customHeight="1" x14ac:dyDescent="0.25">
      <c r="A14" s="1" t="s">
        <v>50</v>
      </c>
    </row>
    <row r="15" spans="1:11" ht="25.05" customHeight="1" x14ac:dyDescent="0.25"/>
    <row r="16" spans="1:11" ht="25.05" customHeight="1" x14ac:dyDescent="0.25">
      <c r="B16" s="58" t="s">
        <v>21</v>
      </c>
      <c r="C16" s="58"/>
      <c r="D16" s="58"/>
      <c r="E16" s="17">
        <f>I8</f>
        <v>1694383</v>
      </c>
    </row>
    <row r="17" spans="2:5" ht="25.05" customHeight="1" x14ac:dyDescent="0.25">
      <c r="B17" s="2" t="s">
        <v>22</v>
      </c>
      <c r="C17" s="2" t="s">
        <v>23</v>
      </c>
      <c r="D17" s="2" t="s">
        <v>24</v>
      </c>
      <c r="E17" s="2" t="s">
        <v>5</v>
      </c>
    </row>
    <row r="18" spans="2:5" ht="25.05" customHeight="1" x14ac:dyDescent="0.25">
      <c r="B18" s="2">
        <v>1</v>
      </c>
      <c r="C18" s="18" t="s">
        <v>25</v>
      </c>
      <c r="D18" s="2">
        <v>6</v>
      </c>
      <c r="E18" s="19">
        <f>(D18*$E$16)/100</f>
        <v>101662.98</v>
      </c>
    </row>
    <row r="19" spans="2:5" ht="25.05" customHeight="1" x14ac:dyDescent="0.25">
      <c r="B19" s="2">
        <v>2</v>
      </c>
      <c r="C19" s="18" t="s">
        <v>26</v>
      </c>
      <c r="D19" s="2">
        <v>7</v>
      </c>
      <c r="E19" s="19">
        <f t="shared" ref="E19:E22" si="0">(D19*$E$16)/100</f>
        <v>118606.81</v>
      </c>
    </row>
    <row r="20" spans="2:5" ht="25.05" customHeight="1" x14ac:dyDescent="0.25">
      <c r="B20" s="2">
        <v>3</v>
      </c>
      <c r="C20" s="18" t="s">
        <v>27</v>
      </c>
      <c r="D20" s="2">
        <v>8</v>
      </c>
      <c r="E20" s="19">
        <f t="shared" si="0"/>
        <v>135550.64000000001</v>
      </c>
    </row>
    <row r="21" spans="2:5" ht="25.05" customHeight="1" x14ac:dyDescent="0.25">
      <c r="B21" s="2">
        <v>4</v>
      </c>
      <c r="C21" s="18" t="s">
        <v>28</v>
      </c>
      <c r="D21" s="2">
        <v>9</v>
      </c>
      <c r="E21" s="19">
        <f t="shared" si="0"/>
        <v>152494.47</v>
      </c>
    </row>
    <row r="22" spans="2:5" ht="25.05" customHeight="1" x14ac:dyDescent="0.25">
      <c r="B22" s="2">
        <v>5</v>
      </c>
      <c r="C22" s="18" t="s">
        <v>29</v>
      </c>
      <c r="D22" s="2">
        <v>9</v>
      </c>
      <c r="E22" s="19">
        <f t="shared" si="0"/>
        <v>152494.47</v>
      </c>
    </row>
    <row r="23" spans="2:5" ht="25.05" customHeight="1" x14ac:dyDescent="0.25">
      <c r="B23" s="58" t="s">
        <v>30</v>
      </c>
      <c r="C23" s="58"/>
      <c r="D23" s="2">
        <f>SUM(D18:D22)</f>
        <v>39</v>
      </c>
      <c r="E23" s="20"/>
    </row>
    <row r="24" spans="2:5" ht="25.05" customHeight="1" x14ac:dyDescent="0.25">
      <c r="B24" s="59" t="s">
        <v>15</v>
      </c>
      <c r="C24" s="59"/>
      <c r="D24" s="59"/>
      <c r="E24" s="21">
        <f>SUM(E18:E22)</f>
        <v>660809.37</v>
      </c>
    </row>
  </sheetData>
  <mergeCells count="19">
    <mergeCell ref="B23:C23"/>
    <mergeCell ref="B24:D24"/>
    <mergeCell ref="B8:H8"/>
    <mergeCell ref="B9:H9"/>
    <mergeCell ref="B10:H10"/>
    <mergeCell ref="B11:H11"/>
    <mergeCell ref="B12:H12"/>
    <mergeCell ref="B16:D16"/>
    <mergeCell ref="B5:E5"/>
    <mergeCell ref="B6:E6"/>
    <mergeCell ref="B7:E7"/>
    <mergeCell ref="A2:J2"/>
    <mergeCell ref="A3:A4"/>
    <mergeCell ref="B3:E4"/>
    <mergeCell ref="F3:F4"/>
    <mergeCell ref="G3:G4"/>
    <mergeCell ref="H3:H4"/>
    <mergeCell ref="I3:I4"/>
    <mergeCell ref="J3:J4"/>
  </mergeCells>
  <pageMargins left="0.98425196850393704" right="0" top="2.7559055118110236" bottom="0.98425196850393704" header="0.51181102362204722" footer="0.51181102362204722"/>
  <pageSetup paperSize="9" scale="65"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C884E-77D2-4CE3-AEE9-3993436661E9}">
  <dimension ref="A2:K24"/>
  <sheetViews>
    <sheetView view="pageBreakPreview" topLeftCell="A2" zoomScale="81" zoomScaleNormal="100" zoomScaleSheetLayoutView="81" workbookViewId="0">
      <selection activeCell="N16" sqref="N16"/>
    </sheetView>
  </sheetViews>
  <sheetFormatPr defaultRowHeight="13.8" x14ac:dyDescent="0.25"/>
  <cols>
    <col min="1" max="1" width="6.5546875" style="1" customWidth="1"/>
    <col min="2" max="2" width="9.44140625" style="1" customWidth="1"/>
    <col min="3" max="3" width="7.33203125" style="1" customWidth="1"/>
    <col min="4" max="4" width="9.109375" style="1" bestFit="1" customWidth="1"/>
    <col min="5" max="5" width="12.109375" style="1" customWidth="1"/>
    <col min="6" max="8" width="10" style="1" customWidth="1"/>
    <col min="9" max="9" width="12.44140625" style="1" customWidth="1"/>
    <col min="10" max="10" width="14.21875" style="1" customWidth="1"/>
    <col min="11" max="11" width="10.44140625" style="1" bestFit="1" customWidth="1"/>
    <col min="12" max="16384" width="8.88671875" style="1"/>
  </cols>
  <sheetData>
    <row r="2" spans="1:11" ht="22.2" customHeight="1" x14ac:dyDescent="0.25">
      <c r="A2" s="60" t="s">
        <v>31</v>
      </c>
      <c r="B2" s="60"/>
      <c r="C2" s="60"/>
      <c r="D2" s="60"/>
      <c r="E2" s="60"/>
      <c r="F2" s="60"/>
      <c r="G2" s="60"/>
      <c r="H2" s="60"/>
      <c r="I2" s="60"/>
      <c r="J2" s="60"/>
    </row>
    <row r="3" spans="1:11" ht="14.4" customHeight="1" x14ac:dyDescent="0.25">
      <c r="A3" s="47" t="s">
        <v>0</v>
      </c>
      <c r="B3" s="48" t="s">
        <v>1</v>
      </c>
      <c r="C3" s="49"/>
      <c r="D3" s="49"/>
      <c r="E3" s="50"/>
      <c r="F3" s="54" t="s">
        <v>2</v>
      </c>
      <c r="G3" s="56" t="s">
        <v>3</v>
      </c>
      <c r="H3" s="57" t="s">
        <v>4</v>
      </c>
      <c r="I3" s="46" t="s">
        <v>5</v>
      </c>
      <c r="J3" s="47" t="s">
        <v>6</v>
      </c>
    </row>
    <row r="4" spans="1:11" ht="28.2" customHeight="1" x14ac:dyDescent="0.25">
      <c r="A4" s="47"/>
      <c r="B4" s="51"/>
      <c r="C4" s="52"/>
      <c r="D4" s="52"/>
      <c r="E4" s="53"/>
      <c r="F4" s="55"/>
      <c r="G4" s="56" t="s">
        <v>3</v>
      </c>
      <c r="H4" s="57"/>
      <c r="I4" s="46"/>
      <c r="J4" s="47"/>
    </row>
    <row r="5" spans="1:11" s="26" customFormat="1" ht="33.6" customHeight="1" x14ac:dyDescent="0.25">
      <c r="A5" s="2">
        <v>1</v>
      </c>
      <c r="B5" s="66" t="s">
        <v>43</v>
      </c>
      <c r="C5" s="67"/>
      <c r="D5" s="67"/>
      <c r="E5" s="68"/>
      <c r="F5" s="27">
        <v>1</v>
      </c>
      <c r="G5" s="4" t="s">
        <v>52</v>
      </c>
      <c r="H5" s="43">
        <v>150244</v>
      </c>
      <c r="I5" s="23">
        <f>F5*H5</f>
        <v>150244</v>
      </c>
      <c r="J5" s="24">
        <f>(I5*$D$23)/100</f>
        <v>63102.48</v>
      </c>
      <c r="K5" s="25"/>
    </row>
    <row r="6" spans="1:11" s="26" customFormat="1" ht="33.6" customHeight="1" x14ac:dyDescent="0.25">
      <c r="A6" s="2">
        <v>2</v>
      </c>
      <c r="B6" s="66" t="s">
        <v>44</v>
      </c>
      <c r="C6" s="67" t="s">
        <v>44</v>
      </c>
      <c r="D6" s="67" t="s">
        <v>44</v>
      </c>
      <c r="E6" s="68" t="s">
        <v>44</v>
      </c>
      <c r="F6" s="27">
        <v>1</v>
      </c>
      <c r="G6" s="4" t="s">
        <v>52</v>
      </c>
      <c r="H6" s="43">
        <v>438326</v>
      </c>
      <c r="I6" s="23">
        <f>F6*H6</f>
        <v>438326</v>
      </c>
      <c r="J6" s="24">
        <f>(I6*$D$23)/100</f>
        <v>184096.92</v>
      </c>
      <c r="K6" s="25"/>
    </row>
    <row r="7" spans="1:11" s="26" customFormat="1" ht="54" customHeight="1" x14ac:dyDescent="0.25">
      <c r="A7" s="2">
        <v>3</v>
      </c>
      <c r="B7" s="66" t="s">
        <v>45</v>
      </c>
      <c r="C7" s="67" t="s">
        <v>45</v>
      </c>
      <c r="D7" s="67" t="s">
        <v>45</v>
      </c>
      <c r="E7" s="68" t="s">
        <v>45</v>
      </c>
      <c r="F7" s="27">
        <v>2</v>
      </c>
      <c r="G7" s="4" t="s">
        <v>12</v>
      </c>
      <c r="H7" s="43">
        <v>576709</v>
      </c>
      <c r="I7" s="23">
        <f>F7*H7</f>
        <v>1153418</v>
      </c>
      <c r="J7" s="24">
        <f>(I7*$D$23)/100</f>
        <v>484435.56</v>
      </c>
      <c r="K7" s="25"/>
    </row>
    <row r="8" spans="1:11" ht="25.05" customHeight="1" x14ac:dyDescent="0.25">
      <c r="A8" s="2"/>
      <c r="B8" s="64" t="s">
        <v>15</v>
      </c>
      <c r="C8" s="64"/>
      <c r="D8" s="64"/>
      <c r="E8" s="64"/>
      <c r="F8" s="64"/>
      <c r="G8" s="64"/>
      <c r="H8" s="64"/>
      <c r="I8" s="9">
        <f>SUM(I5:I7)</f>
        <v>1741988</v>
      </c>
      <c r="J8" s="10">
        <f>SUM(J5:J7)</f>
        <v>731634.96</v>
      </c>
    </row>
    <row r="9" spans="1:11" ht="25.05" customHeight="1" x14ac:dyDescent="0.25">
      <c r="A9" s="2"/>
      <c r="B9" s="64" t="s">
        <v>16</v>
      </c>
      <c r="C9" s="64"/>
      <c r="D9" s="64"/>
      <c r="E9" s="64"/>
      <c r="F9" s="64"/>
      <c r="G9" s="64"/>
      <c r="H9" s="64"/>
      <c r="I9" s="9">
        <f>I8*0.18</f>
        <v>313557.83999999997</v>
      </c>
      <c r="J9" s="10"/>
    </row>
    <row r="10" spans="1:11" ht="25.05" customHeight="1" x14ac:dyDescent="0.25">
      <c r="A10" s="11"/>
      <c r="B10" s="64" t="s">
        <v>17</v>
      </c>
      <c r="C10" s="64"/>
      <c r="D10" s="64"/>
      <c r="E10" s="64"/>
      <c r="F10" s="64"/>
      <c r="G10" s="64"/>
      <c r="H10" s="64"/>
      <c r="I10" s="12">
        <f>SUM(I8:I9)</f>
        <v>2055545.8399999999</v>
      </c>
      <c r="J10" s="13"/>
    </row>
    <row r="11" spans="1:11" ht="25.05" customHeight="1" x14ac:dyDescent="0.25">
      <c r="A11" s="11"/>
      <c r="B11" s="64" t="s">
        <v>18</v>
      </c>
      <c r="C11" s="64"/>
      <c r="D11" s="64"/>
      <c r="E11" s="64"/>
      <c r="F11" s="64"/>
      <c r="G11" s="64"/>
      <c r="H11" s="64"/>
      <c r="I11" s="12">
        <f>E24</f>
        <v>731634.96000000008</v>
      </c>
      <c r="J11" s="14"/>
    </row>
    <row r="12" spans="1:11" ht="25.05" customHeight="1" x14ac:dyDescent="0.3">
      <c r="A12" s="11"/>
      <c r="B12" s="64" t="s">
        <v>19</v>
      </c>
      <c r="C12" s="64"/>
      <c r="D12" s="64"/>
      <c r="E12" s="64"/>
      <c r="F12" s="64"/>
      <c r="G12" s="64"/>
      <c r="H12" s="64"/>
      <c r="I12" s="15">
        <f>SUM(I10:J11)</f>
        <v>2787180.8</v>
      </c>
      <c r="J12" s="16"/>
    </row>
    <row r="14" spans="1:11" ht="38.4" customHeight="1" x14ac:dyDescent="0.25">
      <c r="A14" s="69" t="s">
        <v>20</v>
      </c>
      <c r="B14" s="69"/>
      <c r="C14" s="69"/>
      <c r="D14" s="69"/>
      <c r="E14" s="69"/>
      <c r="F14" s="69"/>
      <c r="G14" s="69"/>
      <c r="H14" s="69"/>
      <c r="I14" s="69"/>
      <c r="J14" s="69"/>
    </row>
    <row r="16" spans="1:11" ht="24" customHeight="1" x14ac:dyDescent="0.25">
      <c r="B16" s="58" t="s">
        <v>21</v>
      </c>
      <c r="C16" s="58"/>
      <c r="D16" s="58"/>
      <c r="E16" s="17">
        <f>I8</f>
        <v>1741988</v>
      </c>
    </row>
    <row r="17" spans="2:5" ht="24" customHeight="1" x14ac:dyDescent="0.25">
      <c r="B17" s="2" t="s">
        <v>22</v>
      </c>
      <c r="C17" s="2" t="s">
        <v>23</v>
      </c>
      <c r="D17" s="2" t="s">
        <v>24</v>
      </c>
      <c r="E17" s="2" t="s">
        <v>5</v>
      </c>
    </row>
    <row r="18" spans="2:5" ht="24" customHeight="1" x14ac:dyDescent="0.25">
      <c r="B18" s="2">
        <v>1</v>
      </c>
      <c r="C18" s="18" t="s">
        <v>25</v>
      </c>
      <c r="D18" s="2">
        <v>8</v>
      </c>
      <c r="E18" s="19">
        <f>(D18*$E$16)/100</f>
        <v>139359.04000000001</v>
      </c>
    </row>
    <row r="19" spans="2:5" ht="24" customHeight="1" x14ac:dyDescent="0.25">
      <c r="B19" s="2">
        <v>2</v>
      </c>
      <c r="C19" s="18" t="s">
        <v>26</v>
      </c>
      <c r="D19" s="2">
        <v>8</v>
      </c>
      <c r="E19" s="19">
        <f t="shared" ref="E19:E22" si="0">(D19*$E$16)/100</f>
        <v>139359.04000000001</v>
      </c>
    </row>
    <row r="20" spans="2:5" ht="24" customHeight="1" x14ac:dyDescent="0.25">
      <c r="B20" s="2">
        <v>3</v>
      </c>
      <c r="C20" s="18" t="s">
        <v>27</v>
      </c>
      <c r="D20" s="2">
        <v>8</v>
      </c>
      <c r="E20" s="19">
        <f t="shared" si="0"/>
        <v>139359.04000000001</v>
      </c>
    </row>
    <row r="21" spans="2:5" ht="24" customHeight="1" x14ac:dyDescent="0.25">
      <c r="B21" s="2">
        <v>4</v>
      </c>
      <c r="C21" s="18" t="s">
        <v>28</v>
      </c>
      <c r="D21" s="2">
        <v>9</v>
      </c>
      <c r="E21" s="19">
        <f t="shared" si="0"/>
        <v>156778.92000000001</v>
      </c>
    </row>
    <row r="22" spans="2:5" ht="24" customHeight="1" x14ac:dyDescent="0.25">
      <c r="B22" s="2">
        <v>5</v>
      </c>
      <c r="C22" s="18" t="s">
        <v>29</v>
      </c>
      <c r="D22" s="2">
        <v>9</v>
      </c>
      <c r="E22" s="19">
        <f t="shared" si="0"/>
        <v>156778.92000000001</v>
      </c>
    </row>
    <row r="23" spans="2:5" ht="24" customHeight="1" x14ac:dyDescent="0.25">
      <c r="B23" s="58" t="s">
        <v>30</v>
      </c>
      <c r="C23" s="58"/>
      <c r="D23" s="2">
        <f>SUM(D18:D22)</f>
        <v>42</v>
      </c>
      <c r="E23" s="20"/>
    </row>
    <row r="24" spans="2:5" ht="24" customHeight="1" x14ac:dyDescent="0.25">
      <c r="B24" s="59" t="s">
        <v>15</v>
      </c>
      <c r="C24" s="59"/>
      <c r="D24" s="59"/>
      <c r="E24" s="21">
        <f>SUM(E18:E22)</f>
        <v>731634.96000000008</v>
      </c>
    </row>
  </sheetData>
  <mergeCells count="20">
    <mergeCell ref="B11:H11"/>
    <mergeCell ref="B12:H12"/>
    <mergeCell ref="B16:D16"/>
    <mergeCell ref="B23:C23"/>
    <mergeCell ref="B24:D24"/>
    <mergeCell ref="A14:J14"/>
    <mergeCell ref="B10:H10"/>
    <mergeCell ref="A2:J2"/>
    <mergeCell ref="A3:A4"/>
    <mergeCell ref="B3:E4"/>
    <mergeCell ref="F3:F4"/>
    <mergeCell ref="G3:G4"/>
    <mergeCell ref="H3:H4"/>
    <mergeCell ref="I3:I4"/>
    <mergeCell ref="J3:J4"/>
    <mergeCell ref="B5:E5"/>
    <mergeCell ref="B6:E6"/>
    <mergeCell ref="B7:E7"/>
    <mergeCell ref="B8:H8"/>
    <mergeCell ref="B9:H9"/>
  </mergeCells>
  <pageMargins left="0.98425196850393704" right="0.39370078740157483" top="1.9685039370078741" bottom="0.98425196850393704" header="0.51181102362204722" footer="0.51181102362204722"/>
  <pageSetup paperSize="9" scale="75"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D2E30-F3CD-445B-ACDF-2CE828B23A1A}">
  <dimension ref="A2:N26"/>
  <sheetViews>
    <sheetView view="pageBreakPreview" topLeftCell="A6" zoomScale="81" zoomScaleNormal="100" zoomScaleSheetLayoutView="81" workbookViewId="0">
      <selection activeCell="G22" sqref="G22"/>
    </sheetView>
  </sheetViews>
  <sheetFormatPr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9" width="14.21875" style="1" bestFit="1" customWidth="1"/>
    <col min="10" max="10" width="14.21875" style="1" customWidth="1"/>
    <col min="11" max="11" width="10.44140625" style="1" bestFit="1" customWidth="1"/>
    <col min="12" max="16384" width="8.88671875" style="1"/>
  </cols>
  <sheetData>
    <row r="2" spans="1:14" ht="22.2" customHeight="1" x14ac:dyDescent="0.25">
      <c r="A2" s="60" t="s">
        <v>31</v>
      </c>
      <c r="B2" s="60"/>
      <c r="C2" s="60"/>
      <c r="D2" s="60"/>
      <c r="E2" s="60"/>
      <c r="F2" s="60"/>
      <c r="G2" s="60"/>
      <c r="H2" s="60"/>
      <c r="I2" s="60"/>
      <c r="J2" s="60"/>
    </row>
    <row r="3" spans="1:14" ht="14.4" customHeight="1" x14ac:dyDescent="0.25">
      <c r="A3" s="47" t="s">
        <v>0</v>
      </c>
      <c r="B3" s="48" t="s">
        <v>1</v>
      </c>
      <c r="C3" s="49"/>
      <c r="D3" s="49"/>
      <c r="E3" s="50"/>
      <c r="F3" s="54" t="s">
        <v>2</v>
      </c>
      <c r="G3" s="56" t="s">
        <v>3</v>
      </c>
      <c r="H3" s="57" t="s">
        <v>4</v>
      </c>
      <c r="I3" s="46" t="s">
        <v>5</v>
      </c>
      <c r="J3" s="47" t="s">
        <v>6</v>
      </c>
    </row>
    <row r="4" spans="1:14" ht="13.8" customHeight="1" x14ac:dyDescent="0.25">
      <c r="A4" s="47"/>
      <c r="B4" s="51"/>
      <c r="C4" s="52"/>
      <c r="D4" s="52"/>
      <c r="E4" s="53"/>
      <c r="F4" s="55"/>
      <c r="G4" s="56" t="s">
        <v>3</v>
      </c>
      <c r="H4" s="57"/>
      <c r="I4" s="46"/>
      <c r="J4" s="47"/>
    </row>
    <row r="5" spans="1:14" ht="30" customHeight="1" x14ac:dyDescent="0.25">
      <c r="A5" s="2">
        <v>1</v>
      </c>
      <c r="B5" s="61" t="s">
        <v>46</v>
      </c>
      <c r="C5" s="62"/>
      <c r="D5" s="62"/>
      <c r="E5" s="63"/>
      <c r="F5" s="27">
        <v>31</v>
      </c>
      <c r="G5" s="4" t="s">
        <v>12</v>
      </c>
      <c r="H5" s="5">
        <v>5589</v>
      </c>
      <c r="I5" s="6">
        <f>F5*H5</f>
        <v>173259</v>
      </c>
      <c r="J5" s="7">
        <f>(I5*$D$22)/100</f>
        <v>69303.600000000006</v>
      </c>
      <c r="K5" s="8"/>
    </row>
    <row r="6" spans="1:14" ht="290.39999999999998" customHeight="1" x14ac:dyDescent="0.25">
      <c r="A6" s="2"/>
      <c r="B6" s="61" t="s">
        <v>81</v>
      </c>
      <c r="C6" s="62"/>
      <c r="D6" s="62"/>
      <c r="E6" s="63"/>
      <c r="F6" s="27">
        <v>6</v>
      </c>
      <c r="G6" s="4" t="s">
        <v>12</v>
      </c>
      <c r="H6" s="5">
        <v>1280000</v>
      </c>
      <c r="I6" s="6">
        <f>F6*H6</f>
        <v>7680000</v>
      </c>
      <c r="J6" s="7">
        <f>(I6*$D$22)/100</f>
        <v>3072000</v>
      </c>
      <c r="K6" s="8"/>
    </row>
    <row r="7" spans="1:14" ht="19.95" customHeight="1" x14ac:dyDescent="0.25">
      <c r="A7" s="2"/>
      <c r="B7" s="64" t="s">
        <v>15</v>
      </c>
      <c r="C7" s="64"/>
      <c r="D7" s="64"/>
      <c r="E7" s="64"/>
      <c r="F7" s="64"/>
      <c r="G7" s="64"/>
      <c r="H7" s="64"/>
      <c r="I7" s="9">
        <f>SUM(I5:I6)</f>
        <v>7853259</v>
      </c>
      <c r="J7" s="10">
        <f>SUM(J5:J6)</f>
        <v>3141303.6</v>
      </c>
    </row>
    <row r="8" spans="1:14" ht="19.95" customHeight="1" x14ac:dyDescent="0.25">
      <c r="A8" s="2"/>
      <c r="B8" s="64" t="s">
        <v>16</v>
      </c>
      <c r="C8" s="64"/>
      <c r="D8" s="64"/>
      <c r="E8" s="64"/>
      <c r="F8" s="64"/>
      <c r="G8" s="64"/>
      <c r="H8" s="64"/>
      <c r="I8" s="9">
        <f>I7*0.18</f>
        <v>1413586.6199999999</v>
      </c>
      <c r="J8" s="10"/>
    </row>
    <row r="9" spans="1:14" ht="19.95" customHeight="1" x14ac:dyDescent="0.25">
      <c r="A9" s="11"/>
      <c r="B9" s="64" t="s">
        <v>17</v>
      </c>
      <c r="C9" s="64"/>
      <c r="D9" s="64"/>
      <c r="E9" s="64"/>
      <c r="F9" s="64"/>
      <c r="G9" s="64"/>
      <c r="H9" s="64"/>
      <c r="I9" s="12">
        <f>SUM(I7:I8)</f>
        <v>9266845.6199999992</v>
      </c>
      <c r="J9" s="13"/>
    </row>
    <row r="10" spans="1:14" ht="19.95" customHeight="1" x14ac:dyDescent="0.25">
      <c r="A10" s="11"/>
      <c r="B10" s="64" t="s">
        <v>18</v>
      </c>
      <c r="C10" s="64"/>
      <c r="D10" s="64"/>
      <c r="E10" s="64"/>
      <c r="F10" s="64"/>
      <c r="G10" s="64"/>
      <c r="H10" s="64"/>
      <c r="I10" s="12">
        <f>E23</f>
        <v>3141303.5999999996</v>
      </c>
      <c r="J10" s="14"/>
    </row>
    <row r="11" spans="1:14" ht="19.95" customHeight="1" x14ac:dyDescent="0.3">
      <c r="A11" s="11"/>
      <c r="B11" s="64" t="s">
        <v>19</v>
      </c>
      <c r="C11" s="64"/>
      <c r="D11" s="64"/>
      <c r="E11" s="64"/>
      <c r="F11" s="64"/>
      <c r="G11" s="64"/>
      <c r="H11" s="64"/>
      <c r="I11" s="15">
        <f>SUM(I9:J10)</f>
        <v>12408149.219999999</v>
      </c>
      <c r="J11" s="16"/>
    </row>
    <row r="12" spans="1:14" x14ac:dyDescent="0.25">
      <c r="N12" s="1" t="s">
        <v>80</v>
      </c>
    </row>
    <row r="13" spans="1:14" x14ac:dyDescent="0.25">
      <c r="A13" s="1" t="s">
        <v>51</v>
      </c>
    </row>
    <row r="15" spans="1:14" ht="19.95" customHeight="1" x14ac:dyDescent="0.25">
      <c r="B15" s="58" t="s">
        <v>21</v>
      </c>
      <c r="C15" s="58"/>
      <c r="D15" s="58"/>
      <c r="E15" s="17">
        <f>I7</f>
        <v>7853259</v>
      </c>
    </row>
    <row r="16" spans="1:14" ht="19.95" customHeight="1" x14ac:dyDescent="0.25">
      <c r="B16" s="2" t="s">
        <v>22</v>
      </c>
      <c r="C16" s="2" t="s">
        <v>23</v>
      </c>
      <c r="D16" s="2" t="s">
        <v>24</v>
      </c>
      <c r="E16" s="2" t="s">
        <v>5</v>
      </c>
    </row>
    <row r="17" spans="2:5" ht="19.95" customHeight="1" x14ac:dyDescent="0.25">
      <c r="B17" s="2">
        <v>1</v>
      </c>
      <c r="C17" s="18" t="s">
        <v>25</v>
      </c>
      <c r="D17" s="2">
        <v>8</v>
      </c>
      <c r="E17" s="19">
        <f>(D17*$E$15)/100</f>
        <v>628260.72</v>
      </c>
    </row>
    <row r="18" spans="2:5" ht="19.95" customHeight="1" x14ac:dyDescent="0.25">
      <c r="B18" s="2">
        <v>2</v>
      </c>
      <c r="C18" s="18" t="s">
        <v>26</v>
      </c>
      <c r="D18" s="2">
        <v>8</v>
      </c>
      <c r="E18" s="19">
        <f t="shared" ref="E18:E21" si="0">(D18*$E$15)/100</f>
        <v>628260.72</v>
      </c>
    </row>
    <row r="19" spans="2:5" ht="19.95" customHeight="1" x14ac:dyDescent="0.25">
      <c r="B19" s="2">
        <v>3</v>
      </c>
      <c r="C19" s="18" t="s">
        <v>27</v>
      </c>
      <c r="D19" s="2">
        <v>8</v>
      </c>
      <c r="E19" s="19">
        <f t="shared" si="0"/>
        <v>628260.72</v>
      </c>
    </row>
    <row r="20" spans="2:5" ht="19.95" customHeight="1" x14ac:dyDescent="0.25">
      <c r="B20" s="2">
        <v>4</v>
      </c>
      <c r="C20" s="18" t="s">
        <v>28</v>
      </c>
      <c r="D20" s="2">
        <v>8</v>
      </c>
      <c r="E20" s="19">
        <f t="shared" si="0"/>
        <v>628260.72</v>
      </c>
    </row>
    <row r="21" spans="2:5" ht="19.95" customHeight="1" x14ac:dyDescent="0.25">
      <c r="B21" s="2">
        <v>5</v>
      </c>
      <c r="C21" s="18" t="s">
        <v>29</v>
      </c>
      <c r="D21" s="2">
        <v>8</v>
      </c>
      <c r="E21" s="19">
        <f t="shared" si="0"/>
        <v>628260.72</v>
      </c>
    </row>
    <row r="22" spans="2:5" ht="19.95" customHeight="1" x14ac:dyDescent="0.25">
      <c r="B22" s="58" t="s">
        <v>30</v>
      </c>
      <c r="C22" s="58"/>
      <c r="D22" s="2">
        <f>SUM(D17:D21)</f>
        <v>40</v>
      </c>
      <c r="E22" s="20"/>
    </row>
    <row r="23" spans="2:5" ht="19.95" customHeight="1" x14ac:dyDescent="0.25">
      <c r="B23" s="59" t="s">
        <v>15</v>
      </c>
      <c r="C23" s="59"/>
      <c r="D23" s="59"/>
      <c r="E23" s="21">
        <f>SUM(E17:E21)</f>
        <v>3141303.5999999996</v>
      </c>
    </row>
    <row r="24" spans="2:5" ht="19.95" customHeight="1" x14ac:dyDescent="0.25">
      <c r="B24" s="41"/>
      <c r="C24" s="41"/>
      <c r="D24" s="41"/>
      <c r="E24" s="42"/>
    </row>
    <row r="25" spans="2:5" ht="19.95" customHeight="1" x14ac:dyDescent="0.25">
      <c r="B25" s="41"/>
      <c r="C25" s="41"/>
      <c r="D25" s="41"/>
      <c r="E25" s="42"/>
    </row>
    <row r="26" spans="2:5" ht="19.95" customHeight="1" x14ac:dyDescent="0.25">
      <c r="B26" s="41"/>
      <c r="C26" s="41"/>
      <c r="D26" s="41"/>
      <c r="E26" s="42"/>
    </row>
  </sheetData>
  <mergeCells count="18">
    <mergeCell ref="B15:D15"/>
    <mergeCell ref="B22:C22"/>
    <mergeCell ref="B23:D23"/>
    <mergeCell ref="B5:E5"/>
    <mergeCell ref="B7:H7"/>
    <mergeCell ref="B8:H8"/>
    <mergeCell ref="B9:H9"/>
    <mergeCell ref="B10:H10"/>
    <mergeCell ref="B11:H11"/>
    <mergeCell ref="B6:E6"/>
    <mergeCell ref="A2:J2"/>
    <mergeCell ref="A3:A4"/>
    <mergeCell ref="B3:E4"/>
    <mergeCell ref="F3:F4"/>
    <mergeCell ref="G3:G4"/>
    <mergeCell ref="H3:H4"/>
    <mergeCell ref="I3:I4"/>
    <mergeCell ref="J3:J4"/>
  </mergeCells>
  <pageMargins left="0.78740157480314965" right="0" top="0.98425196850393704" bottom="0.98425196850393704" header="0.51181102362204722" footer="0.51181102362204722"/>
  <pageSetup paperSize="9" scale="65"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18C74-12E4-43FC-813A-DAF09CEEE2E6}">
  <dimension ref="A2:K22"/>
  <sheetViews>
    <sheetView view="pageBreakPreview" zoomScale="81" zoomScaleNormal="100" zoomScaleSheetLayoutView="81" workbookViewId="0">
      <selection activeCell="H25" sqref="H25"/>
    </sheetView>
  </sheetViews>
  <sheetFormatPr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9" width="12.44140625" style="1" customWidth="1"/>
    <col min="10" max="10" width="14.21875" style="1" customWidth="1"/>
    <col min="11" max="11" width="10.44140625" style="1" bestFit="1" customWidth="1"/>
    <col min="12" max="16384" width="8.88671875" style="1"/>
  </cols>
  <sheetData>
    <row r="2" spans="1:11" ht="22.2" customHeight="1" x14ac:dyDescent="0.25">
      <c r="A2" s="60" t="s">
        <v>31</v>
      </c>
      <c r="B2" s="60"/>
      <c r="C2" s="60"/>
      <c r="D2" s="60"/>
      <c r="E2" s="60"/>
      <c r="F2" s="60"/>
      <c r="G2" s="60"/>
      <c r="H2" s="60"/>
      <c r="I2" s="60"/>
      <c r="J2" s="60"/>
    </row>
    <row r="3" spans="1:11" ht="14.4" customHeight="1" x14ac:dyDescent="0.25">
      <c r="A3" s="47" t="s">
        <v>0</v>
      </c>
      <c r="B3" s="48" t="s">
        <v>1</v>
      </c>
      <c r="C3" s="49"/>
      <c r="D3" s="49"/>
      <c r="E3" s="50"/>
      <c r="F3" s="54" t="s">
        <v>2</v>
      </c>
      <c r="G3" s="56" t="s">
        <v>3</v>
      </c>
      <c r="H3" s="57" t="s">
        <v>4</v>
      </c>
      <c r="I3" s="46" t="s">
        <v>5</v>
      </c>
      <c r="J3" s="47" t="s">
        <v>6</v>
      </c>
    </row>
    <row r="4" spans="1:11" ht="13.8" customHeight="1" x14ac:dyDescent="0.25">
      <c r="A4" s="47"/>
      <c r="B4" s="51"/>
      <c r="C4" s="52"/>
      <c r="D4" s="52"/>
      <c r="E4" s="53"/>
      <c r="F4" s="55"/>
      <c r="G4" s="56" t="s">
        <v>3</v>
      </c>
      <c r="H4" s="57"/>
      <c r="I4" s="46"/>
      <c r="J4" s="47"/>
    </row>
    <row r="5" spans="1:11" ht="30" customHeight="1" x14ac:dyDescent="0.25">
      <c r="A5" s="2">
        <v>1</v>
      </c>
      <c r="B5" s="61" t="s">
        <v>46</v>
      </c>
      <c r="C5" s="62"/>
      <c r="D5" s="62"/>
      <c r="E5" s="63"/>
      <c r="F5" s="27">
        <v>31</v>
      </c>
      <c r="G5" s="4" t="s">
        <v>12</v>
      </c>
      <c r="H5" s="5">
        <v>5692</v>
      </c>
      <c r="I5" s="6">
        <f>F5*H5</f>
        <v>176452</v>
      </c>
      <c r="J5" s="7">
        <f>(I5*$D$21)/100</f>
        <v>79403.399999999994</v>
      </c>
      <c r="K5" s="8"/>
    </row>
    <row r="6" spans="1:11" ht="19.95" customHeight="1" x14ac:dyDescent="0.25">
      <c r="A6" s="2"/>
      <c r="B6" s="64" t="s">
        <v>15</v>
      </c>
      <c r="C6" s="64"/>
      <c r="D6" s="64"/>
      <c r="E6" s="64"/>
      <c r="F6" s="64"/>
      <c r="G6" s="64"/>
      <c r="H6" s="64"/>
      <c r="I6" s="9">
        <f>SUM(I5:I5)</f>
        <v>176452</v>
      </c>
      <c r="J6" s="10">
        <f>SUM(J5:J5)</f>
        <v>79403.399999999994</v>
      </c>
    </row>
    <row r="7" spans="1:11" ht="19.95" customHeight="1" x14ac:dyDescent="0.25">
      <c r="A7" s="2"/>
      <c r="B7" s="64" t="s">
        <v>16</v>
      </c>
      <c r="C7" s="64"/>
      <c r="D7" s="64"/>
      <c r="E7" s="64"/>
      <c r="F7" s="64"/>
      <c r="G7" s="64"/>
      <c r="H7" s="64"/>
      <c r="I7" s="9">
        <f>I6*0.18</f>
        <v>31761.360000000001</v>
      </c>
      <c r="J7" s="10"/>
    </row>
    <row r="8" spans="1:11" ht="19.95" customHeight="1" x14ac:dyDescent="0.25">
      <c r="A8" s="11"/>
      <c r="B8" s="64" t="s">
        <v>17</v>
      </c>
      <c r="C8" s="64"/>
      <c r="D8" s="64"/>
      <c r="E8" s="64"/>
      <c r="F8" s="64"/>
      <c r="G8" s="64"/>
      <c r="H8" s="64"/>
      <c r="I8" s="12">
        <f>SUM(I6:I7)</f>
        <v>208213.36</v>
      </c>
      <c r="J8" s="13"/>
    </row>
    <row r="9" spans="1:11" ht="19.95" customHeight="1" x14ac:dyDescent="0.25">
      <c r="A9" s="11"/>
      <c r="B9" s="64" t="s">
        <v>18</v>
      </c>
      <c r="C9" s="64"/>
      <c r="D9" s="64"/>
      <c r="E9" s="64"/>
      <c r="F9" s="64"/>
      <c r="G9" s="64"/>
      <c r="H9" s="64"/>
      <c r="I9" s="12">
        <f>E22</f>
        <v>79403.399999999994</v>
      </c>
      <c r="J9" s="14"/>
    </row>
    <row r="10" spans="1:11" ht="19.95" customHeight="1" x14ac:dyDescent="0.3">
      <c r="A10" s="11"/>
      <c r="B10" s="64" t="s">
        <v>19</v>
      </c>
      <c r="C10" s="64"/>
      <c r="D10" s="64"/>
      <c r="E10" s="64"/>
      <c r="F10" s="64"/>
      <c r="G10" s="64"/>
      <c r="H10" s="64"/>
      <c r="I10" s="15">
        <f>SUM(I8:J9)</f>
        <v>287616.76</v>
      </c>
      <c r="J10" s="16"/>
    </row>
    <row r="12" spans="1:11" x14ac:dyDescent="0.25">
      <c r="A12" s="1" t="s">
        <v>49</v>
      </c>
    </row>
    <row r="14" spans="1:11" ht="19.95" customHeight="1" x14ac:dyDescent="0.25">
      <c r="B14" s="58" t="s">
        <v>21</v>
      </c>
      <c r="C14" s="58"/>
      <c r="D14" s="58"/>
      <c r="E14" s="17">
        <f>I6</f>
        <v>176452</v>
      </c>
    </row>
    <row r="15" spans="1:11" ht="19.95" customHeight="1" x14ac:dyDescent="0.25">
      <c r="B15" s="2" t="s">
        <v>22</v>
      </c>
      <c r="C15" s="2" t="s">
        <v>23</v>
      </c>
      <c r="D15" s="2" t="s">
        <v>24</v>
      </c>
      <c r="E15" s="2" t="s">
        <v>5</v>
      </c>
    </row>
    <row r="16" spans="1:11" ht="19.95" customHeight="1" x14ac:dyDescent="0.25">
      <c r="B16" s="2">
        <v>1</v>
      </c>
      <c r="C16" s="18" t="s">
        <v>25</v>
      </c>
      <c r="D16" s="2">
        <v>9</v>
      </c>
      <c r="E16" s="19">
        <f>(D16*$E$14)/100</f>
        <v>15880.68</v>
      </c>
    </row>
    <row r="17" spans="2:5" ht="19.95" customHeight="1" x14ac:dyDescent="0.25">
      <c r="B17" s="2">
        <v>2</v>
      </c>
      <c r="C17" s="18" t="s">
        <v>26</v>
      </c>
      <c r="D17" s="2">
        <v>9</v>
      </c>
      <c r="E17" s="19">
        <f t="shared" ref="E17:E20" si="0">(D17*$E$14)/100</f>
        <v>15880.68</v>
      </c>
    </row>
    <row r="18" spans="2:5" ht="19.95" customHeight="1" x14ac:dyDescent="0.25">
      <c r="B18" s="2">
        <v>3</v>
      </c>
      <c r="C18" s="18" t="s">
        <v>27</v>
      </c>
      <c r="D18" s="2">
        <v>9</v>
      </c>
      <c r="E18" s="19">
        <f t="shared" si="0"/>
        <v>15880.68</v>
      </c>
    </row>
    <row r="19" spans="2:5" ht="19.95" customHeight="1" x14ac:dyDescent="0.25">
      <c r="B19" s="2">
        <v>4</v>
      </c>
      <c r="C19" s="18" t="s">
        <v>28</v>
      </c>
      <c r="D19" s="2">
        <v>9</v>
      </c>
      <c r="E19" s="19">
        <f t="shared" si="0"/>
        <v>15880.68</v>
      </c>
    </row>
    <row r="20" spans="2:5" ht="19.95" customHeight="1" x14ac:dyDescent="0.25">
      <c r="B20" s="2">
        <v>5</v>
      </c>
      <c r="C20" s="18" t="s">
        <v>29</v>
      </c>
      <c r="D20" s="2">
        <v>9</v>
      </c>
      <c r="E20" s="19">
        <f t="shared" si="0"/>
        <v>15880.68</v>
      </c>
    </row>
    <row r="21" spans="2:5" ht="19.95" customHeight="1" x14ac:dyDescent="0.25">
      <c r="B21" s="58" t="s">
        <v>30</v>
      </c>
      <c r="C21" s="58"/>
      <c r="D21" s="2">
        <f>SUM(D16:D20)</f>
        <v>45</v>
      </c>
      <c r="E21" s="20"/>
    </row>
    <row r="22" spans="2:5" ht="19.95" customHeight="1" x14ac:dyDescent="0.25">
      <c r="B22" s="59" t="s">
        <v>15</v>
      </c>
      <c r="C22" s="59"/>
      <c r="D22" s="59"/>
      <c r="E22" s="21">
        <f>SUM(E16:E20)</f>
        <v>79403.399999999994</v>
      </c>
    </row>
  </sheetData>
  <mergeCells count="17">
    <mergeCell ref="B14:D14"/>
    <mergeCell ref="B21:C21"/>
    <mergeCell ref="B22:D22"/>
    <mergeCell ref="B5:E5"/>
    <mergeCell ref="B6:H6"/>
    <mergeCell ref="B7:H7"/>
    <mergeCell ref="B8:H8"/>
    <mergeCell ref="B9:H9"/>
    <mergeCell ref="B10:H10"/>
    <mergeCell ref="A2:J2"/>
    <mergeCell ref="A3:A4"/>
    <mergeCell ref="B3:E4"/>
    <mergeCell ref="F3:F4"/>
    <mergeCell ref="G3:G4"/>
    <mergeCell ref="H3:H4"/>
    <mergeCell ref="I3:I4"/>
    <mergeCell ref="J3:J4"/>
  </mergeCells>
  <pageMargins left="0.98425196850393704" right="0.98425196850393704" top="0.98425196850393704" bottom="0.98425196850393704" header="0.51181102362204722" footer="0.51181102362204722"/>
  <pageSetup paperSize="9" scale="8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09E22-79FB-4AB2-BE0C-C58623A99814}">
  <dimension ref="A1:O22"/>
  <sheetViews>
    <sheetView view="pageBreakPreview" zoomScale="81" zoomScaleNormal="100" zoomScaleSheetLayoutView="81" workbookViewId="0">
      <selection activeCell="I8" sqref="I8"/>
    </sheetView>
  </sheetViews>
  <sheetFormatPr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9" width="14.21875" style="1" bestFit="1" customWidth="1"/>
    <col min="10" max="10" width="14.21875" style="1" customWidth="1"/>
    <col min="11" max="11" width="10.44140625" style="1" bestFit="1" customWidth="1"/>
    <col min="12" max="14" width="8.88671875" style="1"/>
    <col min="15" max="15" width="13.88671875" style="1" bestFit="1" customWidth="1"/>
    <col min="16" max="16384" width="8.88671875" style="1"/>
  </cols>
  <sheetData>
    <row r="1" spans="1:15" x14ac:dyDescent="0.25">
      <c r="E1" s="1" t="s">
        <v>79</v>
      </c>
    </row>
    <row r="2" spans="1:15" ht="22.2" customHeight="1" x14ac:dyDescent="0.25">
      <c r="A2" s="60" t="s">
        <v>31</v>
      </c>
      <c r="B2" s="60"/>
      <c r="C2" s="60"/>
      <c r="D2" s="60"/>
      <c r="E2" s="60"/>
      <c r="F2" s="60"/>
      <c r="G2" s="60"/>
      <c r="H2" s="60"/>
      <c r="I2" s="60"/>
      <c r="J2" s="60"/>
    </row>
    <row r="3" spans="1:15" ht="14.4" customHeight="1" x14ac:dyDescent="0.25">
      <c r="A3" s="47" t="s">
        <v>0</v>
      </c>
      <c r="B3" s="48" t="s">
        <v>1</v>
      </c>
      <c r="C3" s="49"/>
      <c r="D3" s="49"/>
      <c r="E3" s="50"/>
      <c r="F3" s="54" t="s">
        <v>2</v>
      </c>
      <c r="G3" s="56" t="s">
        <v>3</v>
      </c>
      <c r="H3" s="57" t="s">
        <v>4</v>
      </c>
      <c r="I3" s="46" t="s">
        <v>5</v>
      </c>
      <c r="J3" s="47" t="s">
        <v>6</v>
      </c>
    </row>
    <row r="4" spans="1:15" ht="13.8" customHeight="1" x14ac:dyDescent="0.25">
      <c r="A4" s="47"/>
      <c r="B4" s="51"/>
      <c r="C4" s="52"/>
      <c r="D4" s="52"/>
      <c r="E4" s="53"/>
      <c r="F4" s="55"/>
      <c r="G4" s="56" t="s">
        <v>3</v>
      </c>
      <c r="H4" s="57"/>
      <c r="I4" s="46"/>
      <c r="J4" s="47"/>
    </row>
    <row r="5" spans="1:15" ht="132.6" customHeight="1" x14ac:dyDescent="0.25">
      <c r="A5" s="2">
        <v>1</v>
      </c>
      <c r="B5" s="61" t="s">
        <v>72</v>
      </c>
      <c r="C5" s="62"/>
      <c r="D5" s="62"/>
      <c r="E5" s="63"/>
      <c r="F5" s="27">
        <v>1</v>
      </c>
      <c r="G5" s="4" t="s">
        <v>12</v>
      </c>
      <c r="H5" s="5">
        <v>8275000</v>
      </c>
      <c r="I5" s="6">
        <f>F5*H5</f>
        <v>8275000</v>
      </c>
      <c r="J5" s="7">
        <f>(I5*$D$21)/100</f>
        <v>3310000</v>
      </c>
      <c r="K5" s="8"/>
      <c r="O5" s="34">
        <v>9764500</v>
      </c>
    </row>
    <row r="6" spans="1:15" ht="19.95" customHeight="1" x14ac:dyDescent="0.25">
      <c r="A6" s="2"/>
      <c r="B6" s="64" t="s">
        <v>15</v>
      </c>
      <c r="C6" s="64"/>
      <c r="D6" s="64"/>
      <c r="E6" s="64"/>
      <c r="F6" s="64"/>
      <c r="G6" s="64"/>
      <c r="H6" s="64"/>
      <c r="I6" s="9">
        <f>SUM(I5:I5)</f>
        <v>8275000</v>
      </c>
      <c r="J6" s="10">
        <f>SUM(J5:J5)</f>
        <v>3310000</v>
      </c>
      <c r="O6" s="35">
        <f>O5/1.18</f>
        <v>8275000</v>
      </c>
    </row>
    <row r="7" spans="1:15" ht="19.95" customHeight="1" x14ac:dyDescent="0.25">
      <c r="A7" s="2"/>
      <c r="B7" s="64" t="s">
        <v>16</v>
      </c>
      <c r="C7" s="64"/>
      <c r="D7" s="64"/>
      <c r="E7" s="64"/>
      <c r="F7" s="64"/>
      <c r="G7" s="64"/>
      <c r="H7" s="64"/>
      <c r="I7" s="9">
        <f>I6*0.18</f>
        <v>1489500</v>
      </c>
      <c r="J7" s="10"/>
    </row>
    <row r="8" spans="1:15" ht="19.95" customHeight="1" x14ac:dyDescent="0.25">
      <c r="A8" s="11"/>
      <c r="B8" s="64" t="s">
        <v>17</v>
      </c>
      <c r="C8" s="64"/>
      <c r="D8" s="64"/>
      <c r="E8" s="64"/>
      <c r="F8" s="64"/>
      <c r="G8" s="64"/>
      <c r="H8" s="64"/>
      <c r="I8" s="12">
        <f>SUM(I6:I7)</f>
        <v>9764500</v>
      </c>
      <c r="J8" s="13"/>
    </row>
    <row r="9" spans="1:15" ht="19.95" customHeight="1" x14ac:dyDescent="0.25">
      <c r="A9" s="11"/>
      <c r="B9" s="64" t="s">
        <v>18</v>
      </c>
      <c r="C9" s="64"/>
      <c r="D9" s="64"/>
      <c r="E9" s="64"/>
      <c r="F9" s="64"/>
      <c r="G9" s="64"/>
      <c r="H9" s="64"/>
      <c r="I9" s="12">
        <f>E22</f>
        <v>3310000</v>
      </c>
      <c r="J9" s="14"/>
    </row>
    <row r="10" spans="1:15" ht="19.95" customHeight="1" x14ac:dyDescent="0.3">
      <c r="A10" s="11"/>
      <c r="B10" s="64" t="s">
        <v>19</v>
      </c>
      <c r="C10" s="64"/>
      <c r="D10" s="64"/>
      <c r="E10" s="64"/>
      <c r="F10" s="64"/>
      <c r="G10" s="64"/>
      <c r="H10" s="64"/>
      <c r="I10" s="15">
        <f>SUM(I8:J9)</f>
        <v>13074500</v>
      </c>
      <c r="J10" s="16"/>
    </row>
    <row r="12" spans="1:15" x14ac:dyDescent="0.25">
      <c r="A12" s="1" t="s">
        <v>48</v>
      </c>
    </row>
    <row r="14" spans="1:15" ht="19.95" customHeight="1" x14ac:dyDescent="0.25">
      <c r="B14" s="58" t="s">
        <v>21</v>
      </c>
      <c r="C14" s="58"/>
      <c r="D14" s="58"/>
      <c r="E14" s="17">
        <f>I6</f>
        <v>8275000</v>
      </c>
    </row>
    <row r="15" spans="1:15" ht="19.95" customHeight="1" x14ac:dyDescent="0.25">
      <c r="B15" s="2" t="s">
        <v>22</v>
      </c>
      <c r="C15" s="2" t="s">
        <v>23</v>
      </c>
      <c r="D15" s="2" t="s">
        <v>24</v>
      </c>
      <c r="E15" s="2" t="s">
        <v>5</v>
      </c>
    </row>
    <row r="16" spans="1:15" ht="19.95" customHeight="1" x14ac:dyDescent="0.25">
      <c r="B16" s="2">
        <v>1</v>
      </c>
      <c r="C16" s="2" t="s">
        <v>55</v>
      </c>
      <c r="D16" s="2">
        <v>6</v>
      </c>
      <c r="E16" s="19">
        <f>(D16*$E$14)/100</f>
        <v>496500</v>
      </c>
    </row>
    <row r="17" spans="2:5" ht="19.95" customHeight="1" x14ac:dyDescent="0.25">
      <c r="B17" s="2">
        <v>2</v>
      </c>
      <c r="C17" s="2" t="s">
        <v>56</v>
      </c>
      <c r="D17" s="2">
        <v>7</v>
      </c>
      <c r="E17" s="19">
        <f t="shared" ref="E17:E20" si="0">(D17*$E$14)/100</f>
        <v>579250</v>
      </c>
    </row>
    <row r="18" spans="2:5" ht="19.95" customHeight="1" x14ac:dyDescent="0.25">
      <c r="B18" s="2">
        <v>3</v>
      </c>
      <c r="C18" s="2" t="s">
        <v>57</v>
      </c>
      <c r="D18" s="2">
        <v>8</v>
      </c>
      <c r="E18" s="19">
        <f t="shared" si="0"/>
        <v>662000</v>
      </c>
    </row>
    <row r="19" spans="2:5" ht="19.95" customHeight="1" x14ac:dyDescent="0.25">
      <c r="B19" s="2">
        <v>4</v>
      </c>
      <c r="C19" s="2" t="s">
        <v>58</v>
      </c>
      <c r="D19" s="2">
        <v>9</v>
      </c>
      <c r="E19" s="19">
        <f t="shared" si="0"/>
        <v>744750</v>
      </c>
    </row>
    <row r="20" spans="2:5" ht="19.95" customHeight="1" x14ac:dyDescent="0.25">
      <c r="B20" s="2">
        <v>5</v>
      </c>
      <c r="C20" s="2" t="s">
        <v>59</v>
      </c>
      <c r="D20" s="2">
        <v>10</v>
      </c>
      <c r="E20" s="19">
        <f t="shared" si="0"/>
        <v>827500</v>
      </c>
    </row>
    <row r="21" spans="2:5" ht="19.95" customHeight="1" x14ac:dyDescent="0.25">
      <c r="B21" s="58" t="s">
        <v>30</v>
      </c>
      <c r="C21" s="58"/>
      <c r="D21" s="2">
        <f>SUM(D16:D20)</f>
        <v>40</v>
      </c>
      <c r="E21" s="20"/>
    </row>
    <row r="22" spans="2:5" ht="19.95" customHeight="1" x14ac:dyDescent="0.25">
      <c r="B22" s="59" t="s">
        <v>15</v>
      </c>
      <c r="C22" s="59"/>
      <c r="D22" s="59"/>
      <c r="E22" s="21">
        <f>SUM(E16:E20)</f>
        <v>3310000</v>
      </c>
    </row>
  </sheetData>
  <mergeCells count="17">
    <mergeCell ref="B14:D14"/>
    <mergeCell ref="B21:C21"/>
    <mergeCell ref="B22:D22"/>
    <mergeCell ref="B5:E5"/>
    <mergeCell ref="B6:H6"/>
    <mergeCell ref="B7:H7"/>
    <mergeCell ref="B8:H8"/>
    <mergeCell ref="B9:H9"/>
    <mergeCell ref="B10:H10"/>
    <mergeCell ref="A2:J2"/>
    <mergeCell ref="A3:A4"/>
    <mergeCell ref="B3:E4"/>
    <mergeCell ref="F3:F4"/>
    <mergeCell ref="G3:G4"/>
    <mergeCell ref="H3:H4"/>
    <mergeCell ref="I3:I4"/>
    <mergeCell ref="J3:J4"/>
  </mergeCells>
  <pageMargins left="1.1023622047244095" right="0.70866141732283472" top="1.1417322834645669" bottom="0.55118110236220474" header="0.31496062992125984" footer="0.31496062992125984"/>
  <pageSetup paperSize="9" scale="9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3D700-BB5C-4FB9-B312-5E4385D6AC61}">
  <dimension ref="A1:O22"/>
  <sheetViews>
    <sheetView view="pageBreakPreview" zoomScale="81" zoomScaleNormal="100" zoomScaleSheetLayoutView="81" workbookViewId="0">
      <selection activeCell="A2" sqref="A2:J2"/>
    </sheetView>
  </sheetViews>
  <sheetFormatPr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9" width="14.21875" style="1" bestFit="1" customWidth="1"/>
    <col min="10" max="10" width="14.21875" style="1" customWidth="1"/>
    <col min="11" max="11" width="10.44140625" style="1" bestFit="1" customWidth="1"/>
    <col min="12" max="14" width="8.88671875" style="1"/>
    <col min="15" max="15" width="13.88671875" style="1" bestFit="1" customWidth="1"/>
    <col min="16" max="16384" width="8.88671875" style="1"/>
  </cols>
  <sheetData>
    <row r="1" spans="1:15" x14ac:dyDescent="0.25">
      <c r="E1" s="1" t="s">
        <v>78</v>
      </c>
    </row>
    <row r="2" spans="1:15" ht="22.2" customHeight="1" x14ac:dyDescent="0.25">
      <c r="A2" s="60" t="s">
        <v>31</v>
      </c>
      <c r="B2" s="60"/>
      <c r="C2" s="60"/>
      <c r="D2" s="60"/>
      <c r="E2" s="60"/>
      <c r="F2" s="60"/>
      <c r="G2" s="60"/>
      <c r="H2" s="60"/>
      <c r="I2" s="60"/>
      <c r="J2" s="60"/>
    </row>
    <row r="3" spans="1:15" ht="14.4" customHeight="1" x14ac:dyDescent="0.25">
      <c r="A3" s="47" t="s">
        <v>0</v>
      </c>
      <c r="B3" s="48" t="s">
        <v>1</v>
      </c>
      <c r="C3" s="49"/>
      <c r="D3" s="49"/>
      <c r="E3" s="50"/>
      <c r="F3" s="54" t="s">
        <v>2</v>
      </c>
      <c r="G3" s="56" t="s">
        <v>3</v>
      </c>
      <c r="H3" s="57" t="s">
        <v>4</v>
      </c>
      <c r="I3" s="46" t="s">
        <v>5</v>
      </c>
      <c r="J3" s="47" t="s">
        <v>6</v>
      </c>
    </row>
    <row r="4" spans="1:15" ht="13.8" customHeight="1" x14ac:dyDescent="0.25">
      <c r="A4" s="47"/>
      <c r="B4" s="51"/>
      <c r="C4" s="52"/>
      <c r="D4" s="52"/>
      <c r="E4" s="53"/>
      <c r="F4" s="55"/>
      <c r="G4" s="56" t="s">
        <v>3</v>
      </c>
      <c r="H4" s="57"/>
      <c r="I4" s="46"/>
      <c r="J4" s="47"/>
    </row>
    <row r="5" spans="1:15" ht="132.6" customHeight="1" x14ac:dyDescent="0.25">
      <c r="A5" s="2">
        <v>1</v>
      </c>
      <c r="B5" s="61" t="s">
        <v>72</v>
      </c>
      <c r="C5" s="62"/>
      <c r="D5" s="62"/>
      <c r="E5" s="63"/>
      <c r="F5" s="27">
        <v>1</v>
      </c>
      <c r="G5" s="4" t="s">
        <v>12</v>
      </c>
      <c r="H5" s="5">
        <v>8360000</v>
      </c>
      <c r="I5" s="6">
        <f>F5*H5</f>
        <v>8360000</v>
      </c>
      <c r="J5" s="7">
        <f>(I5*$D$21)/100</f>
        <v>3511200</v>
      </c>
      <c r="K5" s="8"/>
      <c r="O5" s="34">
        <v>9864800</v>
      </c>
    </row>
    <row r="6" spans="1:15" ht="19.95" customHeight="1" x14ac:dyDescent="0.25">
      <c r="A6" s="2"/>
      <c r="B6" s="64" t="s">
        <v>15</v>
      </c>
      <c r="C6" s="64"/>
      <c r="D6" s="64"/>
      <c r="E6" s="64"/>
      <c r="F6" s="64"/>
      <c r="G6" s="64"/>
      <c r="H6" s="64"/>
      <c r="I6" s="9">
        <f>SUM(I5:I5)</f>
        <v>8360000</v>
      </c>
      <c r="J6" s="10">
        <f>SUM(J5:J5)</f>
        <v>3511200</v>
      </c>
      <c r="O6" s="35">
        <f>O5/1.18</f>
        <v>8360000</v>
      </c>
    </row>
    <row r="7" spans="1:15" ht="19.95" customHeight="1" x14ac:dyDescent="0.25">
      <c r="A7" s="2"/>
      <c r="B7" s="64" t="s">
        <v>16</v>
      </c>
      <c r="C7" s="64"/>
      <c r="D7" s="64"/>
      <c r="E7" s="64"/>
      <c r="F7" s="64"/>
      <c r="G7" s="64"/>
      <c r="H7" s="64"/>
      <c r="I7" s="9">
        <f>I6*0.18</f>
        <v>1504800</v>
      </c>
      <c r="J7" s="10"/>
    </row>
    <row r="8" spans="1:15" ht="19.95" customHeight="1" x14ac:dyDescent="0.25">
      <c r="A8" s="11"/>
      <c r="B8" s="64" t="s">
        <v>17</v>
      </c>
      <c r="C8" s="64"/>
      <c r="D8" s="64"/>
      <c r="E8" s="64"/>
      <c r="F8" s="64"/>
      <c r="G8" s="64"/>
      <c r="H8" s="64"/>
      <c r="I8" s="12">
        <f>SUM(I6:I7)</f>
        <v>9864800</v>
      </c>
      <c r="J8" s="13"/>
    </row>
    <row r="9" spans="1:15" ht="19.95" customHeight="1" x14ac:dyDescent="0.25">
      <c r="A9" s="11"/>
      <c r="B9" s="64" t="s">
        <v>18</v>
      </c>
      <c r="C9" s="64"/>
      <c r="D9" s="64"/>
      <c r="E9" s="64"/>
      <c r="F9" s="64"/>
      <c r="G9" s="64"/>
      <c r="H9" s="64"/>
      <c r="I9" s="12">
        <f>E22</f>
        <v>3511200</v>
      </c>
      <c r="J9" s="14"/>
    </row>
    <row r="10" spans="1:15" ht="19.95" customHeight="1" x14ac:dyDescent="0.3">
      <c r="A10" s="11"/>
      <c r="B10" s="64" t="s">
        <v>19</v>
      </c>
      <c r="C10" s="64"/>
      <c r="D10" s="64"/>
      <c r="E10" s="64"/>
      <c r="F10" s="64"/>
      <c r="G10" s="64"/>
      <c r="H10" s="64"/>
      <c r="I10" s="15">
        <f>SUM(I8:J9)</f>
        <v>13376000</v>
      </c>
      <c r="J10" s="16"/>
    </row>
    <row r="12" spans="1:15" x14ac:dyDescent="0.25">
      <c r="A12" s="1" t="s">
        <v>48</v>
      </c>
    </row>
    <row r="14" spans="1:15" ht="19.95" customHeight="1" x14ac:dyDescent="0.25">
      <c r="B14" s="58" t="s">
        <v>21</v>
      </c>
      <c r="C14" s="58"/>
      <c r="D14" s="58"/>
      <c r="E14" s="17">
        <f>I6</f>
        <v>8360000</v>
      </c>
    </row>
    <row r="15" spans="1:15" ht="19.95" customHeight="1" x14ac:dyDescent="0.25">
      <c r="B15" s="2" t="s">
        <v>22</v>
      </c>
      <c r="C15" s="2" t="s">
        <v>23</v>
      </c>
      <c r="D15" s="2" t="s">
        <v>24</v>
      </c>
      <c r="E15" s="2" t="s">
        <v>5</v>
      </c>
    </row>
    <row r="16" spans="1:15" ht="19.95" customHeight="1" x14ac:dyDescent="0.25">
      <c r="B16" s="2">
        <v>1</v>
      </c>
      <c r="C16" s="2" t="s">
        <v>55</v>
      </c>
      <c r="D16" s="2">
        <v>7</v>
      </c>
      <c r="E16" s="19">
        <f>(D16*$E$14)/100</f>
        <v>585200</v>
      </c>
    </row>
    <row r="17" spans="2:5" ht="19.95" customHeight="1" x14ac:dyDescent="0.25">
      <c r="B17" s="2">
        <v>2</v>
      </c>
      <c r="C17" s="2" t="s">
        <v>56</v>
      </c>
      <c r="D17" s="2">
        <v>7</v>
      </c>
      <c r="E17" s="19">
        <f t="shared" ref="E17:E20" si="0">(D17*$E$14)/100</f>
        <v>585200</v>
      </c>
    </row>
    <row r="18" spans="2:5" ht="19.95" customHeight="1" x14ac:dyDescent="0.25">
      <c r="B18" s="2">
        <v>3</v>
      </c>
      <c r="C18" s="2" t="s">
        <v>57</v>
      </c>
      <c r="D18" s="2">
        <v>9</v>
      </c>
      <c r="E18" s="19">
        <f t="shared" si="0"/>
        <v>752400</v>
      </c>
    </row>
    <row r="19" spans="2:5" ht="19.95" customHeight="1" x14ac:dyDescent="0.25">
      <c r="B19" s="2">
        <v>4</v>
      </c>
      <c r="C19" s="2" t="s">
        <v>58</v>
      </c>
      <c r="D19" s="2">
        <v>9</v>
      </c>
      <c r="E19" s="19">
        <f t="shared" si="0"/>
        <v>752400</v>
      </c>
    </row>
    <row r="20" spans="2:5" ht="19.95" customHeight="1" x14ac:dyDescent="0.25">
      <c r="B20" s="2">
        <v>5</v>
      </c>
      <c r="C20" s="2" t="s">
        <v>59</v>
      </c>
      <c r="D20" s="2">
        <v>10</v>
      </c>
      <c r="E20" s="19">
        <f t="shared" si="0"/>
        <v>836000</v>
      </c>
    </row>
    <row r="21" spans="2:5" ht="19.95" customHeight="1" x14ac:dyDescent="0.25">
      <c r="B21" s="58" t="s">
        <v>30</v>
      </c>
      <c r="C21" s="58"/>
      <c r="D21" s="2">
        <f>SUM(D16:D20)</f>
        <v>42</v>
      </c>
      <c r="E21" s="20"/>
    </row>
    <row r="22" spans="2:5" ht="19.95" customHeight="1" x14ac:dyDescent="0.25">
      <c r="B22" s="59" t="s">
        <v>15</v>
      </c>
      <c r="C22" s="59"/>
      <c r="D22" s="59"/>
      <c r="E22" s="21">
        <f>SUM(E16:E20)</f>
        <v>3511200</v>
      </c>
    </row>
  </sheetData>
  <mergeCells count="17">
    <mergeCell ref="B14:D14"/>
    <mergeCell ref="B21:C21"/>
    <mergeCell ref="B22:D22"/>
    <mergeCell ref="B5:E5"/>
    <mergeCell ref="B6:H6"/>
    <mergeCell ref="B7:H7"/>
    <mergeCell ref="B8:H8"/>
    <mergeCell ref="B9:H9"/>
    <mergeCell ref="B10:H10"/>
    <mergeCell ref="A2:J2"/>
    <mergeCell ref="A3:A4"/>
    <mergeCell ref="B3:E4"/>
    <mergeCell ref="F3:F4"/>
    <mergeCell ref="G3:G4"/>
    <mergeCell ref="H3:H4"/>
    <mergeCell ref="I3:I4"/>
    <mergeCell ref="J3:J4"/>
  </mergeCells>
  <pageMargins left="1.1023622047244095" right="0.70866141732283472" top="1.1417322834645669" bottom="0.55118110236220474" header="0.31496062992125984" footer="0.31496062992125984"/>
  <pageSetup paperSize="9" scale="9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0ABD7-B486-47DE-B45B-BED11B9C7262}">
  <dimension ref="A1:O22"/>
  <sheetViews>
    <sheetView view="pageBreakPreview" zoomScale="81" zoomScaleNormal="100" zoomScaleSheetLayoutView="81" workbookViewId="0">
      <selection activeCell="N5" sqref="N5"/>
    </sheetView>
  </sheetViews>
  <sheetFormatPr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9" width="14.21875" style="1" bestFit="1" customWidth="1"/>
    <col min="10" max="10" width="14.21875" style="1" customWidth="1"/>
    <col min="11" max="11" width="10.44140625" style="1" bestFit="1" customWidth="1"/>
    <col min="12" max="14" width="8.88671875" style="1"/>
    <col min="15" max="15" width="13.88671875" style="1" bestFit="1" customWidth="1"/>
    <col min="16" max="16384" width="8.88671875" style="1"/>
  </cols>
  <sheetData>
    <row r="1" spans="1:15" x14ac:dyDescent="0.25">
      <c r="E1" s="1" t="s">
        <v>75</v>
      </c>
    </row>
    <row r="2" spans="1:15" ht="22.2" customHeight="1" x14ac:dyDescent="0.25">
      <c r="A2" s="60" t="s">
        <v>31</v>
      </c>
      <c r="B2" s="60"/>
      <c r="C2" s="60"/>
      <c r="D2" s="60"/>
      <c r="E2" s="60"/>
      <c r="F2" s="60"/>
      <c r="G2" s="60"/>
      <c r="H2" s="60"/>
      <c r="I2" s="60"/>
      <c r="J2" s="60"/>
    </row>
    <row r="3" spans="1:15" ht="14.4" customHeight="1" x14ac:dyDescent="0.25">
      <c r="A3" s="47" t="s">
        <v>0</v>
      </c>
      <c r="B3" s="48" t="s">
        <v>1</v>
      </c>
      <c r="C3" s="49"/>
      <c r="D3" s="49"/>
      <c r="E3" s="50"/>
      <c r="F3" s="54" t="s">
        <v>2</v>
      </c>
      <c r="G3" s="56" t="s">
        <v>3</v>
      </c>
      <c r="H3" s="57" t="s">
        <v>4</v>
      </c>
      <c r="I3" s="46" t="s">
        <v>5</v>
      </c>
      <c r="J3" s="47" t="s">
        <v>6</v>
      </c>
    </row>
    <row r="4" spans="1:15" ht="13.8" customHeight="1" x14ac:dyDescent="0.25">
      <c r="A4" s="47"/>
      <c r="B4" s="51"/>
      <c r="C4" s="52"/>
      <c r="D4" s="52"/>
      <c r="E4" s="53"/>
      <c r="F4" s="55"/>
      <c r="G4" s="56" t="s">
        <v>3</v>
      </c>
      <c r="H4" s="57"/>
      <c r="I4" s="46"/>
      <c r="J4" s="47"/>
    </row>
    <row r="5" spans="1:15" ht="180.6" customHeight="1" x14ac:dyDescent="0.25">
      <c r="A5" s="2">
        <v>1</v>
      </c>
      <c r="B5" s="61" t="s">
        <v>88</v>
      </c>
      <c r="C5" s="62"/>
      <c r="D5" s="62"/>
      <c r="E5" s="63"/>
      <c r="F5" s="27">
        <v>1</v>
      </c>
      <c r="G5" s="4" t="s">
        <v>12</v>
      </c>
      <c r="H5" s="5">
        <v>5084746</v>
      </c>
      <c r="I5" s="6">
        <f>F5*H5</f>
        <v>5084746</v>
      </c>
      <c r="J5" s="7">
        <f>(I5*$D$21)/100</f>
        <v>1779661.1</v>
      </c>
      <c r="K5" s="8"/>
      <c r="O5" s="34">
        <v>9735000</v>
      </c>
    </row>
    <row r="6" spans="1:15" ht="19.95" customHeight="1" x14ac:dyDescent="0.25">
      <c r="A6" s="2"/>
      <c r="B6" s="64" t="s">
        <v>15</v>
      </c>
      <c r="C6" s="64"/>
      <c r="D6" s="64"/>
      <c r="E6" s="64"/>
      <c r="F6" s="64"/>
      <c r="G6" s="64"/>
      <c r="H6" s="64"/>
      <c r="I6" s="9">
        <f>SUM(I5:I5)</f>
        <v>5084746</v>
      </c>
      <c r="J6" s="10">
        <f>SUM(J5:J5)</f>
        <v>1779661.1</v>
      </c>
      <c r="O6" s="35">
        <f>O5/1.18</f>
        <v>8250000</v>
      </c>
    </row>
    <row r="7" spans="1:15" ht="19.95" customHeight="1" x14ac:dyDescent="0.25">
      <c r="A7" s="2"/>
      <c r="B7" s="64" t="s">
        <v>16</v>
      </c>
      <c r="C7" s="64"/>
      <c r="D7" s="64"/>
      <c r="E7" s="64"/>
      <c r="F7" s="64"/>
      <c r="G7" s="64"/>
      <c r="H7" s="64"/>
      <c r="I7" s="9">
        <f>I6*0.18</f>
        <v>915254.27999999991</v>
      </c>
      <c r="J7" s="10"/>
    </row>
    <row r="8" spans="1:15" ht="19.95" customHeight="1" x14ac:dyDescent="0.25">
      <c r="A8" s="11"/>
      <c r="B8" s="64" t="s">
        <v>17</v>
      </c>
      <c r="C8" s="64"/>
      <c r="D8" s="64"/>
      <c r="E8" s="64"/>
      <c r="F8" s="64"/>
      <c r="G8" s="64"/>
      <c r="H8" s="64"/>
      <c r="I8" s="12">
        <f>SUM(I6:I7)</f>
        <v>6000000.2800000003</v>
      </c>
      <c r="J8" s="13"/>
    </row>
    <row r="9" spans="1:15" ht="19.95" customHeight="1" x14ac:dyDescent="0.25">
      <c r="A9" s="11"/>
      <c r="B9" s="64" t="s">
        <v>18</v>
      </c>
      <c r="C9" s="64"/>
      <c r="D9" s="64"/>
      <c r="E9" s="64"/>
      <c r="F9" s="64"/>
      <c r="G9" s="64"/>
      <c r="H9" s="64"/>
      <c r="I9" s="12">
        <f>E22</f>
        <v>2100000.0980000002</v>
      </c>
      <c r="J9" s="14"/>
    </row>
    <row r="10" spans="1:15" ht="19.95" customHeight="1" x14ac:dyDescent="0.3">
      <c r="A10" s="11"/>
      <c r="B10" s="64" t="s">
        <v>19</v>
      </c>
      <c r="C10" s="64"/>
      <c r="D10" s="64"/>
      <c r="E10" s="64"/>
      <c r="F10" s="64"/>
      <c r="G10" s="64"/>
      <c r="H10" s="64"/>
      <c r="I10" s="15">
        <f>SUM(I8:J9)</f>
        <v>8100000.3780000005</v>
      </c>
      <c r="J10" s="16"/>
    </row>
    <row r="12" spans="1:15" x14ac:dyDescent="0.25">
      <c r="A12" s="1" t="s">
        <v>74</v>
      </c>
    </row>
    <row r="14" spans="1:15" ht="19.95" customHeight="1" x14ac:dyDescent="0.25">
      <c r="B14" s="58"/>
      <c r="C14" s="58"/>
      <c r="D14" s="58"/>
      <c r="E14" s="17">
        <f>I8</f>
        <v>6000000.2800000003</v>
      </c>
    </row>
    <row r="15" spans="1:15" ht="19.95" customHeight="1" x14ac:dyDescent="0.25">
      <c r="B15" s="2" t="s">
        <v>22</v>
      </c>
      <c r="C15" s="2" t="s">
        <v>23</v>
      </c>
      <c r="D15" s="2" t="s">
        <v>24</v>
      </c>
      <c r="E15" s="2" t="s">
        <v>5</v>
      </c>
    </row>
    <row r="16" spans="1:15" ht="19.95" customHeight="1" x14ac:dyDescent="0.25">
      <c r="B16" s="2">
        <v>1</v>
      </c>
      <c r="C16" s="2" t="s">
        <v>55</v>
      </c>
      <c r="D16" s="2">
        <v>7</v>
      </c>
      <c r="E16" s="19">
        <f>(D16*$E$14)/100</f>
        <v>420000.0196</v>
      </c>
    </row>
    <row r="17" spans="2:5" ht="19.95" customHeight="1" x14ac:dyDescent="0.25">
      <c r="B17" s="2">
        <v>2</v>
      </c>
      <c r="C17" s="2" t="s">
        <v>56</v>
      </c>
      <c r="D17" s="2">
        <v>7</v>
      </c>
      <c r="E17" s="19">
        <f t="shared" ref="E17:E20" si="0">(D17*$E$14)/100</f>
        <v>420000.0196</v>
      </c>
    </row>
    <row r="18" spans="2:5" ht="19.95" customHeight="1" x14ac:dyDescent="0.25">
      <c r="B18" s="2">
        <v>3</v>
      </c>
      <c r="C18" s="2" t="s">
        <v>57</v>
      </c>
      <c r="D18" s="2">
        <v>7</v>
      </c>
      <c r="E18" s="19">
        <f t="shared" si="0"/>
        <v>420000.0196</v>
      </c>
    </row>
    <row r="19" spans="2:5" ht="19.95" customHeight="1" x14ac:dyDescent="0.25">
      <c r="B19" s="2">
        <v>4</v>
      </c>
      <c r="C19" s="2" t="s">
        <v>58</v>
      </c>
      <c r="D19" s="2">
        <v>7</v>
      </c>
      <c r="E19" s="19">
        <f t="shared" si="0"/>
        <v>420000.0196</v>
      </c>
    </row>
    <row r="20" spans="2:5" ht="19.95" customHeight="1" x14ac:dyDescent="0.25">
      <c r="B20" s="2">
        <v>5</v>
      </c>
      <c r="C20" s="2" t="s">
        <v>59</v>
      </c>
      <c r="D20" s="2">
        <v>7</v>
      </c>
      <c r="E20" s="19">
        <f t="shared" si="0"/>
        <v>420000.0196</v>
      </c>
    </row>
    <row r="21" spans="2:5" ht="19.95" customHeight="1" x14ac:dyDescent="0.25">
      <c r="B21" s="58" t="s">
        <v>30</v>
      </c>
      <c r="C21" s="58"/>
      <c r="D21" s="2">
        <f>SUM(D16:D20)</f>
        <v>35</v>
      </c>
      <c r="E21" s="20"/>
    </row>
    <row r="22" spans="2:5" ht="19.95" customHeight="1" x14ac:dyDescent="0.25">
      <c r="B22" s="59" t="s">
        <v>15</v>
      </c>
      <c r="C22" s="59"/>
      <c r="D22" s="59"/>
      <c r="E22" s="21">
        <f>SUM(E16:E20)</f>
        <v>2100000.0980000002</v>
      </c>
    </row>
  </sheetData>
  <mergeCells count="17">
    <mergeCell ref="B14:D14"/>
    <mergeCell ref="B21:C21"/>
    <mergeCell ref="B22:D22"/>
    <mergeCell ref="B5:E5"/>
    <mergeCell ref="B6:H6"/>
    <mergeCell ref="B7:H7"/>
    <mergeCell ref="B8:H8"/>
    <mergeCell ref="B9:H9"/>
    <mergeCell ref="B10:H10"/>
    <mergeCell ref="A2:J2"/>
    <mergeCell ref="A3:A4"/>
    <mergeCell ref="B3:E4"/>
    <mergeCell ref="F3:F4"/>
    <mergeCell ref="G3:G4"/>
    <mergeCell ref="H3:H4"/>
    <mergeCell ref="I3:I4"/>
    <mergeCell ref="J3:J4"/>
  </mergeCells>
  <pageMargins left="0.70866141732283472" right="0.70866141732283472" top="0.55118110236220474" bottom="0.55118110236220474" header="0.31496062992125984" footer="0.31496062992125984"/>
  <pageSetup paperSize="9" scale="6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D84B5-8CAA-4C7C-AEF3-60B9E6959316}">
  <dimension ref="A1:O22"/>
  <sheetViews>
    <sheetView view="pageBreakPreview" zoomScale="81" zoomScaleNormal="100" zoomScaleSheetLayoutView="81" workbookViewId="0">
      <selection activeCell="N5" sqref="N5"/>
    </sheetView>
  </sheetViews>
  <sheetFormatPr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9" width="14.21875" style="1" bestFit="1" customWidth="1"/>
    <col min="10" max="10" width="14.21875" style="1" customWidth="1"/>
    <col min="11" max="11" width="10.44140625" style="1" bestFit="1" customWidth="1"/>
    <col min="12" max="12" width="8.88671875" style="1"/>
    <col min="13" max="13" width="11" style="1" bestFit="1" customWidth="1"/>
    <col min="14" max="14" width="8.88671875" style="1"/>
    <col min="15" max="15" width="13.88671875" style="1" bestFit="1" customWidth="1"/>
    <col min="16" max="16384" width="8.88671875" style="1"/>
  </cols>
  <sheetData>
    <row r="1" spans="1:15" x14ac:dyDescent="0.25">
      <c r="E1" s="1" t="s">
        <v>76</v>
      </c>
    </row>
    <row r="2" spans="1:15" ht="22.2" customHeight="1" x14ac:dyDescent="0.25">
      <c r="A2" s="60" t="s">
        <v>31</v>
      </c>
      <c r="B2" s="60"/>
      <c r="C2" s="60"/>
      <c r="D2" s="60"/>
      <c r="E2" s="60"/>
      <c r="F2" s="60"/>
      <c r="G2" s="60"/>
      <c r="H2" s="60"/>
      <c r="I2" s="60"/>
      <c r="J2" s="60"/>
    </row>
    <row r="3" spans="1:15" ht="14.4" customHeight="1" x14ac:dyDescent="0.25">
      <c r="A3" s="47" t="s">
        <v>0</v>
      </c>
      <c r="B3" s="48" t="s">
        <v>1</v>
      </c>
      <c r="C3" s="49"/>
      <c r="D3" s="49"/>
      <c r="E3" s="50"/>
      <c r="F3" s="54" t="s">
        <v>2</v>
      </c>
      <c r="G3" s="56" t="s">
        <v>3</v>
      </c>
      <c r="H3" s="57" t="s">
        <v>4</v>
      </c>
      <c r="I3" s="46" t="s">
        <v>5</v>
      </c>
      <c r="J3" s="47" t="s">
        <v>6</v>
      </c>
    </row>
    <row r="4" spans="1:15" ht="13.8" customHeight="1" x14ac:dyDescent="0.25">
      <c r="A4" s="47"/>
      <c r="B4" s="51"/>
      <c r="C4" s="52"/>
      <c r="D4" s="52"/>
      <c r="E4" s="53"/>
      <c r="F4" s="55"/>
      <c r="G4" s="56" t="s">
        <v>3</v>
      </c>
      <c r="H4" s="57"/>
      <c r="I4" s="46"/>
      <c r="J4" s="47"/>
    </row>
    <row r="5" spans="1:15" ht="187.2" customHeight="1" x14ac:dyDescent="0.25">
      <c r="A5" s="2">
        <v>1</v>
      </c>
      <c r="B5" s="61" t="s">
        <v>94</v>
      </c>
      <c r="C5" s="62"/>
      <c r="D5" s="62"/>
      <c r="E5" s="63"/>
      <c r="F5" s="27">
        <v>1</v>
      </c>
      <c r="G5" s="4" t="s">
        <v>12</v>
      </c>
      <c r="H5" s="5">
        <v>5425000</v>
      </c>
      <c r="I5" s="6">
        <f>F5*H5</f>
        <v>5425000</v>
      </c>
      <c r="J5" s="7">
        <f>(I5*$D$21)/100</f>
        <v>4502750</v>
      </c>
      <c r="K5" s="8"/>
      <c r="M5" s="39">
        <v>5425000</v>
      </c>
      <c r="O5" s="34">
        <v>9735000</v>
      </c>
    </row>
    <row r="6" spans="1:15" ht="19.95" customHeight="1" x14ac:dyDescent="0.25">
      <c r="A6" s="2"/>
      <c r="B6" s="64" t="s">
        <v>15</v>
      </c>
      <c r="C6" s="64"/>
      <c r="D6" s="64"/>
      <c r="E6" s="64"/>
      <c r="F6" s="64"/>
      <c r="G6" s="64"/>
      <c r="H6" s="64"/>
      <c r="I6" s="9">
        <f>SUM(I5:I5)</f>
        <v>5425000</v>
      </c>
      <c r="J6" s="10">
        <f>SUM(J5:J5)</f>
        <v>4502750</v>
      </c>
      <c r="O6" s="35">
        <f>O5/1.18</f>
        <v>8250000</v>
      </c>
    </row>
    <row r="7" spans="1:15" ht="19.95" customHeight="1" x14ac:dyDescent="0.25">
      <c r="A7" s="2"/>
      <c r="B7" s="64" t="s">
        <v>16</v>
      </c>
      <c r="C7" s="64"/>
      <c r="D7" s="64"/>
      <c r="E7" s="64"/>
      <c r="F7" s="64"/>
      <c r="G7" s="64"/>
      <c r="H7" s="64"/>
      <c r="I7" s="9">
        <f>I6*0.18</f>
        <v>976500</v>
      </c>
      <c r="J7" s="10"/>
    </row>
    <row r="8" spans="1:15" ht="19.95" customHeight="1" x14ac:dyDescent="0.25">
      <c r="A8" s="11"/>
      <c r="B8" s="64" t="s">
        <v>17</v>
      </c>
      <c r="C8" s="64"/>
      <c r="D8" s="64"/>
      <c r="E8" s="64"/>
      <c r="F8" s="64"/>
      <c r="G8" s="64"/>
      <c r="H8" s="64"/>
      <c r="I8" s="12">
        <f>SUM(I6:I7)</f>
        <v>6401500</v>
      </c>
      <c r="J8" s="13"/>
    </row>
    <row r="9" spans="1:15" ht="19.95" customHeight="1" x14ac:dyDescent="0.25">
      <c r="A9" s="11"/>
      <c r="B9" s="64" t="s">
        <v>18</v>
      </c>
      <c r="C9" s="64"/>
      <c r="D9" s="64"/>
      <c r="E9" s="64"/>
      <c r="F9" s="64"/>
      <c r="G9" s="64"/>
      <c r="H9" s="64"/>
      <c r="I9" s="12">
        <f>E22</f>
        <v>4502750</v>
      </c>
      <c r="J9" s="14"/>
    </row>
    <row r="10" spans="1:15" ht="19.95" customHeight="1" x14ac:dyDescent="0.3">
      <c r="A10" s="11"/>
      <c r="B10" s="64" t="s">
        <v>19</v>
      </c>
      <c r="C10" s="64"/>
      <c r="D10" s="64"/>
      <c r="E10" s="64"/>
      <c r="F10" s="64"/>
      <c r="G10" s="64"/>
      <c r="H10" s="64"/>
      <c r="I10" s="15">
        <f>SUM(I8:J9)</f>
        <v>10904250</v>
      </c>
      <c r="J10" s="16"/>
    </row>
    <row r="12" spans="1:15" x14ac:dyDescent="0.25">
      <c r="A12" s="1" t="s">
        <v>74</v>
      </c>
    </row>
    <row r="14" spans="1:15" ht="19.95" customHeight="1" x14ac:dyDescent="0.25">
      <c r="B14" s="58"/>
      <c r="C14" s="58"/>
      <c r="D14" s="58"/>
      <c r="E14" s="17">
        <f>I6</f>
        <v>5425000</v>
      </c>
    </row>
    <row r="15" spans="1:15" ht="19.95" customHeight="1" x14ac:dyDescent="0.25">
      <c r="B15" s="2" t="s">
        <v>22</v>
      </c>
      <c r="C15" s="2" t="s">
        <v>23</v>
      </c>
      <c r="D15" s="2" t="s">
        <v>24</v>
      </c>
      <c r="E15" s="2" t="s">
        <v>5</v>
      </c>
    </row>
    <row r="16" spans="1:15" ht="19.95" customHeight="1" x14ac:dyDescent="0.25">
      <c r="B16" s="2">
        <v>1</v>
      </c>
      <c r="C16" s="2" t="s">
        <v>55</v>
      </c>
      <c r="D16" s="2">
        <v>14</v>
      </c>
      <c r="E16" s="19">
        <f>(D16*$E$14)/100</f>
        <v>759500</v>
      </c>
    </row>
    <row r="17" spans="2:5" ht="19.95" customHeight="1" x14ac:dyDescent="0.25">
      <c r="B17" s="2">
        <v>2</v>
      </c>
      <c r="C17" s="2" t="s">
        <v>56</v>
      </c>
      <c r="D17" s="2">
        <v>15</v>
      </c>
      <c r="E17" s="19">
        <f t="shared" ref="E17:E20" si="0">(D17*$E$14)/100</f>
        <v>813750</v>
      </c>
    </row>
    <row r="18" spans="2:5" ht="19.95" customHeight="1" x14ac:dyDescent="0.25">
      <c r="B18" s="2">
        <v>3</v>
      </c>
      <c r="C18" s="2" t="s">
        <v>57</v>
      </c>
      <c r="D18" s="2">
        <v>16</v>
      </c>
      <c r="E18" s="19">
        <f t="shared" si="0"/>
        <v>868000</v>
      </c>
    </row>
    <row r="19" spans="2:5" ht="19.95" customHeight="1" x14ac:dyDescent="0.25">
      <c r="B19" s="2">
        <v>4</v>
      </c>
      <c r="C19" s="2" t="s">
        <v>58</v>
      </c>
      <c r="D19" s="2">
        <v>18</v>
      </c>
      <c r="E19" s="19">
        <f t="shared" si="0"/>
        <v>976500</v>
      </c>
    </row>
    <row r="20" spans="2:5" ht="19.95" customHeight="1" x14ac:dyDescent="0.25">
      <c r="B20" s="2">
        <v>5</v>
      </c>
      <c r="C20" s="2" t="s">
        <v>59</v>
      </c>
      <c r="D20" s="2">
        <v>20</v>
      </c>
      <c r="E20" s="19">
        <f t="shared" si="0"/>
        <v>1085000</v>
      </c>
    </row>
    <row r="21" spans="2:5" ht="19.95" customHeight="1" x14ac:dyDescent="0.25">
      <c r="B21" s="58" t="s">
        <v>30</v>
      </c>
      <c r="C21" s="58"/>
      <c r="D21" s="2">
        <f>SUM(D16:D20)</f>
        <v>83</v>
      </c>
      <c r="E21" s="20"/>
    </row>
    <row r="22" spans="2:5" ht="19.95" customHeight="1" x14ac:dyDescent="0.25">
      <c r="B22" s="59" t="s">
        <v>15</v>
      </c>
      <c r="C22" s="59"/>
      <c r="D22" s="59"/>
      <c r="E22" s="21">
        <f>SUM(E16:E20)</f>
        <v>4502750</v>
      </c>
    </row>
  </sheetData>
  <mergeCells count="17">
    <mergeCell ref="B14:D14"/>
    <mergeCell ref="B21:C21"/>
    <mergeCell ref="B22:D22"/>
    <mergeCell ref="B5:E5"/>
    <mergeCell ref="B6:H6"/>
    <mergeCell ref="B7:H7"/>
    <mergeCell ref="B8:H8"/>
    <mergeCell ref="B9:H9"/>
    <mergeCell ref="B10:H10"/>
    <mergeCell ref="A2:J2"/>
    <mergeCell ref="A3:A4"/>
    <mergeCell ref="B3:E4"/>
    <mergeCell ref="F3:F4"/>
    <mergeCell ref="G3:G4"/>
    <mergeCell ref="H3:H4"/>
    <mergeCell ref="I3:I4"/>
    <mergeCell ref="J3:J4"/>
  </mergeCells>
  <pageMargins left="1.1023622047244095" right="0.70866141732283472" top="1.1417322834645669" bottom="0.35433070866141736" header="0.31496062992125984" footer="0.31496062992125984"/>
  <pageSetup paperSize="9" scale="8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6C5F9-8653-4A2E-9019-F100EB892BE5}">
  <dimension ref="A1:O22"/>
  <sheetViews>
    <sheetView tabSelected="1" view="pageBreakPreview" zoomScale="81" zoomScaleNormal="100" zoomScaleSheetLayoutView="81" workbookViewId="0">
      <selection activeCell="L5" sqref="L5"/>
    </sheetView>
  </sheetViews>
  <sheetFormatPr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9" width="14.21875" style="1" bestFit="1" customWidth="1"/>
    <col min="10" max="10" width="14.21875" style="1" customWidth="1"/>
    <col min="11" max="11" width="10.44140625" style="1" bestFit="1" customWidth="1"/>
    <col min="12" max="14" width="8.88671875" style="1"/>
    <col min="15" max="15" width="13.88671875" style="1" bestFit="1" customWidth="1"/>
    <col min="16" max="16384" width="8.88671875" style="1"/>
  </cols>
  <sheetData>
    <row r="1" spans="1:15" x14ac:dyDescent="0.25">
      <c r="E1" s="1" t="s">
        <v>77</v>
      </c>
    </row>
    <row r="2" spans="1:15" ht="22.2" customHeight="1" x14ac:dyDescent="0.25">
      <c r="A2" s="60" t="s">
        <v>31</v>
      </c>
      <c r="B2" s="60"/>
      <c r="C2" s="60"/>
      <c r="D2" s="60"/>
      <c r="E2" s="60"/>
      <c r="F2" s="60"/>
      <c r="G2" s="60"/>
      <c r="H2" s="60"/>
      <c r="I2" s="60"/>
      <c r="J2" s="60"/>
    </row>
    <row r="3" spans="1:15" ht="14.4" customHeight="1" x14ac:dyDescent="0.25">
      <c r="A3" s="47" t="s">
        <v>0</v>
      </c>
      <c r="B3" s="48" t="s">
        <v>1</v>
      </c>
      <c r="C3" s="49"/>
      <c r="D3" s="49"/>
      <c r="E3" s="50"/>
      <c r="F3" s="54" t="s">
        <v>2</v>
      </c>
      <c r="G3" s="56" t="s">
        <v>3</v>
      </c>
      <c r="H3" s="57" t="s">
        <v>4</v>
      </c>
      <c r="I3" s="46" t="s">
        <v>5</v>
      </c>
      <c r="J3" s="47" t="s">
        <v>6</v>
      </c>
    </row>
    <row r="4" spans="1:15" ht="13.8" customHeight="1" x14ac:dyDescent="0.25">
      <c r="A4" s="47"/>
      <c r="B4" s="51"/>
      <c r="C4" s="52"/>
      <c r="D4" s="52"/>
      <c r="E4" s="53"/>
      <c r="F4" s="55"/>
      <c r="G4" s="56" t="s">
        <v>3</v>
      </c>
      <c r="H4" s="57"/>
      <c r="I4" s="46"/>
      <c r="J4" s="47"/>
    </row>
    <row r="5" spans="1:15" ht="178.8" customHeight="1" x14ac:dyDescent="0.25">
      <c r="A5" s="2">
        <v>1</v>
      </c>
      <c r="B5" s="61" t="s">
        <v>94</v>
      </c>
      <c r="C5" s="62"/>
      <c r="D5" s="62"/>
      <c r="E5" s="63"/>
      <c r="F5" s="27">
        <v>1</v>
      </c>
      <c r="G5" s="4" t="s">
        <v>12</v>
      </c>
      <c r="H5" s="5">
        <v>5510000</v>
      </c>
      <c r="I5" s="6">
        <f>F5*H5</f>
        <v>5510000</v>
      </c>
      <c r="J5" s="7">
        <f>(I5*$D$21)/100</f>
        <v>4683500</v>
      </c>
      <c r="K5" s="8"/>
      <c r="O5" s="34">
        <v>9735000</v>
      </c>
    </row>
    <row r="6" spans="1:15" ht="19.95" customHeight="1" x14ac:dyDescent="0.25">
      <c r="A6" s="2"/>
      <c r="B6" s="64" t="s">
        <v>15</v>
      </c>
      <c r="C6" s="64"/>
      <c r="D6" s="64"/>
      <c r="E6" s="64"/>
      <c r="F6" s="64"/>
      <c r="G6" s="64"/>
      <c r="H6" s="64"/>
      <c r="I6" s="9">
        <f>SUM(I5:I5)</f>
        <v>5510000</v>
      </c>
      <c r="J6" s="10">
        <f>SUM(J5:J5)</f>
        <v>4683500</v>
      </c>
      <c r="O6" s="35">
        <f>O5/1.18</f>
        <v>8250000</v>
      </c>
    </row>
    <row r="7" spans="1:15" ht="19.95" customHeight="1" x14ac:dyDescent="0.25">
      <c r="A7" s="2"/>
      <c r="B7" s="64" t="s">
        <v>16</v>
      </c>
      <c r="C7" s="64"/>
      <c r="D7" s="64"/>
      <c r="E7" s="64"/>
      <c r="F7" s="64"/>
      <c r="G7" s="64"/>
      <c r="H7" s="64"/>
      <c r="I7" s="9">
        <f>I6*0.18</f>
        <v>991800</v>
      </c>
      <c r="J7" s="10"/>
    </row>
    <row r="8" spans="1:15" ht="19.95" customHeight="1" x14ac:dyDescent="0.25">
      <c r="A8" s="11"/>
      <c r="B8" s="64" t="s">
        <v>17</v>
      </c>
      <c r="C8" s="64"/>
      <c r="D8" s="64"/>
      <c r="E8" s="64"/>
      <c r="F8" s="64"/>
      <c r="G8" s="64"/>
      <c r="H8" s="64"/>
      <c r="I8" s="12">
        <f>SUM(I6:I7)</f>
        <v>6501800</v>
      </c>
      <c r="J8" s="13"/>
    </row>
    <row r="9" spans="1:15" ht="19.95" customHeight="1" x14ac:dyDescent="0.25">
      <c r="A9" s="11"/>
      <c r="B9" s="64" t="s">
        <v>18</v>
      </c>
      <c r="C9" s="64"/>
      <c r="D9" s="64"/>
      <c r="E9" s="64"/>
      <c r="F9" s="64"/>
      <c r="G9" s="64"/>
      <c r="H9" s="64"/>
      <c r="I9" s="12">
        <f>E22</f>
        <v>4683500</v>
      </c>
      <c r="J9" s="14"/>
    </row>
    <row r="10" spans="1:15" ht="19.95" customHeight="1" x14ac:dyDescent="0.3">
      <c r="A10" s="11"/>
      <c r="B10" s="64" t="s">
        <v>19</v>
      </c>
      <c r="C10" s="64"/>
      <c r="D10" s="64"/>
      <c r="E10" s="64"/>
      <c r="F10" s="64"/>
      <c r="G10" s="64"/>
      <c r="H10" s="64"/>
      <c r="I10" s="15">
        <f>SUM(I8:J9)</f>
        <v>11185300</v>
      </c>
      <c r="J10" s="16"/>
    </row>
    <row r="12" spans="1:15" x14ac:dyDescent="0.25">
      <c r="A12" s="1" t="s">
        <v>74</v>
      </c>
    </row>
    <row r="14" spans="1:15" ht="19.95" customHeight="1" x14ac:dyDescent="0.25">
      <c r="B14" s="58"/>
      <c r="C14" s="58"/>
      <c r="D14" s="58"/>
      <c r="E14" s="17">
        <f>I6</f>
        <v>5510000</v>
      </c>
    </row>
    <row r="15" spans="1:15" ht="19.95" customHeight="1" x14ac:dyDescent="0.25">
      <c r="B15" s="2" t="s">
        <v>22</v>
      </c>
      <c r="C15" s="2" t="s">
        <v>23</v>
      </c>
      <c r="D15" s="2" t="s">
        <v>24</v>
      </c>
      <c r="E15" s="2" t="s">
        <v>5</v>
      </c>
    </row>
    <row r="16" spans="1:15" ht="19.95" customHeight="1" x14ac:dyDescent="0.25">
      <c r="B16" s="2">
        <v>1</v>
      </c>
      <c r="C16" s="2" t="s">
        <v>55</v>
      </c>
      <c r="D16" s="2">
        <v>12</v>
      </c>
      <c r="E16" s="19">
        <f>(D16*$E$14)/100</f>
        <v>661200</v>
      </c>
    </row>
    <row r="17" spans="2:5" ht="19.95" customHeight="1" x14ac:dyDescent="0.25">
      <c r="B17" s="2">
        <v>2</v>
      </c>
      <c r="C17" s="2" t="s">
        <v>56</v>
      </c>
      <c r="D17" s="2">
        <v>15</v>
      </c>
      <c r="E17" s="19">
        <f t="shared" ref="E17:E20" si="0">(D17*$E$14)/100</f>
        <v>826500</v>
      </c>
    </row>
    <row r="18" spans="2:5" ht="19.95" customHeight="1" x14ac:dyDescent="0.25">
      <c r="B18" s="2">
        <v>3</v>
      </c>
      <c r="C18" s="2" t="s">
        <v>57</v>
      </c>
      <c r="D18" s="2">
        <v>18</v>
      </c>
      <c r="E18" s="19">
        <f t="shared" si="0"/>
        <v>991800</v>
      </c>
    </row>
    <row r="19" spans="2:5" ht="19.95" customHeight="1" x14ac:dyDescent="0.25">
      <c r="B19" s="2">
        <v>4</v>
      </c>
      <c r="C19" s="2" t="s">
        <v>58</v>
      </c>
      <c r="D19" s="2">
        <v>20</v>
      </c>
      <c r="E19" s="19">
        <f t="shared" si="0"/>
        <v>1102000</v>
      </c>
    </row>
    <row r="20" spans="2:5" ht="19.95" customHeight="1" x14ac:dyDescent="0.25">
      <c r="B20" s="2">
        <v>5</v>
      </c>
      <c r="C20" s="2" t="s">
        <v>59</v>
      </c>
      <c r="D20" s="2">
        <v>20</v>
      </c>
      <c r="E20" s="19">
        <f t="shared" si="0"/>
        <v>1102000</v>
      </c>
    </row>
    <row r="21" spans="2:5" ht="19.95" customHeight="1" x14ac:dyDescent="0.25">
      <c r="B21" s="58" t="s">
        <v>30</v>
      </c>
      <c r="C21" s="58"/>
      <c r="D21" s="2">
        <f>SUM(D16:D20)</f>
        <v>85</v>
      </c>
      <c r="E21" s="20"/>
    </row>
    <row r="22" spans="2:5" ht="19.95" customHeight="1" x14ac:dyDescent="0.25">
      <c r="B22" s="59" t="s">
        <v>15</v>
      </c>
      <c r="C22" s="59"/>
      <c r="D22" s="59"/>
      <c r="E22" s="21">
        <f>SUM(E16:E20)</f>
        <v>4683500</v>
      </c>
    </row>
  </sheetData>
  <mergeCells count="17">
    <mergeCell ref="B14:D14"/>
    <mergeCell ref="B21:C21"/>
    <mergeCell ref="B22:D22"/>
    <mergeCell ref="B5:E5"/>
    <mergeCell ref="B6:H6"/>
    <mergeCell ref="B7:H7"/>
    <mergeCell ref="B8:H8"/>
    <mergeCell ref="B9:H9"/>
    <mergeCell ref="B10:H10"/>
    <mergeCell ref="A2:J2"/>
    <mergeCell ref="A3:A4"/>
    <mergeCell ref="B3:E4"/>
    <mergeCell ref="F3:F4"/>
    <mergeCell ref="G3:G4"/>
    <mergeCell ref="H3:H4"/>
    <mergeCell ref="I3:I4"/>
    <mergeCell ref="J3:J4"/>
  </mergeCells>
  <pageMargins left="1.1023622047244095" right="0.70866141732283472" top="1.1417322834645669" bottom="0.35433070866141736" header="0.31496062992125984" footer="0.31496062992125984"/>
  <pageSetup paperSize="9" scale="85"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5C922-E134-4851-921D-25D7B6BC1662}">
  <dimension ref="C4:O23"/>
  <sheetViews>
    <sheetView view="pageBreakPreview" topLeftCell="A6" zoomScale="91" zoomScaleNormal="100" zoomScaleSheetLayoutView="91" workbookViewId="0">
      <selection activeCell="D8" sqref="D8:G8"/>
    </sheetView>
  </sheetViews>
  <sheetFormatPr defaultRowHeight="14.4" x14ac:dyDescent="0.3"/>
  <cols>
    <col min="3" max="3" width="5.5546875" customWidth="1"/>
    <col min="7" max="7" width="28.5546875" customWidth="1"/>
    <col min="8" max="8" width="8" customWidth="1"/>
    <col min="9" max="9" width="6.6640625" customWidth="1"/>
    <col min="11" max="11" width="14.5546875" customWidth="1"/>
    <col min="12" max="12" width="12.6640625" customWidth="1"/>
    <col min="13" max="13" width="13.44140625" customWidth="1"/>
    <col min="15" max="15" width="10.77734375" bestFit="1" customWidth="1"/>
  </cols>
  <sheetData>
    <row r="4" spans="3:15" ht="17.399999999999999" x14ac:dyDescent="0.3">
      <c r="C4" s="60" t="s">
        <v>31</v>
      </c>
      <c r="D4" s="60"/>
      <c r="E4" s="60"/>
      <c r="F4" s="60"/>
      <c r="G4" s="60"/>
      <c r="H4" s="60"/>
      <c r="I4" s="60"/>
      <c r="J4" s="60"/>
      <c r="K4" s="60"/>
      <c r="L4" s="60"/>
    </row>
    <row r="5" spans="3:15" x14ac:dyDescent="0.3">
      <c r="C5" s="47" t="s">
        <v>0</v>
      </c>
      <c r="D5" s="48" t="s">
        <v>1</v>
      </c>
      <c r="E5" s="49"/>
      <c r="F5" s="49"/>
      <c r="G5" s="50"/>
      <c r="H5" s="54" t="s">
        <v>2</v>
      </c>
      <c r="I5" s="56" t="s">
        <v>3</v>
      </c>
      <c r="J5" s="57" t="s">
        <v>4</v>
      </c>
      <c r="K5" s="46" t="s">
        <v>5</v>
      </c>
      <c r="L5" s="47" t="s">
        <v>6</v>
      </c>
    </row>
    <row r="6" spans="3:15" ht="30" customHeight="1" x14ac:dyDescent="0.3">
      <c r="C6" s="47"/>
      <c r="D6" s="51"/>
      <c r="E6" s="52"/>
      <c r="F6" s="52"/>
      <c r="G6" s="53"/>
      <c r="H6" s="55"/>
      <c r="I6" s="56" t="s">
        <v>3</v>
      </c>
      <c r="J6" s="57"/>
      <c r="K6" s="46"/>
      <c r="L6" s="47"/>
    </row>
    <row r="7" spans="3:15" ht="161.4" customHeight="1" x14ac:dyDescent="0.3">
      <c r="C7" s="2">
        <v>1</v>
      </c>
      <c r="D7" s="61" t="s">
        <v>72</v>
      </c>
      <c r="E7" s="62"/>
      <c r="F7" s="62"/>
      <c r="G7" s="63"/>
      <c r="H7" s="5">
        <v>1</v>
      </c>
      <c r="I7" s="36" t="s">
        <v>12</v>
      </c>
      <c r="J7" s="5">
        <v>8084745.7599999998</v>
      </c>
      <c r="K7" s="6">
        <f>J7*H7</f>
        <v>8084745.7599999998</v>
      </c>
      <c r="L7" s="7">
        <v>3339000</v>
      </c>
      <c r="M7" s="31"/>
    </row>
    <row r="8" spans="3:15" ht="199.2" customHeight="1" x14ac:dyDescent="0.3">
      <c r="C8" s="2">
        <v>2</v>
      </c>
      <c r="D8" s="61" t="s">
        <v>94</v>
      </c>
      <c r="E8" s="62"/>
      <c r="F8" s="62"/>
      <c r="G8" s="63"/>
      <c r="H8" s="5">
        <v>1</v>
      </c>
      <c r="I8" s="36" t="s">
        <v>52</v>
      </c>
      <c r="J8" s="5">
        <v>5288135.5999999996</v>
      </c>
      <c r="K8" s="6">
        <f>J8*H8</f>
        <v>5288135.5999999996</v>
      </c>
      <c r="L8" s="7">
        <v>4459625</v>
      </c>
      <c r="M8" s="31"/>
    </row>
    <row r="9" spans="3:15" x14ac:dyDescent="0.3">
      <c r="C9" s="2"/>
      <c r="D9" s="64" t="s">
        <v>15</v>
      </c>
      <c r="E9" s="64"/>
      <c r="F9" s="64"/>
      <c r="G9" s="64"/>
      <c r="H9" s="64"/>
      <c r="I9" s="64"/>
      <c r="J9" s="64"/>
      <c r="K9" s="9">
        <f>SUM(K7:K8)</f>
        <v>13372881.359999999</v>
      </c>
      <c r="L9" s="10">
        <f>SUM(L7:L8)</f>
        <v>7798625</v>
      </c>
      <c r="O9" s="44">
        <f>L9/5</f>
        <v>1559725</v>
      </c>
    </row>
    <row r="10" spans="3:15" x14ac:dyDescent="0.3">
      <c r="C10" s="2"/>
      <c r="D10" s="64" t="s">
        <v>16</v>
      </c>
      <c r="E10" s="64"/>
      <c r="F10" s="64"/>
      <c r="G10" s="64"/>
      <c r="H10" s="64"/>
      <c r="I10" s="64"/>
      <c r="J10" s="64"/>
      <c r="K10" s="9">
        <f>K9*0.18</f>
        <v>2407118.6447999999</v>
      </c>
      <c r="L10" s="10"/>
    </row>
    <row r="11" spans="3:15" x14ac:dyDescent="0.3">
      <c r="C11" s="11"/>
      <c r="D11" s="64" t="s">
        <v>17</v>
      </c>
      <c r="E11" s="64"/>
      <c r="F11" s="64"/>
      <c r="G11" s="64"/>
      <c r="H11" s="64"/>
      <c r="I11" s="64"/>
      <c r="J11" s="64"/>
      <c r="K11" s="12">
        <f>SUM(K9:K10)</f>
        <v>15780000.004799999</v>
      </c>
      <c r="L11" s="13"/>
    </row>
    <row r="12" spans="3:15" x14ac:dyDescent="0.3">
      <c r="C12" s="11"/>
      <c r="D12" s="64" t="s">
        <v>18</v>
      </c>
      <c r="E12" s="64"/>
      <c r="F12" s="64"/>
      <c r="G12" s="64"/>
      <c r="H12" s="64"/>
      <c r="I12" s="64"/>
      <c r="J12" s="64"/>
      <c r="K12" s="12">
        <f>G23</f>
        <v>7798625</v>
      </c>
      <c r="L12" s="14"/>
    </row>
    <row r="13" spans="3:15" ht="15.6" x14ac:dyDescent="0.3">
      <c r="C13" s="11"/>
      <c r="D13" s="64" t="s">
        <v>19</v>
      </c>
      <c r="E13" s="64"/>
      <c r="F13" s="64"/>
      <c r="G13" s="64"/>
      <c r="H13" s="64"/>
      <c r="I13" s="64"/>
      <c r="J13" s="64"/>
      <c r="K13" s="15">
        <f>SUM(K11:K12)</f>
        <v>23578625.004799999</v>
      </c>
      <c r="L13" s="16"/>
    </row>
    <row r="14" spans="3:15" x14ac:dyDescent="0.3">
      <c r="D14" s="28"/>
      <c r="E14" s="29"/>
      <c r="F14" s="28"/>
      <c r="G14" s="30"/>
    </row>
    <row r="15" spans="3:15" x14ac:dyDescent="0.3">
      <c r="D15" s="58"/>
      <c r="E15" s="58"/>
      <c r="F15" s="58"/>
      <c r="G15" s="17"/>
    </row>
    <row r="16" spans="3:15" x14ac:dyDescent="0.3">
      <c r="D16" s="2" t="s">
        <v>22</v>
      </c>
      <c r="E16" s="2" t="s">
        <v>23</v>
      </c>
      <c r="F16" s="2" t="s">
        <v>24</v>
      </c>
      <c r="G16" s="2" t="s">
        <v>5</v>
      </c>
    </row>
    <row r="17" spans="4:7" ht="16.2" x14ac:dyDescent="0.3">
      <c r="D17" s="2">
        <v>1</v>
      </c>
      <c r="E17" s="18" t="s">
        <v>25</v>
      </c>
      <c r="F17" s="2"/>
      <c r="G17" s="19">
        <v>1559725</v>
      </c>
    </row>
    <row r="18" spans="4:7" ht="16.2" x14ac:dyDescent="0.3">
      <c r="D18" s="2">
        <v>2</v>
      </c>
      <c r="E18" s="18" t="s">
        <v>26</v>
      </c>
      <c r="F18" s="2"/>
      <c r="G18" s="19">
        <v>1559725</v>
      </c>
    </row>
    <row r="19" spans="4:7" ht="16.2" x14ac:dyDescent="0.3">
      <c r="D19" s="2">
        <v>3</v>
      </c>
      <c r="E19" s="18" t="s">
        <v>27</v>
      </c>
      <c r="F19" s="2"/>
      <c r="G19" s="19">
        <v>1559725</v>
      </c>
    </row>
    <row r="20" spans="4:7" ht="16.2" x14ac:dyDescent="0.3">
      <c r="D20" s="2">
        <v>4</v>
      </c>
      <c r="E20" s="18" t="s">
        <v>28</v>
      </c>
      <c r="F20" s="2"/>
      <c r="G20" s="19">
        <v>1559725</v>
      </c>
    </row>
    <row r="21" spans="4:7" ht="16.2" x14ac:dyDescent="0.3">
      <c r="D21" s="2">
        <v>5</v>
      </c>
      <c r="E21" s="18" t="s">
        <v>29</v>
      </c>
      <c r="F21" s="2"/>
      <c r="G21" s="19">
        <v>1559725</v>
      </c>
    </row>
    <row r="22" spans="4:7" x14ac:dyDescent="0.3">
      <c r="D22" s="58" t="s">
        <v>30</v>
      </c>
      <c r="E22" s="58"/>
      <c r="F22" s="2">
        <f>SUM(F17:F21)</f>
        <v>0</v>
      </c>
      <c r="G22" s="20"/>
    </row>
    <row r="23" spans="4:7" x14ac:dyDescent="0.3">
      <c r="D23" s="59" t="s">
        <v>15</v>
      </c>
      <c r="E23" s="59"/>
      <c r="F23" s="59"/>
      <c r="G23" s="21">
        <f>SUM(G17:G21)</f>
        <v>7798625</v>
      </c>
    </row>
  </sheetData>
  <mergeCells count="18">
    <mergeCell ref="D13:J13"/>
    <mergeCell ref="D15:F15"/>
    <mergeCell ref="D22:E22"/>
    <mergeCell ref="D23:F23"/>
    <mergeCell ref="D9:J9"/>
    <mergeCell ref="D10:J10"/>
    <mergeCell ref="D11:J11"/>
    <mergeCell ref="D12:J12"/>
    <mergeCell ref="D7:G7"/>
    <mergeCell ref="D8:G8"/>
    <mergeCell ref="C4:L4"/>
    <mergeCell ref="C5:C6"/>
    <mergeCell ref="D5:G6"/>
    <mergeCell ref="H5:H6"/>
    <mergeCell ref="I5:I6"/>
    <mergeCell ref="J5:J6"/>
    <mergeCell ref="K5:K6"/>
    <mergeCell ref="L5:L6"/>
  </mergeCells>
  <pageMargins left="0.70866141732283472" right="0.31496062992125984" top="1.3779527559055118" bottom="0.78740157480314965" header="0.31496062992125984" footer="0.31496062992125984"/>
  <pageSetup paperSize="9" scale="7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4B35D-76E0-4F2B-8B0D-13222E42E67C}">
  <dimension ref="C4:Q43"/>
  <sheetViews>
    <sheetView view="pageBreakPreview" topLeftCell="A28" zoomScale="91" zoomScaleNormal="100" zoomScaleSheetLayoutView="91" workbookViewId="0">
      <selection activeCell="O23" sqref="O23"/>
    </sheetView>
  </sheetViews>
  <sheetFormatPr defaultRowHeight="14.4" x14ac:dyDescent="0.3"/>
  <cols>
    <col min="3" max="3" width="5.5546875" customWidth="1"/>
    <col min="7" max="7" width="28.5546875" customWidth="1"/>
    <col min="8" max="8" width="8" customWidth="1"/>
    <col min="9" max="9" width="6.6640625" customWidth="1"/>
    <col min="11" max="11" width="14.5546875" customWidth="1"/>
    <col min="12" max="12" width="12.6640625" customWidth="1"/>
    <col min="13" max="13" width="13.44140625" customWidth="1"/>
    <col min="17" max="17" width="13.44140625" bestFit="1" customWidth="1"/>
  </cols>
  <sheetData>
    <row r="4" spans="3:13" ht="17.399999999999999" x14ac:dyDescent="0.3">
      <c r="C4" s="60" t="s">
        <v>31</v>
      </c>
      <c r="D4" s="60"/>
      <c r="E4" s="60"/>
      <c r="F4" s="60"/>
      <c r="G4" s="60"/>
      <c r="H4" s="60"/>
      <c r="I4" s="60"/>
      <c r="J4" s="60"/>
      <c r="K4" s="60"/>
      <c r="L4" s="60"/>
    </row>
    <row r="5" spans="3:13" x14ac:dyDescent="0.3">
      <c r="C5" s="47" t="s">
        <v>0</v>
      </c>
      <c r="D5" s="47" t="s">
        <v>1</v>
      </c>
      <c r="E5" s="47"/>
      <c r="F5" s="47"/>
      <c r="G5" s="47"/>
      <c r="H5" s="56" t="s">
        <v>2</v>
      </c>
      <c r="I5" s="56" t="s">
        <v>3</v>
      </c>
      <c r="J5" s="57" t="s">
        <v>4</v>
      </c>
      <c r="K5" s="46" t="s">
        <v>5</v>
      </c>
      <c r="L5" s="47" t="s">
        <v>6</v>
      </c>
    </row>
    <row r="6" spans="3:13" ht="30" customHeight="1" x14ac:dyDescent="0.3">
      <c r="C6" s="47"/>
      <c r="D6" s="47"/>
      <c r="E6" s="47"/>
      <c r="F6" s="47"/>
      <c r="G6" s="47"/>
      <c r="H6" s="56"/>
      <c r="I6" s="56" t="s">
        <v>3</v>
      </c>
      <c r="J6" s="57"/>
      <c r="K6" s="46"/>
      <c r="L6" s="47"/>
    </row>
    <row r="7" spans="3:13" ht="97.8" customHeight="1" x14ac:dyDescent="0.3">
      <c r="C7" s="2">
        <v>1</v>
      </c>
      <c r="D7" s="65" t="s">
        <v>7</v>
      </c>
      <c r="E7" s="65"/>
      <c r="F7" s="65"/>
      <c r="G7" s="65"/>
      <c r="H7" s="3">
        <v>262.74</v>
      </c>
      <c r="I7" s="4" t="s">
        <v>8</v>
      </c>
      <c r="J7" s="32">
        <v>859.32203389830511</v>
      </c>
      <c r="K7" s="6">
        <f>H7*J7</f>
        <v>225778.27118644069</v>
      </c>
      <c r="L7" s="7">
        <v>0</v>
      </c>
      <c r="M7" s="31"/>
    </row>
    <row r="8" spans="3:13" ht="99" customHeight="1" x14ac:dyDescent="0.3">
      <c r="C8" s="2">
        <v>2</v>
      </c>
      <c r="D8" s="65" t="s">
        <v>65</v>
      </c>
      <c r="E8" s="65"/>
      <c r="F8" s="65"/>
      <c r="G8" s="65"/>
      <c r="H8" s="3">
        <v>882.44</v>
      </c>
      <c r="I8" s="4" t="s">
        <v>8</v>
      </c>
      <c r="J8" s="32">
        <v>1237.2881355932204</v>
      </c>
      <c r="K8" s="6">
        <f>H8*J8</f>
        <v>1091832.5423728814</v>
      </c>
      <c r="L8" s="7">
        <v>0</v>
      </c>
      <c r="M8" s="31"/>
    </row>
    <row r="9" spans="3:13" ht="200.4" customHeight="1" x14ac:dyDescent="0.3">
      <c r="C9" s="2">
        <v>3</v>
      </c>
      <c r="D9" s="65" t="s">
        <v>10</v>
      </c>
      <c r="E9" s="65"/>
      <c r="F9" s="65"/>
      <c r="G9" s="65"/>
      <c r="H9" s="3">
        <v>119.38500000000001</v>
      </c>
      <c r="I9" s="4" t="s">
        <v>8</v>
      </c>
      <c r="J9" s="32">
        <v>3953.3898305084749</v>
      </c>
      <c r="K9" s="6">
        <f>H9*J9</f>
        <v>471975.44491525431</v>
      </c>
      <c r="L9" s="7">
        <v>0</v>
      </c>
      <c r="M9" s="31"/>
    </row>
    <row r="10" spans="3:13" ht="186.6" customHeight="1" x14ac:dyDescent="0.3">
      <c r="C10" s="2">
        <v>4</v>
      </c>
      <c r="D10" s="65" t="s">
        <v>54</v>
      </c>
      <c r="E10" s="65"/>
      <c r="F10" s="65"/>
      <c r="G10" s="65"/>
      <c r="H10" s="3">
        <v>2</v>
      </c>
      <c r="I10" s="4" t="s">
        <v>12</v>
      </c>
      <c r="J10" s="32">
        <v>229047.45762711865</v>
      </c>
      <c r="K10" s="6">
        <f t="shared" ref="K10:K12" si="0">H10*J10</f>
        <v>458094.9152542373</v>
      </c>
      <c r="L10" s="7">
        <v>189200</v>
      </c>
      <c r="M10" s="31"/>
    </row>
    <row r="11" spans="3:13" ht="43.2" customHeight="1" x14ac:dyDescent="0.3">
      <c r="C11" s="2">
        <v>5</v>
      </c>
      <c r="D11" s="65" t="s">
        <v>13</v>
      </c>
      <c r="E11" s="65"/>
      <c r="F11" s="65"/>
      <c r="G11" s="65"/>
      <c r="H11" s="3">
        <v>16</v>
      </c>
      <c r="I11" s="4" t="s">
        <v>8</v>
      </c>
      <c r="J11" s="32">
        <v>3084.7457627118647</v>
      </c>
      <c r="K11" s="6">
        <f t="shared" si="0"/>
        <v>49355.932203389835</v>
      </c>
      <c r="L11" s="7">
        <v>20385</v>
      </c>
      <c r="M11" s="31"/>
    </row>
    <row r="12" spans="3:13" ht="113.4" customHeight="1" x14ac:dyDescent="0.3">
      <c r="C12" s="2">
        <v>6</v>
      </c>
      <c r="D12" s="65" t="s">
        <v>64</v>
      </c>
      <c r="E12" s="65"/>
      <c r="F12" s="65"/>
      <c r="G12" s="65"/>
      <c r="H12" s="3">
        <v>1</v>
      </c>
      <c r="I12" s="4" t="s">
        <v>12</v>
      </c>
      <c r="J12" s="32">
        <v>71299.152542372889</v>
      </c>
      <c r="K12" s="6">
        <f t="shared" si="0"/>
        <v>71299.152542372889</v>
      </c>
      <c r="L12" s="7">
        <v>29450</v>
      </c>
      <c r="M12" s="31"/>
    </row>
    <row r="13" spans="3:13" ht="70.2" customHeight="1" x14ac:dyDescent="0.3">
      <c r="C13" s="2">
        <v>7</v>
      </c>
      <c r="D13" s="65" t="s">
        <v>66</v>
      </c>
      <c r="E13" s="65"/>
      <c r="F13" s="65"/>
      <c r="G13" s="65"/>
      <c r="H13" s="27">
        <v>2</v>
      </c>
      <c r="I13" s="4" t="s">
        <v>12</v>
      </c>
      <c r="J13" s="32">
        <v>35720.338983050846</v>
      </c>
      <c r="K13" s="6">
        <f>H13*J13</f>
        <v>71440.677966101692</v>
      </c>
      <c r="L13" s="7">
        <v>29510</v>
      </c>
      <c r="M13" s="31"/>
    </row>
    <row r="14" spans="3:13" ht="75" customHeight="1" x14ac:dyDescent="0.3">
      <c r="C14" s="2">
        <v>8</v>
      </c>
      <c r="D14" s="65" t="s">
        <v>67</v>
      </c>
      <c r="E14" s="65" t="s">
        <v>33</v>
      </c>
      <c r="F14" s="65" t="s">
        <v>33</v>
      </c>
      <c r="G14" s="65" t="s">
        <v>33</v>
      </c>
      <c r="H14" s="27">
        <v>6</v>
      </c>
      <c r="I14" s="4" t="s">
        <v>12</v>
      </c>
      <c r="J14" s="32">
        <v>50854.237288135599</v>
      </c>
      <c r="K14" s="6">
        <f>H14*J14</f>
        <v>305125.42372881359</v>
      </c>
      <c r="L14" s="7">
        <v>126015</v>
      </c>
      <c r="M14" s="31"/>
    </row>
    <row r="15" spans="3:13" ht="73.8" customHeight="1" x14ac:dyDescent="0.3">
      <c r="C15" s="2">
        <v>9</v>
      </c>
      <c r="D15" s="65" t="s">
        <v>68</v>
      </c>
      <c r="E15" s="65" t="s">
        <v>34</v>
      </c>
      <c r="F15" s="65" t="s">
        <v>34</v>
      </c>
      <c r="G15" s="65" t="s">
        <v>34</v>
      </c>
      <c r="H15" s="27">
        <v>2</v>
      </c>
      <c r="I15" s="4" t="s">
        <v>12</v>
      </c>
      <c r="J15" s="32">
        <v>18814.406779661018</v>
      </c>
      <c r="K15" s="6">
        <f>H15*J15</f>
        <v>37628.813559322036</v>
      </c>
      <c r="L15" s="7">
        <v>15540</v>
      </c>
      <c r="M15" s="31"/>
    </row>
    <row r="16" spans="3:13" ht="98.4" customHeight="1" x14ac:dyDescent="0.3">
      <c r="C16" s="2">
        <v>10</v>
      </c>
      <c r="D16" s="65" t="s">
        <v>69</v>
      </c>
      <c r="E16" s="65" t="s">
        <v>35</v>
      </c>
      <c r="F16" s="65" t="s">
        <v>35</v>
      </c>
      <c r="G16" s="65" t="s">
        <v>35</v>
      </c>
      <c r="H16" s="27">
        <v>1</v>
      </c>
      <c r="I16" s="4" t="s">
        <v>52</v>
      </c>
      <c r="J16" s="32">
        <v>40765.254237288136</v>
      </c>
      <c r="K16" s="6">
        <f t="shared" ref="K16:K20" si="1">H16*J16</f>
        <v>40765.254237288136</v>
      </c>
      <c r="L16" s="7">
        <v>16835</v>
      </c>
      <c r="M16" s="31"/>
    </row>
    <row r="17" spans="3:17" ht="290.39999999999998" customHeight="1" x14ac:dyDescent="0.3">
      <c r="C17" s="2">
        <v>11</v>
      </c>
      <c r="D17" s="65" t="s">
        <v>70</v>
      </c>
      <c r="E17" s="65" t="s">
        <v>36</v>
      </c>
      <c r="F17" s="65" t="s">
        <v>36</v>
      </c>
      <c r="G17" s="65" t="s">
        <v>36</v>
      </c>
      <c r="H17" s="27">
        <v>1</v>
      </c>
      <c r="I17" s="4" t="s">
        <v>52</v>
      </c>
      <c r="J17" s="32">
        <v>188146.61016949153</v>
      </c>
      <c r="K17" s="6">
        <f t="shared" si="1"/>
        <v>188146.61016949153</v>
      </c>
      <c r="L17" s="7">
        <v>77705</v>
      </c>
      <c r="M17" s="31"/>
    </row>
    <row r="18" spans="3:17" ht="93" customHeight="1" x14ac:dyDescent="0.3">
      <c r="C18" s="2">
        <v>12</v>
      </c>
      <c r="D18" s="65" t="s">
        <v>37</v>
      </c>
      <c r="E18" s="65" t="s">
        <v>37</v>
      </c>
      <c r="F18" s="65" t="s">
        <v>37</v>
      </c>
      <c r="G18" s="65" t="s">
        <v>37</v>
      </c>
      <c r="H18" s="27">
        <v>1</v>
      </c>
      <c r="I18" s="4" t="s">
        <v>52</v>
      </c>
      <c r="J18" s="32">
        <v>40765.254237288136</v>
      </c>
      <c r="K18" s="6">
        <f t="shared" si="1"/>
        <v>40765.254237288136</v>
      </c>
      <c r="L18" s="7">
        <v>16835</v>
      </c>
      <c r="M18" s="31"/>
    </row>
    <row r="19" spans="3:17" ht="105" customHeight="1" x14ac:dyDescent="0.3">
      <c r="C19" s="2">
        <v>13</v>
      </c>
      <c r="D19" s="65" t="s">
        <v>63</v>
      </c>
      <c r="E19" s="65" t="s">
        <v>38</v>
      </c>
      <c r="F19" s="65" t="s">
        <v>38</v>
      </c>
      <c r="G19" s="65" t="s">
        <v>38</v>
      </c>
      <c r="H19" s="27">
        <v>1</v>
      </c>
      <c r="I19" s="4" t="s">
        <v>52</v>
      </c>
      <c r="J19" s="32">
        <v>14746.610169491527</v>
      </c>
      <c r="K19" s="6">
        <f t="shared" si="1"/>
        <v>14746.610169491527</v>
      </c>
      <c r="L19" s="7">
        <v>6090</v>
      </c>
      <c r="M19" s="31"/>
    </row>
    <row r="20" spans="3:17" ht="382.8" customHeight="1" x14ac:dyDescent="0.3">
      <c r="C20" s="2">
        <v>14</v>
      </c>
      <c r="D20" s="65" t="s">
        <v>60</v>
      </c>
      <c r="E20" s="65" t="s">
        <v>39</v>
      </c>
      <c r="F20" s="65" t="s">
        <v>39</v>
      </c>
      <c r="G20" s="65" t="s">
        <v>39</v>
      </c>
      <c r="H20" s="27">
        <v>1</v>
      </c>
      <c r="I20" s="4" t="s">
        <v>52</v>
      </c>
      <c r="J20" s="32">
        <v>188146.61016949153</v>
      </c>
      <c r="K20" s="6">
        <f t="shared" si="1"/>
        <v>188146.61016949153</v>
      </c>
      <c r="L20" s="7">
        <v>77705</v>
      </c>
      <c r="M20" s="31"/>
    </row>
    <row r="21" spans="3:17" ht="126" customHeight="1" x14ac:dyDescent="0.3">
      <c r="C21" s="2">
        <v>15</v>
      </c>
      <c r="D21" s="65" t="s">
        <v>61</v>
      </c>
      <c r="E21" s="65"/>
      <c r="F21" s="65"/>
      <c r="G21" s="65"/>
      <c r="H21" s="27">
        <v>1</v>
      </c>
      <c r="I21" s="4" t="s">
        <v>12</v>
      </c>
      <c r="J21" s="32">
        <v>4080503</v>
      </c>
      <c r="K21" s="6">
        <f t="shared" ref="K21:K28" si="2">H21*J21</f>
        <v>4080503</v>
      </c>
      <c r="L21" s="7">
        <v>1685250</v>
      </c>
      <c r="M21" s="31"/>
    </row>
    <row r="22" spans="3:17" ht="34.799999999999997" customHeight="1" x14ac:dyDescent="0.3">
      <c r="C22" s="2">
        <v>16</v>
      </c>
      <c r="D22" s="73" t="s">
        <v>43</v>
      </c>
      <c r="E22" s="73"/>
      <c r="F22" s="73"/>
      <c r="G22" s="73"/>
      <c r="H22" s="27">
        <v>1</v>
      </c>
      <c r="I22" s="4" t="s">
        <v>52</v>
      </c>
      <c r="J22" s="32">
        <v>131676.27118644069</v>
      </c>
      <c r="K22" s="23">
        <f t="shared" si="2"/>
        <v>131676.27118644069</v>
      </c>
      <c r="L22" s="7">
        <v>32000</v>
      </c>
      <c r="M22" s="31"/>
    </row>
    <row r="23" spans="3:17" ht="30.6" customHeight="1" x14ac:dyDescent="0.3">
      <c r="C23" s="2">
        <v>17</v>
      </c>
      <c r="D23" s="73" t="s">
        <v>44</v>
      </c>
      <c r="E23" s="73" t="s">
        <v>44</v>
      </c>
      <c r="F23" s="73" t="s">
        <v>44</v>
      </c>
      <c r="G23" s="73" t="s">
        <v>44</v>
      </c>
      <c r="H23" s="27">
        <v>1</v>
      </c>
      <c r="I23" s="4" t="s">
        <v>52</v>
      </c>
      <c r="J23" s="32">
        <v>390035.59322033898</v>
      </c>
      <c r="K23" s="23">
        <f t="shared" si="2"/>
        <v>390035.59322033898</v>
      </c>
      <c r="L23" s="7">
        <v>120000</v>
      </c>
      <c r="M23" s="31"/>
    </row>
    <row r="24" spans="3:17" ht="32.4" customHeight="1" x14ac:dyDescent="0.3">
      <c r="C24" s="2">
        <v>18</v>
      </c>
      <c r="D24" s="73" t="s">
        <v>62</v>
      </c>
      <c r="E24" s="73" t="s">
        <v>45</v>
      </c>
      <c r="F24" s="73" t="s">
        <v>45</v>
      </c>
      <c r="G24" s="73" t="s">
        <v>45</v>
      </c>
      <c r="H24" s="27">
        <v>2</v>
      </c>
      <c r="I24" s="4" t="s">
        <v>12</v>
      </c>
      <c r="J24" s="32">
        <v>533354.23728813557</v>
      </c>
      <c r="K24" s="23">
        <f t="shared" si="2"/>
        <v>1066708.4745762711</v>
      </c>
      <c r="L24" s="7">
        <v>200000</v>
      </c>
      <c r="M24" s="31"/>
    </row>
    <row r="25" spans="3:17" ht="31.8" customHeight="1" x14ac:dyDescent="0.3">
      <c r="C25" s="2">
        <v>19</v>
      </c>
      <c r="D25" s="65" t="s">
        <v>46</v>
      </c>
      <c r="E25" s="65"/>
      <c r="F25" s="65"/>
      <c r="G25" s="65"/>
      <c r="H25" s="27">
        <v>31</v>
      </c>
      <c r="I25" s="4" t="s">
        <v>12</v>
      </c>
      <c r="J25" s="32">
        <v>5233.8983050847464</v>
      </c>
      <c r="K25" s="6">
        <f t="shared" si="2"/>
        <v>162250.84745762713</v>
      </c>
      <c r="L25" s="7">
        <v>20000</v>
      </c>
      <c r="M25" s="31"/>
    </row>
    <row r="26" spans="3:17" ht="346.8" customHeight="1" x14ac:dyDescent="0.3">
      <c r="C26" s="2">
        <v>20</v>
      </c>
      <c r="D26" s="65" t="s">
        <v>73</v>
      </c>
      <c r="E26" s="65"/>
      <c r="F26" s="65"/>
      <c r="G26" s="65"/>
      <c r="H26" s="27">
        <v>6</v>
      </c>
      <c r="I26" s="4" t="s">
        <v>12</v>
      </c>
      <c r="J26" s="5">
        <v>1012712</v>
      </c>
      <c r="K26" s="6">
        <f t="shared" si="2"/>
        <v>6076272</v>
      </c>
      <c r="L26" s="7">
        <f>K26*1.18*0.35</f>
        <v>2509500.3359999997</v>
      </c>
      <c r="M26" s="31"/>
    </row>
    <row r="27" spans="3:17" ht="265.8" customHeight="1" x14ac:dyDescent="0.3">
      <c r="C27" s="2">
        <v>21</v>
      </c>
      <c r="D27" s="74" t="s">
        <v>89</v>
      </c>
      <c r="E27" s="74"/>
      <c r="F27" s="74"/>
      <c r="G27" s="74"/>
      <c r="H27" s="27">
        <v>342</v>
      </c>
      <c r="I27" s="4" t="s">
        <v>8</v>
      </c>
      <c r="J27" s="5">
        <v>2161</v>
      </c>
      <c r="K27" s="6">
        <f t="shared" si="2"/>
        <v>739062</v>
      </c>
      <c r="L27" s="7">
        <v>0</v>
      </c>
      <c r="M27" s="31"/>
    </row>
    <row r="28" spans="3:17" ht="184.2" customHeight="1" x14ac:dyDescent="0.3">
      <c r="C28" s="2">
        <v>22</v>
      </c>
      <c r="D28" s="74" t="s">
        <v>90</v>
      </c>
      <c r="E28" s="74"/>
      <c r="F28" s="74"/>
      <c r="G28" s="74"/>
      <c r="H28" s="27">
        <v>120</v>
      </c>
      <c r="I28" s="4" t="s">
        <v>87</v>
      </c>
      <c r="J28" s="5">
        <v>212</v>
      </c>
      <c r="K28" s="6">
        <f t="shared" si="2"/>
        <v>25440</v>
      </c>
      <c r="L28" s="7">
        <v>0</v>
      </c>
      <c r="M28" s="31"/>
    </row>
    <row r="29" spans="3:17" x14ac:dyDescent="0.3">
      <c r="C29" s="2"/>
      <c r="D29" s="64" t="s">
        <v>15</v>
      </c>
      <c r="E29" s="64"/>
      <c r="F29" s="64"/>
      <c r="G29" s="64"/>
      <c r="H29" s="64"/>
      <c r="I29" s="64"/>
      <c r="J29" s="64"/>
      <c r="K29" s="10">
        <f>SUM(K7:K28)</f>
        <v>15927049.699152542</v>
      </c>
      <c r="L29" s="10">
        <f>SUM(L7:L28)</f>
        <v>5172020.3359999992</v>
      </c>
    </row>
    <row r="30" spans="3:17" x14ac:dyDescent="0.3">
      <c r="C30" s="2"/>
      <c r="D30" s="64" t="s">
        <v>16</v>
      </c>
      <c r="E30" s="64"/>
      <c r="F30" s="64"/>
      <c r="G30" s="64"/>
      <c r="H30" s="64"/>
      <c r="I30" s="64"/>
      <c r="J30" s="64"/>
      <c r="K30" s="10">
        <f>K29*0.18</f>
        <v>2866868.9458474573</v>
      </c>
      <c r="L30" s="10"/>
    </row>
    <row r="31" spans="3:17" x14ac:dyDescent="0.3">
      <c r="C31" s="11"/>
      <c r="D31" s="64" t="s">
        <v>17</v>
      </c>
      <c r="E31" s="64"/>
      <c r="F31" s="64"/>
      <c r="G31" s="64"/>
      <c r="H31" s="64"/>
      <c r="I31" s="64"/>
      <c r="J31" s="64"/>
      <c r="K31" s="14">
        <f>SUM(K29:K30)</f>
        <v>18793918.645</v>
      </c>
      <c r="L31" s="13"/>
    </row>
    <row r="32" spans="3:17" x14ac:dyDescent="0.3">
      <c r="C32" s="11"/>
      <c r="D32" s="64" t="s">
        <v>18</v>
      </c>
      <c r="E32" s="64"/>
      <c r="F32" s="64"/>
      <c r="G32" s="64"/>
      <c r="H32" s="64"/>
      <c r="I32" s="64"/>
      <c r="J32" s="64"/>
      <c r="K32" s="14">
        <f>G43</f>
        <v>5172020</v>
      </c>
      <c r="L32" s="14"/>
      <c r="Q32" s="45">
        <f>L29/5</f>
        <v>1034404.0671999998</v>
      </c>
    </row>
    <row r="33" spans="3:12" ht="15.6" x14ac:dyDescent="0.3">
      <c r="C33" s="11"/>
      <c r="D33" s="64" t="s">
        <v>19</v>
      </c>
      <c r="E33" s="64"/>
      <c r="F33" s="64"/>
      <c r="G33" s="64"/>
      <c r="H33" s="64"/>
      <c r="I33" s="64"/>
      <c r="J33" s="64"/>
      <c r="K33" s="16">
        <f>SUM(K31:K32)</f>
        <v>23965938.645</v>
      </c>
      <c r="L33" s="16"/>
    </row>
    <row r="34" spans="3:12" ht="20.399999999999999" customHeight="1" x14ac:dyDescent="0.3">
      <c r="D34" s="28"/>
      <c r="E34" s="29"/>
      <c r="F34" s="28"/>
      <c r="G34" s="30"/>
    </row>
    <row r="35" spans="3:12" x14ac:dyDescent="0.3">
      <c r="D35" s="58"/>
      <c r="E35" s="58"/>
      <c r="F35" s="58"/>
      <c r="G35" s="17"/>
    </row>
    <row r="36" spans="3:12" x14ac:dyDescent="0.3">
      <c r="D36" s="2" t="s">
        <v>22</v>
      </c>
      <c r="E36" s="2" t="s">
        <v>23</v>
      </c>
      <c r="F36" s="2" t="s">
        <v>24</v>
      </c>
      <c r="G36" s="2" t="s">
        <v>5</v>
      </c>
    </row>
    <row r="37" spans="3:12" ht="16.2" x14ac:dyDescent="0.3">
      <c r="D37" s="2">
        <v>1</v>
      </c>
      <c r="E37" s="18" t="s">
        <v>25</v>
      </c>
      <c r="F37" s="2"/>
      <c r="G37" s="19">
        <v>1034404</v>
      </c>
    </row>
    <row r="38" spans="3:12" ht="16.2" x14ac:dyDescent="0.3">
      <c r="D38" s="2">
        <v>2</v>
      </c>
      <c r="E38" s="18" t="s">
        <v>26</v>
      </c>
      <c r="F38" s="2"/>
      <c r="G38" s="19">
        <v>1034404</v>
      </c>
    </row>
    <row r="39" spans="3:12" ht="16.2" x14ac:dyDescent="0.3">
      <c r="D39" s="2">
        <v>3</v>
      </c>
      <c r="E39" s="18" t="s">
        <v>27</v>
      </c>
      <c r="F39" s="2"/>
      <c r="G39" s="19">
        <v>1034404</v>
      </c>
    </row>
    <row r="40" spans="3:12" ht="16.2" x14ac:dyDescent="0.3">
      <c r="D40" s="2">
        <v>4</v>
      </c>
      <c r="E40" s="18" t="s">
        <v>28</v>
      </c>
      <c r="F40" s="2"/>
      <c r="G40" s="19">
        <v>1034404</v>
      </c>
    </row>
    <row r="41" spans="3:12" ht="16.2" x14ac:dyDescent="0.3">
      <c r="D41" s="2">
        <v>5</v>
      </c>
      <c r="E41" s="18" t="s">
        <v>29</v>
      </c>
      <c r="F41" s="2"/>
      <c r="G41" s="19">
        <v>1034404</v>
      </c>
    </row>
    <row r="42" spans="3:12" x14ac:dyDescent="0.3">
      <c r="D42" s="58" t="s">
        <v>30</v>
      </c>
      <c r="E42" s="58"/>
      <c r="F42" s="2">
        <f>SUM(F37:F41)</f>
        <v>0</v>
      </c>
      <c r="G42" s="20"/>
    </row>
    <row r="43" spans="3:12" x14ac:dyDescent="0.3">
      <c r="D43" s="59" t="s">
        <v>15</v>
      </c>
      <c r="E43" s="59"/>
      <c r="F43" s="59"/>
      <c r="G43" s="21">
        <f>SUM(G37:G41)</f>
        <v>5172020</v>
      </c>
    </row>
  </sheetData>
  <mergeCells count="38">
    <mergeCell ref="D42:E42"/>
    <mergeCell ref="D43:F43"/>
    <mergeCell ref="D26:G26"/>
    <mergeCell ref="D25:G25"/>
    <mergeCell ref="D29:J29"/>
    <mergeCell ref="D30:J30"/>
    <mergeCell ref="D31:J31"/>
    <mergeCell ref="D32:J32"/>
    <mergeCell ref="D33:J33"/>
    <mergeCell ref="D35:F35"/>
    <mergeCell ref="D27:G27"/>
    <mergeCell ref="D28:G28"/>
    <mergeCell ref="D21:G21"/>
    <mergeCell ref="D22:G22"/>
    <mergeCell ref="D23:G23"/>
    <mergeCell ref="D24:G24"/>
    <mergeCell ref="D18:G18"/>
    <mergeCell ref="D19:G19"/>
    <mergeCell ref="D20:G20"/>
    <mergeCell ref="D13:G13"/>
    <mergeCell ref="D14:G14"/>
    <mergeCell ref="D15:G15"/>
    <mergeCell ref="D16:G16"/>
    <mergeCell ref="D17:G17"/>
    <mergeCell ref="D12:G12"/>
    <mergeCell ref="C4:L4"/>
    <mergeCell ref="C5:C6"/>
    <mergeCell ref="D5:G6"/>
    <mergeCell ref="H5:H6"/>
    <mergeCell ref="I5:I6"/>
    <mergeCell ref="J5:J6"/>
    <mergeCell ref="K5:K6"/>
    <mergeCell ref="L5:L6"/>
    <mergeCell ref="D7:G7"/>
    <mergeCell ref="D8:G8"/>
    <mergeCell ref="D9:G9"/>
    <mergeCell ref="D10:G10"/>
    <mergeCell ref="D11:G11"/>
  </mergeCells>
  <pageMargins left="0.59055118110236227" right="0.31496062992125984" top="1.3779527559055118" bottom="0.59055118110236227" header="0.31496062992125984" footer="0.31496062992125984"/>
  <pageSetup paperSize="9" scale="82" fitToHeight="5" orientation="portrait" r:id="rId1"/>
  <rowBreaks count="1" manualBreakCount="1">
    <brk id="27" min="2" max="11"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8DCFA-1079-4DE3-8357-260EB3D61E90}">
  <sheetPr>
    <pageSetUpPr fitToPage="1"/>
  </sheetPr>
  <dimension ref="A2:M29"/>
  <sheetViews>
    <sheetView view="pageBreakPreview" topLeftCell="A10" zoomScale="81" zoomScaleNormal="100" zoomScaleSheetLayoutView="81" workbookViewId="0">
      <selection activeCell="A19" sqref="A19"/>
    </sheetView>
  </sheetViews>
  <sheetFormatPr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9" width="12.44140625" style="1" customWidth="1"/>
    <col min="10" max="10" width="14.21875" style="1" customWidth="1"/>
    <col min="11" max="11" width="10.44140625" style="1" bestFit="1" customWidth="1"/>
    <col min="12" max="16384" width="8.88671875" style="1"/>
  </cols>
  <sheetData>
    <row r="2" spans="1:13" ht="22.2" customHeight="1" x14ac:dyDescent="0.25">
      <c r="A2" s="60" t="s">
        <v>31</v>
      </c>
      <c r="B2" s="60"/>
      <c r="C2" s="60"/>
      <c r="D2" s="60"/>
      <c r="E2" s="60"/>
      <c r="F2" s="60"/>
      <c r="G2" s="60"/>
      <c r="H2" s="60"/>
      <c r="I2" s="60"/>
      <c r="J2" s="60"/>
    </row>
    <row r="3" spans="1:13" ht="14.4" customHeight="1" x14ac:dyDescent="0.25">
      <c r="A3" s="47" t="s">
        <v>0</v>
      </c>
      <c r="B3" s="47" t="s">
        <v>1</v>
      </c>
      <c r="C3" s="47"/>
      <c r="D3" s="47"/>
      <c r="E3" s="47"/>
      <c r="F3" s="56" t="s">
        <v>2</v>
      </c>
      <c r="G3" s="56" t="s">
        <v>3</v>
      </c>
      <c r="H3" s="57" t="s">
        <v>4</v>
      </c>
      <c r="I3" s="46" t="s">
        <v>5</v>
      </c>
      <c r="J3" s="47" t="s">
        <v>6</v>
      </c>
    </row>
    <row r="4" spans="1:13" ht="13.8" customHeight="1" x14ac:dyDescent="0.25">
      <c r="A4" s="47"/>
      <c r="B4" s="47"/>
      <c r="C4" s="47"/>
      <c r="D4" s="47"/>
      <c r="E4" s="47"/>
      <c r="F4" s="56"/>
      <c r="G4" s="56" t="s">
        <v>3</v>
      </c>
      <c r="H4" s="57"/>
      <c r="I4" s="46"/>
      <c r="J4" s="47"/>
    </row>
    <row r="5" spans="1:13" ht="52.2" customHeight="1" x14ac:dyDescent="0.25">
      <c r="A5" s="2">
        <v>1</v>
      </c>
      <c r="B5" s="65" t="s">
        <v>32</v>
      </c>
      <c r="C5" s="65"/>
      <c r="D5" s="65"/>
      <c r="E5" s="65"/>
      <c r="F5" s="27">
        <v>2</v>
      </c>
      <c r="G5" s="4" t="s">
        <v>12</v>
      </c>
      <c r="H5" s="5">
        <v>43628</v>
      </c>
      <c r="I5" s="6">
        <f>F5*H5</f>
        <v>87256</v>
      </c>
      <c r="J5" s="7">
        <f>(I5*$D$28)/100</f>
        <v>34902.400000000001</v>
      </c>
      <c r="K5" s="8"/>
    </row>
    <row r="6" spans="1:13" ht="64.2" customHeight="1" x14ac:dyDescent="0.25">
      <c r="A6" s="2">
        <v>2</v>
      </c>
      <c r="B6" s="65" t="s">
        <v>33</v>
      </c>
      <c r="C6" s="65" t="s">
        <v>33</v>
      </c>
      <c r="D6" s="65" t="s">
        <v>33</v>
      </c>
      <c r="E6" s="65" t="s">
        <v>33</v>
      </c>
      <c r="F6" s="27">
        <v>6</v>
      </c>
      <c r="G6" s="4" t="s">
        <v>12</v>
      </c>
      <c r="H6" s="5">
        <v>53172</v>
      </c>
      <c r="I6" s="6">
        <f>F6*H6</f>
        <v>319032</v>
      </c>
      <c r="J6" s="7">
        <f>(I6*$D$28)/100</f>
        <v>127612.8</v>
      </c>
      <c r="K6" s="8"/>
    </row>
    <row r="7" spans="1:13" ht="63.6" customHeight="1" x14ac:dyDescent="0.25">
      <c r="A7" s="2">
        <v>3</v>
      </c>
      <c r="B7" s="65" t="s">
        <v>34</v>
      </c>
      <c r="C7" s="65" t="s">
        <v>34</v>
      </c>
      <c r="D7" s="65" t="s">
        <v>34</v>
      </c>
      <c r="E7" s="65" t="s">
        <v>34</v>
      </c>
      <c r="F7" s="27">
        <v>2</v>
      </c>
      <c r="G7" s="4" t="s">
        <v>12</v>
      </c>
      <c r="H7" s="5">
        <v>20451</v>
      </c>
      <c r="I7" s="6">
        <f>F7*H7</f>
        <v>40902</v>
      </c>
      <c r="J7" s="7">
        <f>(I7*$D$28)/100</f>
        <v>16360.8</v>
      </c>
      <c r="K7" s="8"/>
      <c r="M7" s="1" t="s">
        <v>53</v>
      </c>
    </row>
    <row r="8" spans="1:13" ht="77.400000000000006" customHeight="1" x14ac:dyDescent="0.25">
      <c r="A8" s="2">
        <v>4</v>
      </c>
      <c r="B8" s="65" t="s">
        <v>35</v>
      </c>
      <c r="C8" s="65" t="s">
        <v>35</v>
      </c>
      <c r="D8" s="65" t="s">
        <v>35</v>
      </c>
      <c r="E8" s="65" t="s">
        <v>35</v>
      </c>
      <c r="F8" s="27">
        <v>1</v>
      </c>
      <c r="G8" s="4" t="s">
        <v>52</v>
      </c>
      <c r="H8" s="5">
        <v>42264</v>
      </c>
      <c r="I8" s="6">
        <f t="shared" ref="I8:I12" si="0">F8*H8</f>
        <v>42264</v>
      </c>
      <c r="J8" s="7">
        <f>(I8*$D$28)/100</f>
        <v>16905.599999999999</v>
      </c>
      <c r="K8" s="8"/>
    </row>
    <row r="9" spans="1:13" ht="322.8" customHeight="1" x14ac:dyDescent="0.25">
      <c r="A9" s="2">
        <v>5</v>
      </c>
      <c r="B9" s="65" t="s">
        <v>36</v>
      </c>
      <c r="C9" s="65" t="s">
        <v>36</v>
      </c>
      <c r="D9" s="65" t="s">
        <v>36</v>
      </c>
      <c r="E9" s="65" t="s">
        <v>36</v>
      </c>
      <c r="F9" s="27">
        <v>1</v>
      </c>
      <c r="G9" s="4" t="s">
        <v>52</v>
      </c>
      <c r="H9" s="5">
        <v>190873</v>
      </c>
      <c r="I9" s="6">
        <f t="shared" si="0"/>
        <v>190873</v>
      </c>
      <c r="J9" s="7">
        <f>(I9*$D$28)/100</f>
        <v>76349.2</v>
      </c>
      <c r="K9" s="8"/>
    </row>
    <row r="10" spans="1:13" ht="79.2" customHeight="1" x14ac:dyDescent="0.25">
      <c r="A10" s="2">
        <v>6</v>
      </c>
      <c r="B10" s="65" t="s">
        <v>37</v>
      </c>
      <c r="C10" s="65" t="s">
        <v>37</v>
      </c>
      <c r="D10" s="65" t="s">
        <v>37</v>
      </c>
      <c r="E10" s="65" t="s">
        <v>37</v>
      </c>
      <c r="F10" s="27">
        <v>1</v>
      </c>
      <c r="G10" s="4" t="s">
        <v>52</v>
      </c>
      <c r="H10" s="5">
        <v>42264</v>
      </c>
      <c r="I10" s="6">
        <f t="shared" si="0"/>
        <v>42264</v>
      </c>
      <c r="J10" s="7">
        <f t="shared" ref="J10:J12" si="1">(I10*$D$28)/100</f>
        <v>16905.599999999999</v>
      </c>
      <c r="K10" s="8"/>
    </row>
    <row r="11" spans="1:13" ht="83.4" customHeight="1" x14ac:dyDescent="0.25">
      <c r="A11" s="2">
        <v>7</v>
      </c>
      <c r="B11" s="65" t="s">
        <v>38</v>
      </c>
      <c r="C11" s="65" t="s">
        <v>38</v>
      </c>
      <c r="D11" s="65" t="s">
        <v>38</v>
      </c>
      <c r="E11" s="65" t="s">
        <v>38</v>
      </c>
      <c r="F11" s="27">
        <v>1</v>
      </c>
      <c r="G11" s="4" t="s">
        <v>52</v>
      </c>
      <c r="H11" s="5">
        <v>190873</v>
      </c>
      <c r="I11" s="6">
        <f t="shared" si="0"/>
        <v>190873</v>
      </c>
      <c r="J11" s="7">
        <f t="shared" si="1"/>
        <v>76349.2</v>
      </c>
      <c r="K11" s="8"/>
    </row>
    <row r="12" spans="1:13" ht="351.6" customHeight="1" x14ac:dyDescent="0.25">
      <c r="A12" s="2">
        <v>8</v>
      </c>
      <c r="B12" s="65" t="s">
        <v>39</v>
      </c>
      <c r="C12" s="65" t="s">
        <v>39</v>
      </c>
      <c r="D12" s="65" t="s">
        <v>39</v>
      </c>
      <c r="E12" s="65" t="s">
        <v>39</v>
      </c>
      <c r="F12" s="27">
        <v>1</v>
      </c>
      <c r="G12" s="4" t="s">
        <v>52</v>
      </c>
      <c r="H12" s="5">
        <v>152695</v>
      </c>
      <c r="I12" s="6">
        <f t="shared" si="0"/>
        <v>152695</v>
      </c>
      <c r="J12" s="7">
        <f t="shared" si="1"/>
        <v>61078</v>
      </c>
      <c r="K12" s="8"/>
    </row>
    <row r="13" spans="1:13" ht="19.95" customHeight="1" x14ac:dyDescent="0.25">
      <c r="A13" s="2"/>
      <c r="B13" s="64" t="s">
        <v>15</v>
      </c>
      <c r="C13" s="64"/>
      <c r="D13" s="64"/>
      <c r="E13" s="64"/>
      <c r="F13" s="64"/>
      <c r="G13" s="64"/>
      <c r="H13" s="64"/>
      <c r="I13" s="10">
        <f>SUM(I5:I12)</f>
        <v>1066159</v>
      </c>
      <c r="J13" s="10">
        <f>SUM(J5:J12)</f>
        <v>426463.6</v>
      </c>
    </row>
    <row r="14" spans="1:13" ht="19.95" customHeight="1" x14ac:dyDescent="0.25">
      <c r="A14" s="2"/>
      <c r="B14" s="64" t="s">
        <v>16</v>
      </c>
      <c r="C14" s="64"/>
      <c r="D14" s="64"/>
      <c r="E14" s="64"/>
      <c r="F14" s="64"/>
      <c r="G14" s="64"/>
      <c r="H14" s="64"/>
      <c r="I14" s="10">
        <f>I13*0.18</f>
        <v>191908.62</v>
      </c>
      <c r="J14" s="10"/>
    </row>
    <row r="15" spans="1:13" ht="19.95" customHeight="1" x14ac:dyDescent="0.25">
      <c r="A15" s="11"/>
      <c r="B15" s="64" t="s">
        <v>17</v>
      </c>
      <c r="C15" s="64"/>
      <c r="D15" s="64"/>
      <c r="E15" s="64"/>
      <c r="F15" s="64"/>
      <c r="G15" s="64"/>
      <c r="H15" s="64"/>
      <c r="I15" s="14">
        <f>SUM(I13:I14)</f>
        <v>1258067.6200000001</v>
      </c>
      <c r="J15" s="13"/>
    </row>
    <row r="16" spans="1:13" ht="19.95" customHeight="1" x14ac:dyDescent="0.25">
      <c r="A16" s="11"/>
      <c r="B16" s="64" t="s">
        <v>18</v>
      </c>
      <c r="C16" s="64"/>
      <c r="D16" s="64"/>
      <c r="E16" s="64"/>
      <c r="F16" s="64"/>
      <c r="G16" s="64"/>
      <c r="H16" s="64"/>
      <c r="I16" s="14">
        <f>E29</f>
        <v>426463.6</v>
      </c>
      <c r="J16" s="14"/>
    </row>
    <row r="17" spans="1:10" ht="19.95" customHeight="1" x14ac:dyDescent="0.3">
      <c r="A17" s="11"/>
      <c r="B17" s="64" t="s">
        <v>19</v>
      </c>
      <c r="C17" s="64"/>
      <c r="D17" s="64"/>
      <c r="E17" s="64"/>
      <c r="F17" s="64"/>
      <c r="G17" s="64"/>
      <c r="H17" s="64"/>
      <c r="I17" s="16">
        <f>SUM(I15:I16)</f>
        <v>1684531.2200000002</v>
      </c>
      <c r="J17" s="16"/>
    </row>
    <row r="19" spans="1:10" x14ac:dyDescent="0.25">
      <c r="A19" s="1" t="s">
        <v>40</v>
      </c>
    </row>
    <row r="21" spans="1:10" ht="19.95" customHeight="1" x14ac:dyDescent="0.25">
      <c r="B21" s="58" t="s">
        <v>21</v>
      </c>
      <c r="C21" s="58"/>
      <c r="D21" s="58"/>
      <c r="E21" s="17">
        <f>I13</f>
        <v>1066159</v>
      </c>
    </row>
    <row r="22" spans="1:10" ht="19.95" customHeight="1" x14ac:dyDescent="0.25">
      <c r="B22" s="2" t="s">
        <v>22</v>
      </c>
      <c r="C22" s="2" t="s">
        <v>23</v>
      </c>
      <c r="D22" s="2" t="s">
        <v>24</v>
      </c>
      <c r="E22" s="2" t="s">
        <v>5</v>
      </c>
    </row>
    <row r="23" spans="1:10" ht="19.95" customHeight="1" x14ac:dyDescent="0.25">
      <c r="B23" s="2">
        <v>1</v>
      </c>
      <c r="C23" s="18" t="s">
        <v>25</v>
      </c>
      <c r="D23" s="2">
        <v>6</v>
      </c>
      <c r="E23" s="19">
        <f>(D23*$E$21)/100</f>
        <v>63969.54</v>
      </c>
    </row>
    <row r="24" spans="1:10" ht="19.95" customHeight="1" x14ac:dyDescent="0.25">
      <c r="B24" s="2">
        <v>2</v>
      </c>
      <c r="C24" s="18" t="s">
        <v>26</v>
      </c>
      <c r="D24" s="2">
        <v>7</v>
      </c>
      <c r="E24" s="19">
        <f t="shared" ref="E24:E27" si="2">(D24*$E$21)/100</f>
        <v>74631.13</v>
      </c>
    </row>
    <row r="25" spans="1:10" ht="19.95" customHeight="1" x14ac:dyDescent="0.25">
      <c r="B25" s="2">
        <v>3</v>
      </c>
      <c r="C25" s="18" t="s">
        <v>27</v>
      </c>
      <c r="D25" s="2">
        <v>8</v>
      </c>
      <c r="E25" s="19">
        <f t="shared" si="2"/>
        <v>85292.72</v>
      </c>
    </row>
    <row r="26" spans="1:10" ht="19.95" customHeight="1" x14ac:dyDescent="0.25">
      <c r="B26" s="2">
        <v>4</v>
      </c>
      <c r="C26" s="18" t="s">
        <v>28</v>
      </c>
      <c r="D26" s="2">
        <v>9</v>
      </c>
      <c r="E26" s="19">
        <f t="shared" si="2"/>
        <v>95954.31</v>
      </c>
    </row>
    <row r="27" spans="1:10" ht="19.95" customHeight="1" x14ac:dyDescent="0.25">
      <c r="B27" s="2">
        <v>5</v>
      </c>
      <c r="C27" s="18" t="s">
        <v>29</v>
      </c>
      <c r="D27" s="2">
        <v>10</v>
      </c>
      <c r="E27" s="19">
        <f t="shared" si="2"/>
        <v>106615.9</v>
      </c>
    </row>
    <row r="28" spans="1:10" ht="19.95" customHeight="1" x14ac:dyDescent="0.25">
      <c r="B28" s="58" t="s">
        <v>30</v>
      </c>
      <c r="C28" s="58"/>
      <c r="D28" s="2">
        <f>SUM(D23:D27)</f>
        <v>40</v>
      </c>
      <c r="E28" s="20"/>
    </row>
    <row r="29" spans="1:10" ht="19.95" customHeight="1" x14ac:dyDescent="0.25">
      <c r="B29" s="59" t="s">
        <v>15</v>
      </c>
      <c r="C29" s="59"/>
      <c r="D29" s="59"/>
      <c r="E29" s="21">
        <f>SUM(E23:E27)</f>
        <v>426463.6</v>
      </c>
    </row>
  </sheetData>
  <mergeCells count="24">
    <mergeCell ref="B17:H17"/>
    <mergeCell ref="B21:D21"/>
    <mergeCell ref="B28:C28"/>
    <mergeCell ref="B29:D29"/>
    <mergeCell ref="B11:E11"/>
    <mergeCell ref="B12:E12"/>
    <mergeCell ref="B13:H13"/>
    <mergeCell ref="B14:H14"/>
    <mergeCell ref="B15:H15"/>
    <mergeCell ref="B16:H16"/>
    <mergeCell ref="B10:E10"/>
    <mergeCell ref="A2:J2"/>
    <mergeCell ref="A3:A4"/>
    <mergeCell ref="B3:E4"/>
    <mergeCell ref="F3:F4"/>
    <mergeCell ref="G3:G4"/>
    <mergeCell ref="H3:H4"/>
    <mergeCell ref="I3:I4"/>
    <mergeCell ref="J3:J4"/>
    <mergeCell ref="B5:E5"/>
    <mergeCell ref="B6:E6"/>
    <mergeCell ref="B7:E7"/>
    <mergeCell ref="B8:E8"/>
    <mergeCell ref="B9:E9"/>
  </mergeCells>
  <pageMargins left="0.70866141732283472" right="0.70866141732283472" top="0.94488188976377963" bottom="0.55118110236220474" header="0.31496062992125984" footer="0.31496062992125984"/>
  <pageSetup paperSize="9" scale="67" fitToHeight="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B9610-287E-429B-B790-19FBBDE4E1FC}">
  <dimension ref="A2:M26"/>
  <sheetViews>
    <sheetView view="pageBreakPreview" topLeftCell="A6" zoomScaleNormal="100" zoomScaleSheetLayoutView="100" workbookViewId="0">
      <selection activeCell="K5" sqref="K5:K9"/>
    </sheetView>
  </sheetViews>
  <sheetFormatPr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9" width="12.44140625" style="1" customWidth="1"/>
    <col min="10" max="10" width="14.21875" style="1" customWidth="1"/>
    <col min="11" max="11" width="10.44140625" style="1" bestFit="1" customWidth="1"/>
    <col min="12" max="16384" width="8.88671875" style="1"/>
  </cols>
  <sheetData>
    <row r="2" spans="1:13" ht="22.2" customHeight="1" x14ac:dyDescent="0.25">
      <c r="A2" s="60" t="s">
        <v>31</v>
      </c>
      <c r="B2" s="60"/>
      <c r="C2" s="60"/>
      <c r="D2" s="60"/>
      <c r="E2" s="60"/>
      <c r="F2" s="60"/>
      <c r="G2" s="60"/>
      <c r="H2" s="60"/>
      <c r="I2" s="60"/>
      <c r="J2" s="60"/>
    </row>
    <row r="3" spans="1:13" ht="14.4" customHeight="1" x14ac:dyDescent="0.25">
      <c r="A3" s="47" t="s">
        <v>0</v>
      </c>
      <c r="B3" s="47" t="s">
        <v>1</v>
      </c>
      <c r="C3" s="47"/>
      <c r="D3" s="47"/>
      <c r="E3" s="47"/>
      <c r="F3" s="56" t="s">
        <v>2</v>
      </c>
      <c r="G3" s="56" t="s">
        <v>3</v>
      </c>
      <c r="H3" s="57" t="s">
        <v>4</v>
      </c>
      <c r="I3" s="46" t="s">
        <v>5</v>
      </c>
      <c r="J3" s="47" t="s">
        <v>6</v>
      </c>
    </row>
    <row r="4" spans="1:13" ht="13.8" customHeight="1" x14ac:dyDescent="0.25">
      <c r="A4" s="47"/>
      <c r="B4" s="47"/>
      <c r="C4" s="47"/>
      <c r="D4" s="47"/>
      <c r="E4" s="47"/>
      <c r="F4" s="56"/>
      <c r="G4" s="56" t="s">
        <v>3</v>
      </c>
      <c r="H4" s="57"/>
      <c r="I4" s="46"/>
      <c r="J4" s="47"/>
    </row>
    <row r="5" spans="1:13" ht="201" customHeight="1" x14ac:dyDescent="0.25">
      <c r="A5" s="2">
        <v>1</v>
      </c>
      <c r="B5" s="65" t="s">
        <v>82</v>
      </c>
      <c r="C5" s="65"/>
      <c r="D5" s="65"/>
      <c r="E5" s="65"/>
      <c r="F5" s="3">
        <v>110</v>
      </c>
      <c r="G5" s="4" t="s">
        <v>8</v>
      </c>
      <c r="H5" s="5">
        <v>5600</v>
      </c>
      <c r="I5" s="6">
        <f>F5*H5</f>
        <v>616000</v>
      </c>
      <c r="J5" s="7">
        <f>(I5*$D$25)/100</f>
        <v>246400</v>
      </c>
      <c r="K5" s="40"/>
    </row>
    <row r="6" spans="1:13" ht="214.2" customHeight="1" x14ac:dyDescent="0.25">
      <c r="A6" s="2">
        <v>2</v>
      </c>
      <c r="B6" s="65" t="s">
        <v>83</v>
      </c>
      <c r="C6" s="65"/>
      <c r="D6" s="65"/>
      <c r="E6" s="65"/>
      <c r="F6" s="3">
        <v>62</v>
      </c>
      <c r="G6" s="4" t="s">
        <v>8</v>
      </c>
      <c r="H6" s="5">
        <v>5010</v>
      </c>
      <c r="I6" s="6">
        <f>F6*H6</f>
        <v>310620</v>
      </c>
      <c r="J6" s="7">
        <f>(I6*$D$25)/100</f>
        <v>124248</v>
      </c>
      <c r="K6" s="40"/>
      <c r="M6" s="1">
        <f>5912*62</f>
        <v>366544</v>
      </c>
    </row>
    <row r="7" spans="1:13" ht="33.6" customHeight="1" x14ac:dyDescent="0.25">
      <c r="A7" s="2">
        <v>3</v>
      </c>
      <c r="B7" s="65" t="s">
        <v>84</v>
      </c>
      <c r="C7" s="65"/>
      <c r="D7" s="65"/>
      <c r="E7" s="65"/>
      <c r="F7" s="3">
        <v>3</v>
      </c>
      <c r="G7" s="4" t="s">
        <v>12</v>
      </c>
      <c r="H7" s="5">
        <v>11000</v>
      </c>
      <c r="I7" s="6">
        <f t="shared" ref="I7:I9" si="0">F7*H7</f>
        <v>33000</v>
      </c>
      <c r="J7" s="7">
        <f>(I7*$D$25)/100</f>
        <v>13200</v>
      </c>
      <c r="K7" s="40"/>
    </row>
    <row r="8" spans="1:13" ht="33.6" customHeight="1" x14ac:dyDescent="0.25">
      <c r="A8" s="2">
        <v>4</v>
      </c>
      <c r="B8" s="65" t="s">
        <v>85</v>
      </c>
      <c r="C8" s="65"/>
      <c r="D8" s="65"/>
      <c r="E8" s="65"/>
      <c r="F8" s="3">
        <v>65</v>
      </c>
      <c r="G8" s="4" t="s">
        <v>8</v>
      </c>
      <c r="H8" s="5">
        <v>6500</v>
      </c>
      <c r="I8" s="6">
        <f t="shared" si="0"/>
        <v>422500</v>
      </c>
      <c r="J8" s="7">
        <f>(I8*$D$25)/100</f>
        <v>169000</v>
      </c>
      <c r="K8" s="40"/>
    </row>
    <row r="9" spans="1:13" ht="33.6" customHeight="1" x14ac:dyDescent="0.25">
      <c r="A9" s="2">
        <v>5</v>
      </c>
      <c r="B9" s="65" t="s">
        <v>86</v>
      </c>
      <c r="C9" s="65"/>
      <c r="D9" s="65"/>
      <c r="E9" s="65"/>
      <c r="F9" s="3">
        <v>40</v>
      </c>
      <c r="G9" s="4" t="s">
        <v>87</v>
      </c>
      <c r="H9" s="5">
        <v>850</v>
      </c>
      <c r="I9" s="6">
        <f t="shared" si="0"/>
        <v>34000</v>
      </c>
      <c r="J9" s="7">
        <f>(I9*$D$25)/100</f>
        <v>13600</v>
      </c>
      <c r="K9" s="40"/>
    </row>
    <row r="10" spans="1:13" ht="19.95" customHeight="1" x14ac:dyDescent="0.25">
      <c r="A10" s="2"/>
      <c r="B10" s="64" t="s">
        <v>15</v>
      </c>
      <c r="C10" s="64"/>
      <c r="D10" s="64"/>
      <c r="E10" s="64"/>
      <c r="F10" s="64"/>
      <c r="G10" s="64"/>
      <c r="H10" s="64"/>
      <c r="I10" s="10">
        <f>SUM(I5:I9)</f>
        <v>1416120</v>
      </c>
      <c r="J10" s="10">
        <f>SUM(J5:J7)</f>
        <v>383848</v>
      </c>
    </row>
    <row r="11" spans="1:13" ht="19.95" customHeight="1" x14ac:dyDescent="0.25">
      <c r="A11" s="2"/>
      <c r="B11" s="64" t="s">
        <v>16</v>
      </c>
      <c r="C11" s="64"/>
      <c r="D11" s="64"/>
      <c r="E11" s="64"/>
      <c r="F11" s="64"/>
      <c r="G11" s="64"/>
      <c r="H11" s="64"/>
      <c r="I11" s="10">
        <f>I10*0.18</f>
        <v>254901.59999999998</v>
      </c>
      <c r="J11" s="10"/>
    </row>
    <row r="12" spans="1:13" ht="19.95" customHeight="1" x14ac:dyDescent="0.25">
      <c r="A12" s="11"/>
      <c r="B12" s="64" t="s">
        <v>17</v>
      </c>
      <c r="C12" s="64"/>
      <c r="D12" s="64"/>
      <c r="E12" s="64"/>
      <c r="F12" s="64"/>
      <c r="G12" s="64"/>
      <c r="H12" s="64"/>
      <c r="I12" s="14">
        <f>SUM(I10:I11)</f>
        <v>1671021.6</v>
      </c>
      <c r="J12" s="13"/>
    </row>
    <row r="13" spans="1:13" ht="19.95" customHeight="1" x14ac:dyDescent="0.25">
      <c r="A13" s="11"/>
      <c r="B13" s="64" t="s">
        <v>18</v>
      </c>
      <c r="C13" s="64"/>
      <c r="D13" s="64"/>
      <c r="E13" s="64"/>
      <c r="F13" s="64"/>
      <c r="G13" s="64"/>
      <c r="H13" s="64"/>
      <c r="I13" s="14">
        <f>E26</f>
        <v>566448</v>
      </c>
      <c r="J13" s="14"/>
    </row>
    <row r="14" spans="1:13" ht="19.95" customHeight="1" x14ac:dyDescent="0.3">
      <c r="A14" s="11"/>
      <c r="B14" s="64" t="s">
        <v>19</v>
      </c>
      <c r="C14" s="64"/>
      <c r="D14" s="64"/>
      <c r="E14" s="64"/>
      <c r="F14" s="64"/>
      <c r="G14" s="64"/>
      <c r="H14" s="64"/>
      <c r="I14" s="16">
        <f>SUM(I12:J13)</f>
        <v>2237469.6</v>
      </c>
      <c r="J14" s="16"/>
    </row>
    <row r="16" spans="1:13" x14ac:dyDescent="0.25">
      <c r="A16" s="1" t="s">
        <v>40</v>
      </c>
    </row>
    <row r="18" spans="2:5" ht="19.95" customHeight="1" x14ac:dyDescent="0.25">
      <c r="B18" s="58" t="s">
        <v>21</v>
      </c>
      <c r="C18" s="58"/>
      <c r="D18" s="58"/>
      <c r="E18" s="17">
        <f>I10</f>
        <v>1416120</v>
      </c>
    </row>
    <row r="19" spans="2:5" ht="19.95" customHeight="1" x14ac:dyDescent="0.25">
      <c r="B19" s="2" t="s">
        <v>22</v>
      </c>
      <c r="C19" s="2" t="s">
        <v>23</v>
      </c>
      <c r="D19" s="2" t="s">
        <v>24</v>
      </c>
      <c r="E19" s="2" t="s">
        <v>5</v>
      </c>
    </row>
    <row r="20" spans="2:5" ht="19.95" customHeight="1" x14ac:dyDescent="0.25">
      <c r="B20" s="2">
        <v>1</v>
      </c>
      <c r="C20" s="18" t="s">
        <v>25</v>
      </c>
      <c r="D20" s="2">
        <v>6</v>
      </c>
      <c r="E20" s="19">
        <f>(D20*$E$18)/100</f>
        <v>84967.2</v>
      </c>
    </row>
    <row r="21" spans="2:5" ht="19.95" customHeight="1" x14ac:dyDescent="0.25">
      <c r="B21" s="2">
        <v>2</v>
      </c>
      <c r="C21" s="18" t="s">
        <v>26</v>
      </c>
      <c r="D21" s="2">
        <v>7</v>
      </c>
      <c r="E21" s="19">
        <f t="shared" ref="E21:E24" si="1">(D21*$E$18)/100</f>
        <v>99128.4</v>
      </c>
    </row>
    <row r="22" spans="2:5" ht="19.95" customHeight="1" x14ac:dyDescent="0.25">
      <c r="B22" s="2">
        <v>3</v>
      </c>
      <c r="C22" s="18" t="s">
        <v>27</v>
      </c>
      <c r="D22" s="2">
        <v>8</v>
      </c>
      <c r="E22" s="19">
        <f t="shared" si="1"/>
        <v>113289.60000000001</v>
      </c>
    </row>
    <row r="23" spans="2:5" ht="19.95" customHeight="1" x14ac:dyDescent="0.25">
      <c r="B23" s="2">
        <v>4</v>
      </c>
      <c r="C23" s="18" t="s">
        <v>28</v>
      </c>
      <c r="D23" s="2">
        <v>9</v>
      </c>
      <c r="E23" s="19">
        <f t="shared" si="1"/>
        <v>127450.8</v>
      </c>
    </row>
    <row r="24" spans="2:5" ht="19.95" customHeight="1" x14ac:dyDescent="0.25">
      <c r="B24" s="2">
        <v>5</v>
      </c>
      <c r="C24" s="18" t="s">
        <v>29</v>
      </c>
      <c r="D24" s="2">
        <v>10</v>
      </c>
      <c r="E24" s="19">
        <f t="shared" si="1"/>
        <v>141612</v>
      </c>
    </row>
    <row r="25" spans="2:5" ht="19.95" customHeight="1" x14ac:dyDescent="0.25">
      <c r="B25" s="58" t="s">
        <v>30</v>
      </c>
      <c r="C25" s="58"/>
      <c r="D25" s="2">
        <f>SUM(D20:D24)</f>
        <v>40</v>
      </c>
      <c r="E25" s="20"/>
    </row>
    <row r="26" spans="2:5" ht="19.95" customHeight="1" x14ac:dyDescent="0.25">
      <c r="B26" s="59" t="s">
        <v>15</v>
      </c>
      <c r="C26" s="59"/>
      <c r="D26" s="59"/>
      <c r="E26" s="21">
        <f>SUM(E20:E24)</f>
        <v>566448</v>
      </c>
    </row>
  </sheetData>
  <mergeCells count="21">
    <mergeCell ref="B8:E8"/>
    <mergeCell ref="B9:E9"/>
    <mergeCell ref="B5:E5"/>
    <mergeCell ref="B6:E6"/>
    <mergeCell ref="B7:E7"/>
    <mergeCell ref="A2:J2"/>
    <mergeCell ref="A3:A4"/>
    <mergeCell ref="B3:E4"/>
    <mergeCell ref="F3:F4"/>
    <mergeCell ref="G3:G4"/>
    <mergeCell ref="H3:H4"/>
    <mergeCell ref="I3:I4"/>
    <mergeCell ref="J3:J4"/>
    <mergeCell ref="B25:C25"/>
    <mergeCell ref="B26:D26"/>
    <mergeCell ref="B10:H10"/>
    <mergeCell ref="B11:H11"/>
    <mergeCell ref="B12:H12"/>
    <mergeCell ref="B13:H13"/>
    <mergeCell ref="B14:H14"/>
    <mergeCell ref="B18:D18"/>
  </mergeCells>
  <pageMargins left="0.9055118110236221" right="0.70866141732283472" top="0.94488188976377963" bottom="0.55118110236220474" header="0.31496062992125984" footer="0.31496062992125984"/>
  <pageSetup paperSize="9" scale="62"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D065C-20B5-46F2-B430-C0A68F4791BD}">
  <dimension ref="C4:O26"/>
  <sheetViews>
    <sheetView view="pageBreakPreview" topLeftCell="A9" zoomScale="91" zoomScaleNormal="100" zoomScaleSheetLayoutView="91" workbookViewId="0">
      <selection activeCell="K21" sqref="K21"/>
    </sheetView>
  </sheetViews>
  <sheetFormatPr defaultRowHeight="14.4" x14ac:dyDescent="0.3"/>
  <cols>
    <col min="3" max="3" width="5.5546875" customWidth="1"/>
    <col min="7" max="7" width="28.5546875" customWidth="1"/>
    <col min="8" max="8" width="8" customWidth="1"/>
    <col min="9" max="9" width="6.6640625" customWidth="1"/>
    <col min="11" max="11" width="14.5546875" customWidth="1"/>
    <col min="12" max="12" width="12.6640625" customWidth="1"/>
    <col min="13" max="13" width="13.44140625" customWidth="1"/>
  </cols>
  <sheetData>
    <row r="4" spans="3:15" ht="17.399999999999999" x14ac:dyDescent="0.3">
      <c r="C4" s="60" t="s">
        <v>31</v>
      </c>
      <c r="D4" s="60"/>
      <c r="E4" s="60"/>
      <c r="F4" s="60"/>
      <c r="G4" s="60"/>
      <c r="H4" s="60"/>
      <c r="I4" s="60"/>
      <c r="J4" s="60"/>
      <c r="K4" s="60"/>
      <c r="L4" s="60"/>
    </row>
    <row r="5" spans="3:15" x14ac:dyDescent="0.3">
      <c r="C5" s="47" t="s">
        <v>0</v>
      </c>
      <c r="D5" s="48" t="s">
        <v>1</v>
      </c>
      <c r="E5" s="49"/>
      <c r="F5" s="49"/>
      <c r="G5" s="50"/>
      <c r="H5" s="54" t="s">
        <v>2</v>
      </c>
      <c r="I5" s="56" t="s">
        <v>3</v>
      </c>
      <c r="J5" s="57" t="s">
        <v>4</v>
      </c>
      <c r="K5" s="46" t="s">
        <v>5</v>
      </c>
      <c r="L5" s="47" t="s">
        <v>6</v>
      </c>
    </row>
    <row r="6" spans="3:15" ht="30" customHeight="1" x14ac:dyDescent="0.3">
      <c r="C6" s="47"/>
      <c r="D6" s="51"/>
      <c r="E6" s="52"/>
      <c r="F6" s="52"/>
      <c r="G6" s="53"/>
      <c r="H6" s="55"/>
      <c r="I6" s="56" t="s">
        <v>3</v>
      </c>
      <c r="J6" s="57"/>
      <c r="K6" s="46"/>
      <c r="L6" s="47"/>
    </row>
    <row r="7" spans="3:15" ht="244.2" customHeight="1" x14ac:dyDescent="0.3">
      <c r="C7" s="2">
        <v>1</v>
      </c>
      <c r="D7" s="61" t="s">
        <v>82</v>
      </c>
      <c r="E7" s="62"/>
      <c r="F7" s="62"/>
      <c r="G7" s="63"/>
      <c r="H7" s="37">
        <v>110</v>
      </c>
      <c r="I7" s="36" t="s">
        <v>8</v>
      </c>
      <c r="J7" s="37">
        <v>5381.36</v>
      </c>
      <c r="K7" s="6">
        <f>H7*J7</f>
        <v>591949.6</v>
      </c>
      <c r="L7" s="7">
        <v>150000</v>
      </c>
      <c r="M7" s="31"/>
    </row>
    <row r="8" spans="3:15" ht="266.39999999999998" customHeight="1" x14ac:dyDescent="0.3">
      <c r="C8" s="2">
        <v>2</v>
      </c>
      <c r="D8" s="61" t="s">
        <v>83</v>
      </c>
      <c r="E8" s="62"/>
      <c r="F8" s="62"/>
      <c r="G8" s="63"/>
      <c r="H8" s="37">
        <v>62</v>
      </c>
      <c r="I8" s="36" t="s">
        <v>8</v>
      </c>
      <c r="J8" s="37">
        <v>4830.51</v>
      </c>
      <c r="K8" s="6">
        <f>H8*J8</f>
        <v>299491.62</v>
      </c>
      <c r="L8" s="7">
        <v>75875</v>
      </c>
      <c r="M8" s="31"/>
    </row>
    <row r="9" spans="3:15" ht="42" customHeight="1" x14ac:dyDescent="0.3">
      <c r="C9" s="2">
        <v>3</v>
      </c>
      <c r="D9" s="61" t="s">
        <v>84</v>
      </c>
      <c r="E9" s="62"/>
      <c r="F9" s="62"/>
      <c r="G9" s="63"/>
      <c r="H9" s="37">
        <v>3</v>
      </c>
      <c r="I9" s="36" t="s">
        <v>12</v>
      </c>
      <c r="J9" s="37">
        <v>10169.49</v>
      </c>
      <c r="K9" s="6">
        <f>H9*J9</f>
        <v>30508.47</v>
      </c>
      <c r="L9" s="7">
        <v>12600</v>
      </c>
      <c r="M9" s="31"/>
    </row>
    <row r="10" spans="3:15" ht="42" customHeight="1" x14ac:dyDescent="0.3">
      <c r="C10" s="2">
        <v>4</v>
      </c>
      <c r="D10" s="61" t="s">
        <v>85</v>
      </c>
      <c r="E10" s="62"/>
      <c r="F10" s="62"/>
      <c r="G10" s="63"/>
      <c r="H10" s="37">
        <v>65</v>
      </c>
      <c r="I10" s="36" t="s">
        <v>8</v>
      </c>
      <c r="J10" s="37">
        <v>6186.44</v>
      </c>
      <c r="K10" s="6">
        <f t="shared" ref="K10:K11" si="0">H10*J10</f>
        <v>402118.6</v>
      </c>
      <c r="L10" s="7">
        <v>80000</v>
      </c>
      <c r="M10" s="31"/>
    </row>
    <row r="11" spans="3:15" ht="42" customHeight="1" x14ac:dyDescent="0.3">
      <c r="C11" s="2">
        <v>5</v>
      </c>
      <c r="D11" s="61" t="s">
        <v>86</v>
      </c>
      <c r="E11" s="62"/>
      <c r="F11" s="62"/>
      <c r="G11" s="63"/>
      <c r="H11" s="37">
        <v>40</v>
      </c>
      <c r="I11" s="36" t="s">
        <v>87</v>
      </c>
      <c r="J11" s="37">
        <v>762.71</v>
      </c>
      <c r="K11" s="6">
        <f t="shared" si="0"/>
        <v>30508.400000000001</v>
      </c>
      <c r="L11" s="7">
        <v>12600</v>
      </c>
      <c r="M11" s="31"/>
    </row>
    <row r="12" spans="3:15" x14ac:dyDescent="0.3">
      <c r="C12" s="2"/>
      <c r="D12" s="64" t="s">
        <v>15</v>
      </c>
      <c r="E12" s="64"/>
      <c r="F12" s="64"/>
      <c r="G12" s="64"/>
      <c r="H12" s="64"/>
      <c r="I12" s="64"/>
      <c r="J12" s="64"/>
      <c r="K12" s="9">
        <f>SUM(K7:K11)</f>
        <v>1354576.69</v>
      </c>
      <c r="L12" s="10">
        <f>SUM(L7:L11)</f>
        <v>331075</v>
      </c>
      <c r="O12" s="44">
        <f>L12/5</f>
        <v>66215</v>
      </c>
    </row>
    <row r="13" spans="3:15" x14ac:dyDescent="0.3">
      <c r="C13" s="2"/>
      <c r="D13" s="64" t="s">
        <v>16</v>
      </c>
      <c r="E13" s="64"/>
      <c r="F13" s="64"/>
      <c r="G13" s="64"/>
      <c r="H13" s="64"/>
      <c r="I13" s="64"/>
      <c r="J13" s="64"/>
      <c r="K13" s="9">
        <f>K12*0.18</f>
        <v>243823.80419999998</v>
      </c>
      <c r="L13" s="10"/>
    </row>
    <row r="14" spans="3:15" x14ac:dyDescent="0.3">
      <c r="C14" s="11"/>
      <c r="D14" s="64" t="s">
        <v>17</v>
      </c>
      <c r="E14" s="64"/>
      <c r="F14" s="64"/>
      <c r="G14" s="64"/>
      <c r="H14" s="64"/>
      <c r="I14" s="64"/>
      <c r="J14" s="64"/>
      <c r="K14" s="12">
        <f>SUM(K12:K13)</f>
        <v>1598400.4941999998</v>
      </c>
      <c r="L14" s="13"/>
    </row>
    <row r="15" spans="3:15" x14ac:dyDescent="0.3">
      <c r="C15" s="11"/>
      <c r="D15" s="64" t="s">
        <v>18</v>
      </c>
      <c r="E15" s="64"/>
      <c r="F15" s="64"/>
      <c r="G15" s="64"/>
      <c r="H15" s="64"/>
      <c r="I15" s="64"/>
      <c r="J15" s="64"/>
      <c r="K15" s="12">
        <f>G26</f>
        <v>331075</v>
      </c>
      <c r="L15" s="14"/>
    </row>
    <row r="16" spans="3:15" ht="15.6" x14ac:dyDescent="0.3">
      <c r="C16" s="11"/>
      <c r="D16" s="64" t="s">
        <v>19</v>
      </c>
      <c r="E16" s="64"/>
      <c r="F16" s="64"/>
      <c r="G16" s="64"/>
      <c r="H16" s="64"/>
      <c r="I16" s="64"/>
      <c r="J16" s="64"/>
      <c r="K16" s="15">
        <f>SUM(K14:K15)</f>
        <v>1929475.4941999998</v>
      </c>
      <c r="L16" s="16"/>
    </row>
    <row r="17" spans="4:7" x14ac:dyDescent="0.3">
      <c r="D17" s="28"/>
      <c r="E17" s="29"/>
      <c r="F17" s="28"/>
      <c r="G17" s="30"/>
    </row>
    <row r="18" spans="4:7" x14ac:dyDescent="0.3">
      <c r="D18" s="58"/>
      <c r="E18" s="58"/>
      <c r="F18" s="58"/>
      <c r="G18" s="17"/>
    </row>
    <row r="19" spans="4:7" x14ac:dyDescent="0.3">
      <c r="D19" s="2" t="s">
        <v>22</v>
      </c>
      <c r="E19" s="2" t="s">
        <v>23</v>
      </c>
      <c r="F19" s="2" t="s">
        <v>24</v>
      </c>
      <c r="G19" s="2" t="s">
        <v>5</v>
      </c>
    </row>
    <row r="20" spans="4:7" ht="16.2" x14ac:dyDescent="0.3">
      <c r="D20" s="2">
        <v>1</v>
      </c>
      <c r="E20" s="18" t="s">
        <v>25</v>
      </c>
      <c r="F20" s="2"/>
      <c r="G20" s="19">
        <v>66215</v>
      </c>
    </row>
    <row r="21" spans="4:7" ht="16.2" x14ac:dyDescent="0.3">
      <c r="D21" s="2">
        <v>2</v>
      </c>
      <c r="E21" s="18" t="s">
        <v>26</v>
      </c>
      <c r="F21" s="2"/>
      <c r="G21" s="19">
        <v>66215</v>
      </c>
    </row>
    <row r="22" spans="4:7" ht="16.2" x14ac:dyDescent="0.3">
      <c r="D22" s="2">
        <v>3</v>
      </c>
      <c r="E22" s="18" t="s">
        <v>27</v>
      </c>
      <c r="F22" s="2"/>
      <c r="G22" s="19">
        <v>66215</v>
      </c>
    </row>
    <row r="23" spans="4:7" ht="16.2" x14ac:dyDescent="0.3">
      <c r="D23" s="2">
        <v>4</v>
      </c>
      <c r="E23" s="18" t="s">
        <v>28</v>
      </c>
      <c r="F23" s="2"/>
      <c r="G23" s="19">
        <v>66215</v>
      </c>
    </row>
    <row r="24" spans="4:7" ht="16.2" x14ac:dyDescent="0.3">
      <c r="D24" s="2">
        <v>5</v>
      </c>
      <c r="E24" s="18" t="s">
        <v>29</v>
      </c>
      <c r="F24" s="2"/>
      <c r="G24" s="19">
        <v>66215</v>
      </c>
    </row>
    <row r="25" spans="4:7" x14ac:dyDescent="0.3">
      <c r="D25" s="58" t="s">
        <v>30</v>
      </c>
      <c r="E25" s="58"/>
      <c r="F25" s="2">
        <f>SUM(F20:F24)</f>
        <v>0</v>
      </c>
      <c r="G25" s="20"/>
    </row>
    <row r="26" spans="4:7" x14ac:dyDescent="0.3">
      <c r="D26" s="59" t="s">
        <v>15</v>
      </c>
      <c r="E26" s="59"/>
      <c r="F26" s="59"/>
      <c r="G26" s="21">
        <f>SUM(G20:G24)</f>
        <v>331075</v>
      </c>
    </row>
  </sheetData>
  <mergeCells count="21">
    <mergeCell ref="D16:J16"/>
    <mergeCell ref="D18:F18"/>
    <mergeCell ref="D25:E25"/>
    <mergeCell ref="D26:F26"/>
    <mergeCell ref="D12:J12"/>
    <mergeCell ref="D13:J13"/>
    <mergeCell ref="D14:J14"/>
    <mergeCell ref="D15:J15"/>
    <mergeCell ref="D7:G7"/>
    <mergeCell ref="D8:G8"/>
    <mergeCell ref="D9:G9"/>
    <mergeCell ref="D10:G10"/>
    <mergeCell ref="D11:G11"/>
    <mergeCell ref="C4:L4"/>
    <mergeCell ref="C5:C6"/>
    <mergeCell ref="D5:G6"/>
    <mergeCell ref="H5:H6"/>
    <mergeCell ref="I5:I6"/>
    <mergeCell ref="J5:J6"/>
    <mergeCell ref="K5:K6"/>
    <mergeCell ref="L5:L6"/>
  </mergeCells>
  <pageMargins left="0.9055118110236221" right="0.51181102362204722" top="1.3779527559055118" bottom="0.59055118110236227" header="0.31496062992125984" footer="0.31496062992125984"/>
  <pageSetup paperSize="9" scale="73"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06518-7B6A-43F9-A6C1-4D2710E0526D}">
  <dimension ref="C4:N23"/>
  <sheetViews>
    <sheetView view="pageBreakPreview" topLeftCell="A7" zoomScale="91" zoomScaleNormal="100" zoomScaleSheetLayoutView="91" workbookViewId="0">
      <selection activeCell="P17" sqref="P17"/>
    </sheetView>
  </sheetViews>
  <sheetFormatPr defaultRowHeight="14.4" x14ac:dyDescent="0.3"/>
  <cols>
    <col min="3" max="3" width="5.5546875" customWidth="1"/>
    <col min="7" max="7" width="28.5546875" customWidth="1"/>
    <col min="8" max="8" width="8" customWidth="1"/>
    <col min="9" max="9" width="6.6640625" customWidth="1"/>
    <col min="11" max="11" width="14.5546875" customWidth="1"/>
    <col min="12" max="12" width="12.6640625" customWidth="1"/>
    <col min="13" max="13" width="13.44140625" customWidth="1"/>
  </cols>
  <sheetData>
    <row r="4" spans="3:14" ht="17.399999999999999" x14ac:dyDescent="0.3">
      <c r="C4" s="60" t="s">
        <v>31</v>
      </c>
      <c r="D4" s="60"/>
      <c r="E4" s="60"/>
      <c r="F4" s="60"/>
      <c r="G4" s="60"/>
      <c r="H4" s="60"/>
      <c r="I4" s="60"/>
      <c r="J4" s="60"/>
      <c r="K4" s="60"/>
      <c r="L4" s="60"/>
    </row>
    <row r="5" spans="3:14" x14ac:dyDescent="0.3">
      <c r="C5" s="47" t="s">
        <v>0</v>
      </c>
      <c r="D5" s="48" t="s">
        <v>1</v>
      </c>
      <c r="E5" s="49"/>
      <c r="F5" s="49"/>
      <c r="G5" s="50"/>
      <c r="H5" s="54" t="s">
        <v>2</v>
      </c>
      <c r="I5" s="56" t="s">
        <v>3</v>
      </c>
      <c r="J5" s="57" t="s">
        <v>4</v>
      </c>
      <c r="K5" s="46" t="s">
        <v>5</v>
      </c>
      <c r="L5" s="47" t="s">
        <v>6</v>
      </c>
    </row>
    <row r="6" spans="3:14" ht="30" customHeight="1" x14ac:dyDescent="0.3">
      <c r="C6" s="47"/>
      <c r="D6" s="51"/>
      <c r="E6" s="52"/>
      <c r="F6" s="52"/>
      <c r="G6" s="53"/>
      <c r="H6" s="55"/>
      <c r="I6" s="56" t="s">
        <v>3</v>
      </c>
      <c r="J6" s="57"/>
      <c r="K6" s="46"/>
      <c r="L6" s="47"/>
    </row>
    <row r="7" spans="3:14" ht="157.19999999999999" customHeight="1" x14ac:dyDescent="0.3">
      <c r="C7" s="2">
        <v>1</v>
      </c>
      <c r="D7" s="61" t="s">
        <v>91</v>
      </c>
      <c r="E7" s="62"/>
      <c r="F7" s="62"/>
      <c r="G7" s="63"/>
      <c r="H7" s="5">
        <v>297.52</v>
      </c>
      <c r="I7" s="36" t="s">
        <v>8</v>
      </c>
      <c r="J7" s="37">
        <v>6313.55</v>
      </c>
      <c r="K7" s="6">
        <f>J7*H7</f>
        <v>1878407.3959999999</v>
      </c>
      <c r="L7" s="7">
        <v>225000</v>
      </c>
      <c r="M7" s="31"/>
    </row>
    <row r="8" spans="3:14" ht="159" customHeight="1" x14ac:dyDescent="0.3">
      <c r="C8" s="2">
        <v>2</v>
      </c>
      <c r="D8" s="61" t="s">
        <v>92</v>
      </c>
      <c r="E8" s="62"/>
      <c r="F8" s="62"/>
      <c r="G8" s="63"/>
      <c r="H8" s="5">
        <v>163.08000000000001</v>
      </c>
      <c r="I8" s="36" t="s">
        <v>8</v>
      </c>
      <c r="J8" s="37">
        <v>6313.55</v>
      </c>
      <c r="K8" s="6">
        <f>J8*H8</f>
        <v>1029613.7340000001</v>
      </c>
      <c r="L8" s="7">
        <v>175000</v>
      </c>
      <c r="M8" s="31"/>
    </row>
    <row r="9" spans="3:14" x14ac:dyDescent="0.3">
      <c r="C9" s="2"/>
      <c r="D9" s="64" t="s">
        <v>15</v>
      </c>
      <c r="E9" s="64"/>
      <c r="F9" s="64"/>
      <c r="G9" s="64"/>
      <c r="H9" s="64"/>
      <c r="I9" s="64"/>
      <c r="J9" s="64"/>
      <c r="K9" s="9">
        <f>SUM(K7:K8)</f>
        <v>2908021.13</v>
      </c>
      <c r="L9" s="10">
        <f>SUM(L7:L8)</f>
        <v>400000</v>
      </c>
      <c r="N9" s="44">
        <f>L9/5</f>
        <v>80000</v>
      </c>
    </row>
    <row r="10" spans="3:14" x14ac:dyDescent="0.3">
      <c r="C10" s="2"/>
      <c r="D10" s="64" t="s">
        <v>16</v>
      </c>
      <c r="E10" s="64"/>
      <c r="F10" s="64"/>
      <c r="G10" s="64"/>
      <c r="H10" s="64"/>
      <c r="I10" s="64"/>
      <c r="J10" s="64"/>
      <c r="K10" s="9">
        <f>K9*0.18</f>
        <v>523443.80339999998</v>
      </c>
      <c r="L10" s="10"/>
    </row>
    <row r="11" spans="3:14" x14ac:dyDescent="0.3">
      <c r="C11" s="11"/>
      <c r="D11" s="64" t="s">
        <v>17</v>
      </c>
      <c r="E11" s="64"/>
      <c r="F11" s="64"/>
      <c r="G11" s="64"/>
      <c r="H11" s="64"/>
      <c r="I11" s="64"/>
      <c r="J11" s="64"/>
      <c r="K11" s="12">
        <f>SUM(K9:K10)</f>
        <v>3431464.9334</v>
      </c>
      <c r="L11" s="13"/>
    </row>
    <row r="12" spans="3:14" x14ac:dyDescent="0.3">
      <c r="C12" s="11"/>
      <c r="D12" s="64" t="s">
        <v>18</v>
      </c>
      <c r="E12" s="64"/>
      <c r="F12" s="64"/>
      <c r="G12" s="64"/>
      <c r="H12" s="64"/>
      <c r="I12" s="64"/>
      <c r="J12" s="64"/>
      <c r="K12" s="12">
        <f>G23</f>
        <v>400000</v>
      </c>
      <c r="L12" s="14"/>
    </row>
    <row r="13" spans="3:14" ht="15.6" x14ac:dyDescent="0.3">
      <c r="C13" s="11"/>
      <c r="D13" s="64" t="s">
        <v>19</v>
      </c>
      <c r="E13" s="64"/>
      <c r="F13" s="64"/>
      <c r="G13" s="64"/>
      <c r="H13" s="64"/>
      <c r="I13" s="64"/>
      <c r="J13" s="64"/>
      <c r="K13" s="15">
        <f>SUM(K11:K12)</f>
        <v>3831464.9334</v>
      </c>
      <c r="L13" s="16"/>
    </row>
    <row r="14" spans="3:14" x14ac:dyDescent="0.3">
      <c r="D14" s="28"/>
      <c r="E14" s="29"/>
      <c r="F14" s="28"/>
      <c r="G14" s="30"/>
    </row>
    <row r="15" spans="3:14" x14ac:dyDescent="0.3">
      <c r="D15" s="70"/>
      <c r="E15" s="71"/>
      <c r="F15" s="72"/>
      <c r="G15" s="17"/>
    </row>
    <row r="16" spans="3:14" x14ac:dyDescent="0.3">
      <c r="D16" s="2" t="s">
        <v>22</v>
      </c>
      <c r="E16" s="2" t="s">
        <v>23</v>
      </c>
      <c r="F16" s="2" t="s">
        <v>24</v>
      </c>
      <c r="G16" s="2" t="s">
        <v>5</v>
      </c>
    </row>
    <row r="17" spans="4:7" x14ac:dyDescent="0.3">
      <c r="D17" s="2">
        <v>1</v>
      </c>
      <c r="E17" s="18" t="s">
        <v>93</v>
      </c>
      <c r="F17" s="2"/>
      <c r="G17" s="19">
        <v>80000</v>
      </c>
    </row>
    <row r="18" spans="4:7" ht="16.2" x14ac:dyDescent="0.3">
      <c r="D18" s="2">
        <v>2</v>
      </c>
      <c r="E18" s="18" t="s">
        <v>26</v>
      </c>
      <c r="F18" s="2"/>
      <c r="G18" s="19">
        <v>80000</v>
      </c>
    </row>
    <row r="19" spans="4:7" ht="16.2" x14ac:dyDescent="0.3">
      <c r="D19" s="2">
        <v>3</v>
      </c>
      <c r="E19" s="18" t="s">
        <v>27</v>
      </c>
      <c r="F19" s="2"/>
      <c r="G19" s="19">
        <v>80000</v>
      </c>
    </row>
    <row r="20" spans="4:7" ht="16.2" x14ac:dyDescent="0.3">
      <c r="D20" s="2">
        <v>4</v>
      </c>
      <c r="E20" s="18" t="s">
        <v>28</v>
      </c>
      <c r="F20" s="2"/>
      <c r="G20" s="19">
        <v>80000</v>
      </c>
    </row>
    <row r="21" spans="4:7" ht="16.2" x14ac:dyDescent="0.3">
      <c r="D21" s="2">
        <v>5</v>
      </c>
      <c r="E21" s="18" t="s">
        <v>29</v>
      </c>
      <c r="F21" s="2"/>
      <c r="G21" s="19">
        <v>80000</v>
      </c>
    </row>
    <row r="22" spans="4:7" x14ac:dyDescent="0.3">
      <c r="D22" s="58" t="s">
        <v>30</v>
      </c>
      <c r="E22" s="58"/>
      <c r="F22" s="2">
        <f>SUM(F17:F21)</f>
        <v>0</v>
      </c>
      <c r="G22" s="20"/>
    </row>
    <row r="23" spans="4:7" x14ac:dyDescent="0.3">
      <c r="D23" s="59" t="s">
        <v>15</v>
      </c>
      <c r="E23" s="59"/>
      <c r="F23" s="59"/>
      <c r="G23" s="21">
        <f>SUM(G17:G21)</f>
        <v>400000</v>
      </c>
    </row>
  </sheetData>
  <mergeCells count="18">
    <mergeCell ref="D13:J13"/>
    <mergeCell ref="D15:F15"/>
    <mergeCell ref="D22:E22"/>
    <mergeCell ref="D23:F23"/>
    <mergeCell ref="D7:G7"/>
    <mergeCell ref="D8:G8"/>
    <mergeCell ref="D9:J9"/>
    <mergeCell ref="D10:J10"/>
    <mergeCell ref="D11:J11"/>
    <mergeCell ref="D12:J12"/>
    <mergeCell ref="C4:L4"/>
    <mergeCell ref="C5:C6"/>
    <mergeCell ref="D5:G6"/>
    <mergeCell ref="H5:H6"/>
    <mergeCell ref="I5:I6"/>
    <mergeCell ref="J5:J6"/>
    <mergeCell ref="K5:K6"/>
    <mergeCell ref="L5:L6"/>
  </mergeCells>
  <pageMargins left="0.70866141732283472" right="0.31496062992125984" top="1.3779527559055118" bottom="0.78740157480314965" header="0.31496062992125984" footer="0.31496062992125984"/>
  <pageSetup paperSize="9"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80C96-3E37-47A2-9FE7-7549A095E630}">
  <dimension ref="B3"/>
  <sheetViews>
    <sheetView workbookViewId="0">
      <selection activeCell="B3" sqref="B3"/>
    </sheetView>
  </sheetViews>
  <sheetFormatPr defaultRowHeight="14.4" x14ac:dyDescent="0.3"/>
  <cols>
    <col min="2" max="2" width="52.6640625" customWidth="1"/>
  </cols>
  <sheetData>
    <row r="3" spans="2:2" ht="144" x14ac:dyDescent="0.3">
      <c r="B3" s="33"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B3F6B-6E01-4EA9-A328-FD6A8E3B4DFD}">
  <dimension ref="A2:K27"/>
  <sheetViews>
    <sheetView view="pageBreakPreview" zoomScale="99" zoomScaleNormal="100" zoomScaleSheetLayoutView="99" workbookViewId="0">
      <selection activeCell="M10" sqref="M10"/>
    </sheetView>
  </sheetViews>
  <sheetFormatPr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9" width="12.44140625" style="1" customWidth="1"/>
    <col min="10" max="10" width="14.21875" style="1" customWidth="1"/>
    <col min="11" max="11" width="10.44140625" style="1" bestFit="1" customWidth="1"/>
    <col min="12" max="16384" width="8.88671875" style="1"/>
  </cols>
  <sheetData>
    <row r="2" spans="1:11" ht="22.2" customHeight="1" x14ac:dyDescent="0.25">
      <c r="A2" s="60" t="s">
        <v>31</v>
      </c>
      <c r="B2" s="60"/>
      <c r="C2" s="60"/>
      <c r="D2" s="60"/>
      <c r="E2" s="60"/>
      <c r="F2" s="60"/>
      <c r="G2" s="60"/>
      <c r="H2" s="60"/>
      <c r="I2" s="60"/>
      <c r="J2" s="60"/>
    </row>
    <row r="3" spans="1:11" ht="14.4" customHeight="1" x14ac:dyDescent="0.25">
      <c r="A3" s="47" t="s">
        <v>0</v>
      </c>
      <c r="B3" s="48" t="s">
        <v>1</v>
      </c>
      <c r="C3" s="49"/>
      <c r="D3" s="49"/>
      <c r="E3" s="50"/>
      <c r="F3" s="54" t="s">
        <v>2</v>
      </c>
      <c r="G3" s="56" t="s">
        <v>3</v>
      </c>
      <c r="H3" s="57" t="s">
        <v>4</v>
      </c>
      <c r="I3" s="46" t="s">
        <v>5</v>
      </c>
      <c r="J3" s="47" t="s">
        <v>6</v>
      </c>
    </row>
    <row r="4" spans="1:11" ht="13.8" customHeight="1" x14ac:dyDescent="0.25">
      <c r="A4" s="47"/>
      <c r="B4" s="51"/>
      <c r="C4" s="52"/>
      <c r="D4" s="52"/>
      <c r="E4" s="53"/>
      <c r="F4" s="55"/>
      <c r="G4" s="56" t="s">
        <v>3</v>
      </c>
      <c r="H4" s="57"/>
      <c r="I4" s="46"/>
      <c r="J4" s="47"/>
    </row>
    <row r="5" spans="1:11" ht="79.2" customHeight="1" x14ac:dyDescent="0.25">
      <c r="A5" s="2">
        <v>1</v>
      </c>
      <c r="B5" s="61" t="s">
        <v>7</v>
      </c>
      <c r="C5" s="62"/>
      <c r="D5" s="62"/>
      <c r="E5" s="63"/>
      <c r="F5" s="3">
        <v>262.74</v>
      </c>
      <c r="G5" s="4" t="s">
        <v>8</v>
      </c>
      <c r="H5" s="5">
        <v>893</v>
      </c>
      <c r="I5" s="6">
        <f>F5*H5</f>
        <v>234626.82</v>
      </c>
      <c r="J5" s="7">
        <f t="shared" ref="J5:J10" si="0">(I5*$D$26)/100</f>
        <v>89158.191600000006</v>
      </c>
      <c r="K5" s="8"/>
    </row>
    <row r="6" spans="1:11" ht="80.400000000000006" customHeight="1" x14ac:dyDescent="0.25">
      <c r="A6" s="2">
        <v>2</v>
      </c>
      <c r="B6" s="61" t="s">
        <v>9</v>
      </c>
      <c r="C6" s="62"/>
      <c r="D6" s="62"/>
      <c r="E6" s="63"/>
      <c r="F6" s="3">
        <v>725.55</v>
      </c>
      <c r="G6" s="4" t="s">
        <v>8</v>
      </c>
      <c r="H6" s="5">
        <v>1408</v>
      </c>
      <c r="I6" s="6">
        <f>F6*H6</f>
        <v>1021574.3999999999</v>
      </c>
      <c r="J6" s="7">
        <f t="shared" si="0"/>
        <v>388198.27199999994</v>
      </c>
      <c r="K6" s="8"/>
    </row>
    <row r="7" spans="1:11" ht="160.19999999999999" customHeight="1" x14ac:dyDescent="0.25">
      <c r="A7" s="2">
        <v>3</v>
      </c>
      <c r="B7" s="61" t="s">
        <v>10</v>
      </c>
      <c r="C7" s="62"/>
      <c r="D7" s="62"/>
      <c r="E7" s="63"/>
      <c r="F7" s="3">
        <v>119.38500000000001</v>
      </c>
      <c r="G7" s="4" t="s">
        <v>8</v>
      </c>
      <c r="H7" s="5">
        <v>4117</v>
      </c>
      <c r="I7" s="6">
        <f>F7*H7</f>
        <v>491508.04500000004</v>
      </c>
      <c r="J7" s="7">
        <f t="shared" si="0"/>
        <v>186773.05710000001</v>
      </c>
      <c r="K7" s="8"/>
    </row>
    <row r="8" spans="1:11" ht="152.4" customHeight="1" x14ac:dyDescent="0.25">
      <c r="A8" s="2">
        <v>4</v>
      </c>
      <c r="B8" s="61" t="s">
        <v>54</v>
      </c>
      <c r="C8" s="62"/>
      <c r="D8" s="62"/>
      <c r="E8" s="63"/>
      <c r="F8" s="3">
        <v>2</v>
      </c>
      <c r="G8" s="4" t="s">
        <v>12</v>
      </c>
      <c r="H8" s="5">
        <v>254270</v>
      </c>
      <c r="I8" s="6">
        <f t="shared" ref="I8:I10" si="1">F8*H8</f>
        <v>508540</v>
      </c>
      <c r="J8" s="7">
        <f t="shared" si="0"/>
        <v>193245.2</v>
      </c>
      <c r="K8" s="8"/>
    </row>
    <row r="9" spans="1:11" ht="33.6" customHeight="1" x14ac:dyDescent="0.25">
      <c r="A9" s="2">
        <v>5</v>
      </c>
      <c r="B9" s="61" t="s">
        <v>13</v>
      </c>
      <c r="C9" s="62"/>
      <c r="D9" s="62"/>
      <c r="E9" s="63"/>
      <c r="F9" s="3">
        <v>16</v>
      </c>
      <c r="G9" s="4" t="s">
        <v>8</v>
      </c>
      <c r="H9" s="5">
        <v>3272</v>
      </c>
      <c r="I9" s="6">
        <f t="shared" si="1"/>
        <v>52352</v>
      </c>
      <c r="J9" s="7">
        <f t="shared" si="0"/>
        <v>19893.759999999998</v>
      </c>
      <c r="K9" s="8"/>
    </row>
    <row r="10" spans="1:11" ht="93" customHeight="1" x14ac:dyDescent="0.25">
      <c r="A10" s="2">
        <v>6</v>
      </c>
      <c r="B10" s="61" t="s">
        <v>14</v>
      </c>
      <c r="C10" s="62"/>
      <c r="D10" s="62"/>
      <c r="E10" s="63"/>
      <c r="F10" s="3">
        <v>1</v>
      </c>
      <c r="G10" s="4" t="s">
        <v>12</v>
      </c>
      <c r="H10" s="5">
        <v>77440</v>
      </c>
      <c r="I10" s="6">
        <f t="shared" si="1"/>
        <v>77440</v>
      </c>
      <c r="J10" s="7">
        <f t="shared" si="0"/>
        <v>29427.200000000001</v>
      </c>
      <c r="K10" s="8"/>
    </row>
    <row r="11" spans="1:11" ht="19.95" customHeight="1" x14ac:dyDescent="0.25">
      <c r="A11" s="2"/>
      <c r="B11" s="64" t="s">
        <v>15</v>
      </c>
      <c r="C11" s="64"/>
      <c r="D11" s="64"/>
      <c r="E11" s="64"/>
      <c r="F11" s="64"/>
      <c r="G11" s="64"/>
      <c r="H11" s="64"/>
      <c r="I11" s="9">
        <f>SUM(I5:I10)</f>
        <v>2386041.2650000001</v>
      </c>
      <c r="J11" s="10">
        <f>SUM(J5:J10)</f>
        <v>906695.68069999991</v>
      </c>
    </row>
    <row r="12" spans="1:11" ht="19.95" customHeight="1" x14ac:dyDescent="0.25">
      <c r="A12" s="2"/>
      <c r="B12" s="64" t="s">
        <v>16</v>
      </c>
      <c r="C12" s="64"/>
      <c r="D12" s="64"/>
      <c r="E12" s="64"/>
      <c r="F12" s="64"/>
      <c r="G12" s="64"/>
      <c r="H12" s="64"/>
      <c r="I12" s="9">
        <f>I11*0.18</f>
        <v>429487.4277</v>
      </c>
      <c r="J12" s="10"/>
    </row>
    <row r="13" spans="1:11" ht="19.95" customHeight="1" x14ac:dyDescent="0.25">
      <c r="A13" s="11"/>
      <c r="B13" s="64" t="s">
        <v>17</v>
      </c>
      <c r="C13" s="64"/>
      <c r="D13" s="64"/>
      <c r="E13" s="64"/>
      <c r="F13" s="64"/>
      <c r="G13" s="64"/>
      <c r="H13" s="64"/>
      <c r="I13" s="12">
        <f>SUM(I11:I12)</f>
        <v>2815528.6927</v>
      </c>
      <c r="J13" s="13"/>
    </row>
    <row r="14" spans="1:11" ht="19.95" customHeight="1" x14ac:dyDescent="0.25">
      <c r="A14" s="11"/>
      <c r="B14" s="64" t="s">
        <v>18</v>
      </c>
      <c r="C14" s="64"/>
      <c r="D14" s="64"/>
      <c r="E14" s="64"/>
      <c r="F14" s="64"/>
      <c r="G14" s="64"/>
      <c r="H14" s="64"/>
      <c r="I14" s="12">
        <f>E27</f>
        <v>906695.68070000003</v>
      </c>
      <c r="J14" s="14"/>
    </row>
    <row r="15" spans="1:11" ht="19.95" customHeight="1" x14ac:dyDescent="0.3">
      <c r="A15" s="11"/>
      <c r="B15" s="64" t="s">
        <v>19</v>
      </c>
      <c r="C15" s="64"/>
      <c r="D15" s="64"/>
      <c r="E15" s="64"/>
      <c r="F15" s="64"/>
      <c r="G15" s="64"/>
      <c r="H15" s="64"/>
      <c r="I15" s="15">
        <f>SUM(I13:J14)</f>
        <v>3722224.3733999999</v>
      </c>
      <c r="J15" s="16"/>
    </row>
    <row r="17" spans="1:5" x14ac:dyDescent="0.25">
      <c r="A17" s="1" t="s">
        <v>41</v>
      </c>
    </row>
    <row r="19" spans="1:5" ht="19.95" customHeight="1" x14ac:dyDescent="0.25">
      <c r="B19" s="58" t="s">
        <v>21</v>
      </c>
      <c r="C19" s="58"/>
      <c r="D19" s="58"/>
      <c r="E19" s="17">
        <f>I11</f>
        <v>2386041.2650000001</v>
      </c>
    </row>
    <row r="20" spans="1:5" ht="19.95" customHeight="1" x14ac:dyDescent="0.25">
      <c r="B20" s="2" t="s">
        <v>22</v>
      </c>
      <c r="C20" s="2" t="s">
        <v>23</v>
      </c>
      <c r="D20" s="2" t="s">
        <v>24</v>
      </c>
      <c r="E20" s="2" t="s">
        <v>5</v>
      </c>
    </row>
    <row r="21" spans="1:5" ht="19.95" customHeight="1" x14ac:dyDescent="0.25">
      <c r="B21" s="2">
        <v>1</v>
      </c>
      <c r="C21" s="18" t="s">
        <v>25</v>
      </c>
      <c r="D21" s="2">
        <v>6</v>
      </c>
      <c r="E21" s="19">
        <f>(D21*$E$19)/100</f>
        <v>143162.47589999999</v>
      </c>
    </row>
    <row r="22" spans="1:5" ht="19.95" customHeight="1" x14ac:dyDescent="0.25">
      <c r="B22" s="2">
        <v>2</v>
      </c>
      <c r="C22" s="18" t="s">
        <v>26</v>
      </c>
      <c r="D22" s="2">
        <v>6</v>
      </c>
      <c r="E22" s="19">
        <f t="shared" ref="E22:E25" si="2">(D22*$E$19)/100</f>
        <v>143162.47589999999</v>
      </c>
    </row>
    <row r="23" spans="1:5" ht="19.95" customHeight="1" x14ac:dyDescent="0.25">
      <c r="B23" s="2">
        <v>3</v>
      </c>
      <c r="C23" s="18" t="s">
        <v>27</v>
      </c>
      <c r="D23" s="2">
        <v>8</v>
      </c>
      <c r="E23" s="19">
        <f t="shared" si="2"/>
        <v>190883.30120000002</v>
      </c>
    </row>
    <row r="24" spans="1:5" ht="19.95" customHeight="1" x14ac:dyDescent="0.25">
      <c r="B24" s="2">
        <v>4</v>
      </c>
      <c r="C24" s="18" t="s">
        <v>28</v>
      </c>
      <c r="D24" s="2">
        <v>8</v>
      </c>
      <c r="E24" s="19">
        <f t="shared" si="2"/>
        <v>190883.30120000002</v>
      </c>
    </row>
    <row r="25" spans="1:5" ht="19.95" customHeight="1" x14ac:dyDescent="0.25">
      <c r="B25" s="2">
        <v>5</v>
      </c>
      <c r="C25" s="18" t="s">
        <v>29</v>
      </c>
      <c r="D25" s="2">
        <v>10</v>
      </c>
      <c r="E25" s="19">
        <f t="shared" si="2"/>
        <v>238604.12650000001</v>
      </c>
    </row>
    <row r="26" spans="1:5" ht="19.95" customHeight="1" x14ac:dyDescent="0.25">
      <c r="B26" s="58" t="s">
        <v>30</v>
      </c>
      <c r="C26" s="58"/>
      <c r="D26" s="2">
        <f>SUM(D21:D25)</f>
        <v>38</v>
      </c>
      <c r="E26" s="20"/>
    </row>
    <row r="27" spans="1:5" ht="19.95" customHeight="1" x14ac:dyDescent="0.25">
      <c r="B27" s="59" t="s">
        <v>15</v>
      </c>
      <c r="C27" s="59"/>
      <c r="D27" s="59"/>
      <c r="E27" s="21">
        <f>SUM(E21:E25)</f>
        <v>906695.68070000003</v>
      </c>
    </row>
  </sheetData>
  <mergeCells count="22">
    <mergeCell ref="B26:C26"/>
    <mergeCell ref="B27:D27"/>
    <mergeCell ref="B11:H11"/>
    <mergeCell ref="B12:H12"/>
    <mergeCell ref="B13:H13"/>
    <mergeCell ref="B14:H14"/>
    <mergeCell ref="B15:H15"/>
    <mergeCell ref="B19:D19"/>
    <mergeCell ref="B10:E10"/>
    <mergeCell ref="A2:J2"/>
    <mergeCell ref="A3:A4"/>
    <mergeCell ref="B3:E4"/>
    <mergeCell ref="F3:F4"/>
    <mergeCell ref="G3:G4"/>
    <mergeCell ref="H3:H4"/>
    <mergeCell ref="I3:I4"/>
    <mergeCell ref="J3:J4"/>
    <mergeCell ref="B5:E5"/>
    <mergeCell ref="B6:E6"/>
    <mergeCell ref="B7:E7"/>
    <mergeCell ref="B8:E8"/>
    <mergeCell ref="B9:E9"/>
  </mergeCells>
  <pageMargins left="0.70866141732283472" right="0.51181102362204722" top="0.74803149606299213" bottom="0.35433070866141736" header="0.31496062992125984" footer="0.31496062992125984"/>
  <pageSetup paperSize="9" scale="6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7E388-16D7-4D69-82F3-27FA9BEFB346}">
  <dimension ref="A2:K29"/>
  <sheetViews>
    <sheetView view="pageBreakPreview" topLeftCell="A10" zoomScaleNormal="100" zoomScaleSheetLayoutView="100" workbookViewId="0">
      <selection activeCell="M6" sqref="M6"/>
    </sheetView>
  </sheetViews>
  <sheetFormatPr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9" width="12.44140625" style="1" customWidth="1"/>
    <col min="10" max="10" width="14.21875" style="1" customWidth="1"/>
    <col min="11" max="11" width="10.44140625" style="1" bestFit="1" customWidth="1"/>
    <col min="12" max="16384" width="8.88671875" style="1"/>
  </cols>
  <sheetData>
    <row r="2" spans="1:11" ht="22.2" customHeight="1" x14ac:dyDescent="0.25">
      <c r="A2" s="60" t="s">
        <v>31</v>
      </c>
      <c r="B2" s="60"/>
      <c r="C2" s="60"/>
      <c r="D2" s="60"/>
      <c r="E2" s="60"/>
      <c r="F2" s="60"/>
      <c r="G2" s="60"/>
      <c r="H2" s="60"/>
      <c r="I2" s="60"/>
      <c r="J2" s="60"/>
    </row>
    <row r="3" spans="1:11" ht="14.4" customHeight="1" x14ac:dyDescent="0.25">
      <c r="A3" s="47" t="s">
        <v>0</v>
      </c>
      <c r="B3" s="48" t="s">
        <v>1</v>
      </c>
      <c r="C3" s="49"/>
      <c r="D3" s="49"/>
      <c r="E3" s="50"/>
      <c r="F3" s="54" t="s">
        <v>2</v>
      </c>
      <c r="G3" s="56" t="s">
        <v>3</v>
      </c>
      <c r="H3" s="57" t="s">
        <v>4</v>
      </c>
      <c r="I3" s="46" t="s">
        <v>5</v>
      </c>
      <c r="J3" s="47" t="s">
        <v>6</v>
      </c>
    </row>
    <row r="4" spans="1:11" ht="13.8" customHeight="1" x14ac:dyDescent="0.25">
      <c r="A4" s="47"/>
      <c r="B4" s="51"/>
      <c r="C4" s="52"/>
      <c r="D4" s="52"/>
      <c r="E4" s="53"/>
      <c r="F4" s="55"/>
      <c r="G4" s="56" t="s">
        <v>3</v>
      </c>
      <c r="H4" s="57"/>
      <c r="I4" s="46"/>
      <c r="J4" s="47"/>
    </row>
    <row r="5" spans="1:11" ht="79.2" customHeight="1" x14ac:dyDescent="0.25">
      <c r="A5" s="2">
        <v>1</v>
      </c>
      <c r="B5" s="61" t="s">
        <v>7</v>
      </c>
      <c r="C5" s="62"/>
      <c r="D5" s="62"/>
      <c r="E5" s="63"/>
      <c r="F5" s="3">
        <v>262.74</v>
      </c>
      <c r="G5" s="4" t="s">
        <v>8</v>
      </c>
      <c r="H5" s="5">
        <v>886</v>
      </c>
      <c r="I5" s="6">
        <f>F5*H5</f>
        <v>232787.64</v>
      </c>
      <c r="J5" s="7">
        <f t="shared" ref="J5:J12" si="0">(I5*$D$28)/100</f>
        <v>93115.056000000011</v>
      </c>
      <c r="K5" s="8"/>
    </row>
    <row r="6" spans="1:11" ht="80.400000000000006" customHeight="1" x14ac:dyDescent="0.25">
      <c r="A6" s="2">
        <v>2</v>
      </c>
      <c r="B6" s="61" t="s">
        <v>9</v>
      </c>
      <c r="C6" s="62"/>
      <c r="D6" s="62"/>
      <c r="E6" s="63"/>
      <c r="F6" s="3">
        <v>882.44</v>
      </c>
      <c r="G6" s="4" t="s">
        <v>8</v>
      </c>
      <c r="H6" s="5">
        <v>1296</v>
      </c>
      <c r="I6" s="6">
        <f>F6*H6</f>
        <v>1143642.24</v>
      </c>
      <c r="J6" s="7">
        <f t="shared" si="0"/>
        <v>457456.89600000001</v>
      </c>
      <c r="K6" s="8"/>
    </row>
    <row r="7" spans="1:11" ht="160.19999999999999" customHeight="1" x14ac:dyDescent="0.25">
      <c r="A7" s="2">
        <v>3</v>
      </c>
      <c r="B7" s="61" t="s">
        <v>10</v>
      </c>
      <c r="C7" s="62"/>
      <c r="D7" s="62"/>
      <c r="E7" s="63"/>
      <c r="F7" s="3">
        <v>119.38500000000001</v>
      </c>
      <c r="G7" s="4" t="s">
        <v>8</v>
      </c>
      <c r="H7" s="5">
        <v>4090</v>
      </c>
      <c r="I7" s="6">
        <f>F7*H7</f>
        <v>488284.65</v>
      </c>
      <c r="J7" s="7">
        <f t="shared" si="0"/>
        <v>195313.86</v>
      </c>
      <c r="K7" s="8"/>
    </row>
    <row r="8" spans="1:11" ht="154.80000000000001" customHeight="1" x14ac:dyDescent="0.25">
      <c r="A8" s="2">
        <v>4</v>
      </c>
      <c r="B8" s="61" t="s">
        <v>54</v>
      </c>
      <c r="C8" s="62"/>
      <c r="D8" s="62"/>
      <c r="E8" s="63"/>
      <c r="F8" s="3">
        <v>2</v>
      </c>
      <c r="G8" s="4" t="s">
        <v>12</v>
      </c>
      <c r="H8" s="5">
        <v>252225</v>
      </c>
      <c r="I8" s="6">
        <f t="shared" ref="I8:I12" si="1">F8*H8</f>
        <v>504450</v>
      </c>
      <c r="J8" s="7">
        <f t="shared" si="0"/>
        <v>201780</v>
      </c>
      <c r="K8" s="8"/>
    </row>
    <row r="9" spans="1:11" ht="33.6" customHeight="1" x14ac:dyDescent="0.25">
      <c r="A9" s="2">
        <v>5</v>
      </c>
      <c r="B9" s="61" t="s">
        <v>13</v>
      </c>
      <c r="C9" s="62"/>
      <c r="D9" s="62"/>
      <c r="E9" s="63"/>
      <c r="F9" s="3">
        <v>16</v>
      </c>
      <c r="G9" s="4" t="s">
        <v>8</v>
      </c>
      <c r="H9" s="5">
        <v>3375</v>
      </c>
      <c r="I9" s="6">
        <f t="shared" si="1"/>
        <v>54000</v>
      </c>
      <c r="J9" s="7">
        <f t="shared" si="0"/>
        <v>21600</v>
      </c>
      <c r="K9" s="8"/>
    </row>
    <row r="10" spans="1:11" ht="93" customHeight="1" x14ac:dyDescent="0.25">
      <c r="A10" s="2">
        <v>6</v>
      </c>
      <c r="B10" s="61" t="s">
        <v>14</v>
      </c>
      <c r="C10" s="62"/>
      <c r="D10" s="62"/>
      <c r="E10" s="63"/>
      <c r="F10" s="3">
        <v>1</v>
      </c>
      <c r="G10" s="4" t="s">
        <v>12</v>
      </c>
      <c r="H10" s="5">
        <v>74986</v>
      </c>
      <c r="I10" s="6">
        <f t="shared" si="1"/>
        <v>74986</v>
      </c>
      <c r="J10" s="7">
        <f t="shared" si="0"/>
        <v>29994.400000000001</v>
      </c>
      <c r="K10" s="8"/>
    </row>
    <row r="11" spans="1:11" ht="225.6" customHeight="1" x14ac:dyDescent="0.25">
      <c r="A11" s="2"/>
      <c r="B11" s="61" t="s">
        <v>89</v>
      </c>
      <c r="C11" s="62"/>
      <c r="D11" s="62"/>
      <c r="E11" s="63"/>
      <c r="F11" s="3">
        <v>342</v>
      </c>
      <c r="G11" s="4" t="s">
        <v>8</v>
      </c>
      <c r="H11" s="5">
        <v>2250</v>
      </c>
      <c r="I11" s="38">
        <f t="shared" si="1"/>
        <v>769500</v>
      </c>
      <c r="J11" s="7">
        <f t="shared" si="0"/>
        <v>307800</v>
      </c>
      <c r="K11" s="8"/>
    </row>
    <row r="12" spans="1:11" ht="160.19999999999999" customHeight="1" x14ac:dyDescent="0.25">
      <c r="A12" s="2"/>
      <c r="B12" s="61" t="s">
        <v>90</v>
      </c>
      <c r="C12" s="62"/>
      <c r="D12" s="62"/>
      <c r="E12" s="63"/>
      <c r="F12" s="3">
        <v>120</v>
      </c>
      <c r="G12" s="4" t="s">
        <v>87</v>
      </c>
      <c r="H12" s="5">
        <v>225</v>
      </c>
      <c r="I12" s="38">
        <f t="shared" si="1"/>
        <v>27000</v>
      </c>
      <c r="J12" s="7">
        <f t="shared" si="0"/>
        <v>10800</v>
      </c>
      <c r="K12" s="8"/>
    </row>
    <row r="13" spans="1:11" ht="19.95" customHeight="1" x14ac:dyDescent="0.25">
      <c r="A13" s="2"/>
      <c r="B13" s="64" t="s">
        <v>15</v>
      </c>
      <c r="C13" s="64"/>
      <c r="D13" s="64"/>
      <c r="E13" s="64"/>
      <c r="F13" s="64"/>
      <c r="G13" s="64"/>
      <c r="H13" s="64"/>
      <c r="I13" s="9">
        <f>SUM(I5:I12)</f>
        <v>3294650.53</v>
      </c>
      <c r="J13" s="10">
        <f>SUM(J5:J12)</f>
        <v>1317860.2120000001</v>
      </c>
    </row>
    <row r="14" spans="1:11" ht="19.95" customHeight="1" x14ac:dyDescent="0.25">
      <c r="A14" s="2"/>
      <c r="B14" s="64" t="s">
        <v>16</v>
      </c>
      <c r="C14" s="64"/>
      <c r="D14" s="64"/>
      <c r="E14" s="64"/>
      <c r="F14" s="64"/>
      <c r="G14" s="64"/>
      <c r="H14" s="64"/>
      <c r="I14" s="9">
        <f>I13*0.18</f>
        <v>593037.09539999999</v>
      </c>
      <c r="J14" s="10"/>
    </row>
    <row r="15" spans="1:11" ht="19.95" customHeight="1" x14ac:dyDescent="0.25">
      <c r="A15" s="11"/>
      <c r="B15" s="64" t="s">
        <v>17</v>
      </c>
      <c r="C15" s="64"/>
      <c r="D15" s="64"/>
      <c r="E15" s="64"/>
      <c r="F15" s="64"/>
      <c r="G15" s="64"/>
      <c r="H15" s="64"/>
      <c r="I15" s="12">
        <f>SUM(I13:I14)</f>
        <v>3887687.6253999998</v>
      </c>
      <c r="J15" s="13"/>
    </row>
    <row r="16" spans="1:11" ht="19.95" customHeight="1" x14ac:dyDescent="0.25">
      <c r="A16" s="11"/>
      <c r="B16" s="64" t="s">
        <v>18</v>
      </c>
      <c r="C16" s="64"/>
      <c r="D16" s="64"/>
      <c r="E16" s="64"/>
      <c r="F16" s="64"/>
      <c r="G16" s="64"/>
      <c r="H16" s="64"/>
      <c r="I16" s="12">
        <f>E29</f>
        <v>1317860.2119999998</v>
      </c>
      <c r="J16" s="14"/>
    </row>
    <row r="17" spans="1:10" ht="19.95" customHeight="1" x14ac:dyDescent="0.3">
      <c r="A17" s="11"/>
      <c r="B17" s="64" t="s">
        <v>19</v>
      </c>
      <c r="C17" s="64"/>
      <c r="D17" s="64"/>
      <c r="E17" s="64"/>
      <c r="F17" s="64"/>
      <c r="G17" s="64"/>
      <c r="H17" s="64"/>
      <c r="I17" s="15">
        <f>SUM(I15:J16)</f>
        <v>5205547.8373999996</v>
      </c>
      <c r="J17" s="16"/>
    </row>
    <row r="19" spans="1:10" x14ac:dyDescent="0.25">
      <c r="A19" s="1" t="s">
        <v>40</v>
      </c>
    </row>
    <row r="21" spans="1:10" ht="19.95" customHeight="1" x14ac:dyDescent="0.25">
      <c r="B21" s="58" t="s">
        <v>21</v>
      </c>
      <c r="C21" s="58"/>
      <c r="D21" s="58"/>
      <c r="E21" s="17">
        <f>I13</f>
        <v>3294650.53</v>
      </c>
    </row>
    <row r="22" spans="1:10" ht="19.95" customHeight="1" x14ac:dyDescent="0.25">
      <c r="B22" s="2" t="s">
        <v>22</v>
      </c>
      <c r="C22" s="2" t="s">
        <v>23</v>
      </c>
      <c r="D22" s="2" t="s">
        <v>24</v>
      </c>
      <c r="E22" s="2" t="s">
        <v>5</v>
      </c>
    </row>
    <row r="23" spans="1:10" ht="19.95" customHeight="1" x14ac:dyDescent="0.25">
      <c r="B23" s="2">
        <v>1</v>
      </c>
      <c r="C23" s="18" t="s">
        <v>25</v>
      </c>
      <c r="D23" s="2">
        <v>6</v>
      </c>
      <c r="E23" s="19">
        <f>(D23*$E$21)/100</f>
        <v>197679.0318</v>
      </c>
    </row>
    <row r="24" spans="1:10" ht="19.95" customHeight="1" x14ac:dyDescent="0.25">
      <c r="B24" s="2">
        <v>2</v>
      </c>
      <c r="C24" s="18" t="s">
        <v>26</v>
      </c>
      <c r="D24" s="2">
        <v>7</v>
      </c>
      <c r="E24" s="19">
        <f t="shared" ref="E24:E27" si="2">(D24*$E$21)/100</f>
        <v>230625.53709999996</v>
      </c>
    </row>
    <row r="25" spans="1:10" ht="19.95" customHeight="1" x14ac:dyDescent="0.25">
      <c r="B25" s="2">
        <v>3</v>
      </c>
      <c r="C25" s="18" t="s">
        <v>27</v>
      </c>
      <c r="D25" s="2">
        <v>8</v>
      </c>
      <c r="E25" s="19">
        <f t="shared" si="2"/>
        <v>263572.04239999998</v>
      </c>
    </row>
    <row r="26" spans="1:10" ht="19.95" customHeight="1" x14ac:dyDescent="0.25">
      <c r="B26" s="2">
        <v>4</v>
      </c>
      <c r="C26" s="18" t="s">
        <v>28</v>
      </c>
      <c r="D26" s="2">
        <v>9</v>
      </c>
      <c r="E26" s="19">
        <f t="shared" si="2"/>
        <v>296518.5477</v>
      </c>
    </row>
    <row r="27" spans="1:10" ht="19.95" customHeight="1" x14ac:dyDescent="0.25">
      <c r="B27" s="2">
        <v>5</v>
      </c>
      <c r="C27" s="18" t="s">
        <v>29</v>
      </c>
      <c r="D27" s="2">
        <v>10</v>
      </c>
      <c r="E27" s="19">
        <f t="shared" si="2"/>
        <v>329465.05299999996</v>
      </c>
    </row>
    <row r="28" spans="1:10" ht="19.95" customHeight="1" x14ac:dyDescent="0.25">
      <c r="B28" s="58" t="s">
        <v>30</v>
      </c>
      <c r="C28" s="58"/>
      <c r="D28" s="2">
        <f>SUM(D23:D27)</f>
        <v>40</v>
      </c>
      <c r="E28" s="20"/>
    </row>
    <row r="29" spans="1:10" ht="19.95" customHeight="1" x14ac:dyDescent="0.25">
      <c r="B29" s="59" t="s">
        <v>15</v>
      </c>
      <c r="C29" s="59"/>
      <c r="D29" s="59"/>
      <c r="E29" s="21">
        <f>SUM(E23:E27)</f>
        <v>1317860.2119999998</v>
      </c>
    </row>
  </sheetData>
  <mergeCells count="24">
    <mergeCell ref="B11:E11"/>
    <mergeCell ref="B12:E12"/>
    <mergeCell ref="B28:C28"/>
    <mergeCell ref="B29:D29"/>
    <mergeCell ref="B13:H13"/>
    <mergeCell ref="B14:H14"/>
    <mergeCell ref="B15:H15"/>
    <mergeCell ref="B16:H16"/>
    <mergeCell ref="B17:H17"/>
    <mergeCell ref="B21:D21"/>
    <mergeCell ref="B10:E10"/>
    <mergeCell ref="A2:J2"/>
    <mergeCell ref="A3:A4"/>
    <mergeCell ref="B3:E4"/>
    <mergeCell ref="F3:F4"/>
    <mergeCell ref="G3:G4"/>
    <mergeCell ref="H3:H4"/>
    <mergeCell ref="I3:I4"/>
    <mergeCell ref="J3:J4"/>
    <mergeCell ref="B5:E5"/>
    <mergeCell ref="B6:E6"/>
    <mergeCell ref="B7:E7"/>
    <mergeCell ref="B8:E8"/>
    <mergeCell ref="B9:E9"/>
  </mergeCells>
  <pageMargins left="0.78740157480314965" right="0.70866141732283472" top="1.1417322834645669" bottom="0.94488188976377963" header="0.31496062992125984" footer="0.31496062992125984"/>
  <pageSetup paperSize="9" scale="65" fitToHeight="2" orientation="portrait" r:id="rId1"/>
  <rowBreaks count="1" manualBreakCount="1">
    <brk id="11"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B7F8E-5712-4730-A10B-A59DDA7F6344}">
  <sheetPr>
    <pageSetUpPr fitToPage="1"/>
  </sheetPr>
  <dimension ref="A2:M29"/>
  <sheetViews>
    <sheetView view="pageBreakPreview" topLeftCell="A12" zoomScale="81" zoomScaleNormal="100" zoomScaleSheetLayoutView="81" workbookViewId="0">
      <selection activeCell="I15" sqref="I15"/>
    </sheetView>
  </sheetViews>
  <sheetFormatPr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9" width="12.44140625" style="1" customWidth="1"/>
    <col min="10" max="10" width="14.21875" style="1" customWidth="1"/>
    <col min="11" max="11" width="10.44140625" style="1" bestFit="1" customWidth="1"/>
    <col min="12" max="16384" width="8.88671875" style="1"/>
  </cols>
  <sheetData>
    <row r="2" spans="1:13" ht="22.2" customHeight="1" x14ac:dyDescent="0.25">
      <c r="A2" s="60" t="s">
        <v>31</v>
      </c>
      <c r="B2" s="60"/>
      <c r="C2" s="60"/>
      <c r="D2" s="60"/>
      <c r="E2" s="60"/>
      <c r="F2" s="60"/>
      <c r="G2" s="60"/>
      <c r="H2" s="60"/>
      <c r="I2" s="60"/>
      <c r="J2" s="60"/>
    </row>
    <row r="3" spans="1:13" ht="14.4" customHeight="1" x14ac:dyDescent="0.25">
      <c r="A3" s="47" t="s">
        <v>0</v>
      </c>
      <c r="B3" s="47" t="s">
        <v>1</v>
      </c>
      <c r="C3" s="47"/>
      <c r="D3" s="47"/>
      <c r="E3" s="47"/>
      <c r="F3" s="56" t="s">
        <v>2</v>
      </c>
      <c r="G3" s="56" t="s">
        <v>3</v>
      </c>
      <c r="H3" s="57" t="s">
        <v>4</v>
      </c>
      <c r="I3" s="46" t="s">
        <v>5</v>
      </c>
      <c r="J3" s="47" t="s">
        <v>6</v>
      </c>
    </row>
    <row r="4" spans="1:13" ht="13.8" customHeight="1" x14ac:dyDescent="0.25">
      <c r="A4" s="47"/>
      <c r="B4" s="47"/>
      <c r="C4" s="47"/>
      <c r="D4" s="47"/>
      <c r="E4" s="47"/>
      <c r="F4" s="56"/>
      <c r="G4" s="56" t="s">
        <v>3</v>
      </c>
      <c r="H4" s="57"/>
      <c r="I4" s="46"/>
      <c r="J4" s="47"/>
    </row>
    <row r="5" spans="1:13" ht="52.2" customHeight="1" x14ac:dyDescent="0.25">
      <c r="A5" s="2">
        <v>1</v>
      </c>
      <c r="B5" s="65" t="s">
        <v>32</v>
      </c>
      <c r="C5" s="65"/>
      <c r="D5" s="65"/>
      <c r="E5" s="65"/>
      <c r="F5" s="27">
        <v>2</v>
      </c>
      <c r="G5" s="4" t="s">
        <v>12</v>
      </c>
      <c r="H5" s="5">
        <v>43628</v>
      </c>
      <c r="I5" s="6">
        <f>F5*H5</f>
        <v>87256</v>
      </c>
      <c r="J5" s="7">
        <f>(I5*$D$28)/100</f>
        <v>34902.400000000001</v>
      </c>
      <c r="K5" s="8"/>
    </row>
    <row r="6" spans="1:13" ht="64.2" customHeight="1" x14ac:dyDescent="0.25">
      <c r="A6" s="2">
        <v>2</v>
      </c>
      <c r="B6" s="65" t="s">
        <v>33</v>
      </c>
      <c r="C6" s="65" t="s">
        <v>33</v>
      </c>
      <c r="D6" s="65" t="s">
        <v>33</v>
      </c>
      <c r="E6" s="65" t="s">
        <v>33</v>
      </c>
      <c r="F6" s="27">
        <v>6</v>
      </c>
      <c r="G6" s="4" t="s">
        <v>12</v>
      </c>
      <c r="H6" s="5">
        <v>53172</v>
      </c>
      <c r="I6" s="6">
        <f>F6*H6</f>
        <v>319032</v>
      </c>
      <c r="J6" s="7">
        <f>(I6*$D$28)/100</f>
        <v>127612.8</v>
      </c>
      <c r="K6" s="8"/>
    </row>
    <row r="7" spans="1:13" ht="63.6" customHeight="1" x14ac:dyDescent="0.25">
      <c r="A7" s="2">
        <v>3</v>
      </c>
      <c r="B7" s="65" t="s">
        <v>34</v>
      </c>
      <c r="C7" s="65" t="s">
        <v>34</v>
      </c>
      <c r="D7" s="65" t="s">
        <v>34</v>
      </c>
      <c r="E7" s="65" t="s">
        <v>34</v>
      </c>
      <c r="F7" s="27">
        <v>2</v>
      </c>
      <c r="G7" s="4" t="s">
        <v>12</v>
      </c>
      <c r="H7" s="5">
        <v>20451</v>
      </c>
      <c r="I7" s="6">
        <f>F7*H7</f>
        <v>40902</v>
      </c>
      <c r="J7" s="7">
        <f>(I7*$D$28)/100</f>
        <v>16360.8</v>
      </c>
      <c r="K7" s="8"/>
      <c r="M7" s="1" t="s">
        <v>53</v>
      </c>
    </row>
    <row r="8" spans="1:13" ht="77.400000000000006" customHeight="1" x14ac:dyDescent="0.25">
      <c r="A8" s="2">
        <v>4</v>
      </c>
      <c r="B8" s="65" t="s">
        <v>35</v>
      </c>
      <c r="C8" s="65" t="s">
        <v>35</v>
      </c>
      <c r="D8" s="65" t="s">
        <v>35</v>
      </c>
      <c r="E8" s="65" t="s">
        <v>35</v>
      </c>
      <c r="F8" s="27">
        <v>1</v>
      </c>
      <c r="G8" s="4" t="s">
        <v>52</v>
      </c>
      <c r="H8" s="5">
        <v>42264</v>
      </c>
      <c r="I8" s="6">
        <f t="shared" ref="I8:I9" si="0">F8*H8</f>
        <v>42264</v>
      </c>
      <c r="J8" s="7">
        <f>(I8*$D$28)/100</f>
        <v>16905.599999999999</v>
      </c>
      <c r="K8" s="8"/>
    </row>
    <row r="9" spans="1:13" ht="322.8" customHeight="1" x14ac:dyDescent="0.25">
      <c r="A9" s="2">
        <v>5</v>
      </c>
      <c r="B9" s="65" t="s">
        <v>36</v>
      </c>
      <c r="C9" s="65" t="s">
        <v>36</v>
      </c>
      <c r="D9" s="65" t="s">
        <v>36</v>
      </c>
      <c r="E9" s="65" t="s">
        <v>36</v>
      </c>
      <c r="F9" s="27">
        <v>1</v>
      </c>
      <c r="G9" s="4" t="s">
        <v>52</v>
      </c>
      <c r="H9" s="5">
        <v>190873</v>
      </c>
      <c r="I9" s="6">
        <f t="shared" si="0"/>
        <v>190873</v>
      </c>
      <c r="J9" s="7">
        <f>(I9*$D$28)/100</f>
        <v>76349.2</v>
      </c>
      <c r="K9" s="8"/>
    </row>
    <row r="10" spans="1:13" ht="79.2" customHeight="1" x14ac:dyDescent="0.25">
      <c r="A10" s="2">
        <v>6</v>
      </c>
      <c r="B10" s="65" t="s">
        <v>37</v>
      </c>
      <c r="C10" s="65" t="s">
        <v>37</v>
      </c>
      <c r="D10" s="65" t="s">
        <v>37</v>
      </c>
      <c r="E10" s="65" t="s">
        <v>37</v>
      </c>
      <c r="F10" s="27">
        <v>1</v>
      </c>
      <c r="G10" s="4" t="s">
        <v>52</v>
      </c>
      <c r="H10" s="5">
        <v>42264</v>
      </c>
      <c r="I10" s="6">
        <f t="shared" ref="I10:I12" si="1">F10*H10</f>
        <v>42264</v>
      </c>
      <c r="J10" s="7">
        <f t="shared" ref="J10:J12" si="2">(I10*$D$28)/100</f>
        <v>16905.599999999999</v>
      </c>
      <c r="K10" s="8"/>
    </row>
    <row r="11" spans="1:13" ht="83.4" customHeight="1" x14ac:dyDescent="0.25">
      <c r="A11" s="2">
        <v>7</v>
      </c>
      <c r="B11" s="65" t="s">
        <v>38</v>
      </c>
      <c r="C11" s="65" t="s">
        <v>38</v>
      </c>
      <c r="D11" s="65" t="s">
        <v>38</v>
      </c>
      <c r="E11" s="65" t="s">
        <v>38</v>
      </c>
      <c r="F11" s="27">
        <v>1</v>
      </c>
      <c r="G11" s="4" t="s">
        <v>52</v>
      </c>
      <c r="H11" s="5">
        <v>190873</v>
      </c>
      <c r="I11" s="6">
        <f t="shared" si="1"/>
        <v>190873</v>
      </c>
      <c r="J11" s="7">
        <f t="shared" si="2"/>
        <v>76349.2</v>
      </c>
      <c r="K11" s="8"/>
    </row>
    <row r="12" spans="1:13" ht="351.6" customHeight="1" x14ac:dyDescent="0.25">
      <c r="A12" s="2">
        <v>8</v>
      </c>
      <c r="B12" s="65" t="s">
        <v>39</v>
      </c>
      <c r="C12" s="65" t="s">
        <v>39</v>
      </c>
      <c r="D12" s="65" t="s">
        <v>39</v>
      </c>
      <c r="E12" s="65" t="s">
        <v>39</v>
      </c>
      <c r="F12" s="27">
        <v>1</v>
      </c>
      <c r="G12" s="4" t="s">
        <v>52</v>
      </c>
      <c r="H12" s="5">
        <v>152695</v>
      </c>
      <c r="I12" s="6">
        <f t="shared" si="1"/>
        <v>152695</v>
      </c>
      <c r="J12" s="7">
        <f t="shared" si="2"/>
        <v>61078</v>
      </c>
      <c r="K12" s="8"/>
    </row>
    <row r="13" spans="1:13" ht="19.95" customHeight="1" x14ac:dyDescent="0.25">
      <c r="A13" s="2"/>
      <c r="B13" s="64" t="s">
        <v>15</v>
      </c>
      <c r="C13" s="64"/>
      <c r="D13" s="64"/>
      <c r="E13" s="64"/>
      <c r="F13" s="64"/>
      <c r="G13" s="64"/>
      <c r="H13" s="64"/>
      <c r="I13" s="10">
        <f>SUM(I5:I12)</f>
        <v>1066159</v>
      </c>
      <c r="J13" s="10">
        <f>SUM(J5:J12)</f>
        <v>426463.6</v>
      </c>
    </row>
    <row r="14" spans="1:13" ht="19.95" customHeight="1" x14ac:dyDescent="0.25">
      <c r="A14" s="2"/>
      <c r="B14" s="64" t="s">
        <v>16</v>
      </c>
      <c r="C14" s="64"/>
      <c r="D14" s="64"/>
      <c r="E14" s="64"/>
      <c r="F14" s="64"/>
      <c r="G14" s="64"/>
      <c r="H14" s="64"/>
      <c r="I14" s="10">
        <f>I13*0.18</f>
        <v>191908.62</v>
      </c>
      <c r="J14" s="10"/>
    </row>
    <row r="15" spans="1:13" ht="19.95" customHeight="1" x14ac:dyDescent="0.25">
      <c r="A15" s="11"/>
      <c r="B15" s="64" t="s">
        <v>17</v>
      </c>
      <c r="C15" s="64"/>
      <c r="D15" s="64"/>
      <c r="E15" s="64"/>
      <c r="F15" s="64"/>
      <c r="G15" s="64"/>
      <c r="H15" s="64"/>
      <c r="I15" s="14">
        <f>SUM(I13:I14)</f>
        <v>1258067.6200000001</v>
      </c>
      <c r="J15" s="13"/>
    </row>
    <row r="16" spans="1:13" ht="19.95" customHeight="1" x14ac:dyDescent="0.25">
      <c r="A16" s="11"/>
      <c r="B16" s="64" t="s">
        <v>18</v>
      </c>
      <c r="C16" s="64"/>
      <c r="D16" s="64"/>
      <c r="E16" s="64"/>
      <c r="F16" s="64"/>
      <c r="G16" s="64"/>
      <c r="H16" s="64"/>
      <c r="I16" s="14">
        <f>E29</f>
        <v>426463.6</v>
      </c>
      <c r="J16" s="14"/>
    </row>
    <row r="17" spans="1:10" ht="19.95" customHeight="1" x14ac:dyDescent="0.3">
      <c r="A17" s="11"/>
      <c r="B17" s="64" t="s">
        <v>19</v>
      </c>
      <c r="C17" s="64"/>
      <c r="D17" s="64"/>
      <c r="E17" s="64"/>
      <c r="F17" s="64"/>
      <c r="G17" s="64"/>
      <c r="H17" s="64"/>
      <c r="I17" s="16">
        <f>SUM(I15:I16)</f>
        <v>1684531.2200000002</v>
      </c>
      <c r="J17" s="16"/>
    </row>
    <row r="19" spans="1:10" x14ac:dyDescent="0.25">
      <c r="A19" s="1" t="s">
        <v>40</v>
      </c>
    </row>
    <row r="21" spans="1:10" ht="19.95" customHeight="1" x14ac:dyDescent="0.25">
      <c r="B21" s="58" t="s">
        <v>21</v>
      </c>
      <c r="C21" s="58"/>
      <c r="D21" s="58"/>
      <c r="E21" s="17">
        <f>I13</f>
        <v>1066159</v>
      </c>
    </row>
    <row r="22" spans="1:10" ht="19.95" customHeight="1" x14ac:dyDescent="0.25">
      <c r="B22" s="2" t="s">
        <v>22</v>
      </c>
      <c r="C22" s="2" t="s">
        <v>23</v>
      </c>
      <c r="D22" s="2" t="s">
        <v>24</v>
      </c>
      <c r="E22" s="2" t="s">
        <v>5</v>
      </c>
    </row>
    <row r="23" spans="1:10" ht="19.95" customHeight="1" x14ac:dyDescent="0.25">
      <c r="B23" s="2">
        <v>1</v>
      </c>
      <c r="C23" s="18" t="s">
        <v>25</v>
      </c>
      <c r="D23" s="2">
        <v>6</v>
      </c>
      <c r="E23" s="19">
        <f>(D23*$E$21)/100</f>
        <v>63969.54</v>
      </c>
    </row>
    <row r="24" spans="1:10" ht="19.95" customHeight="1" x14ac:dyDescent="0.25">
      <c r="B24" s="2">
        <v>2</v>
      </c>
      <c r="C24" s="18" t="s">
        <v>26</v>
      </c>
      <c r="D24" s="2">
        <v>7</v>
      </c>
      <c r="E24" s="19">
        <f t="shared" ref="E24:E27" si="3">(D24*$E$21)/100</f>
        <v>74631.13</v>
      </c>
    </row>
    <row r="25" spans="1:10" ht="19.95" customHeight="1" x14ac:dyDescent="0.25">
      <c r="B25" s="2">
        <v>3</v>
      </c>
      <c r="C25" s="18" t="s">
        <v>27</v>
      </c>
      <c r="D25" s="2">
        <v>8</v>
      </c>
      <c r="E25" s="19">
        <f t="shared" si="3"/>
        <v>85292.72</v>
      </c>
    </row>
    <row r="26" spans="1:10" ht="19.95" customHeight="1" x14ac:dyDescent="0.25">
      <c r="B26" s="2">
        <v>4</v>
      </c>
      <c r="C26" s="18" t="s">
        <v>28</v>
      </c>
      <c r="D26" s="2">
        <v>9</v>
      </c>
      <c r="E26" s="19">
        <f t="shared" si="3"/>
        <v>95954.31</v>
      </c>
    </row>
    <row r="27" spans="1:10" ht="19.95" customHeight="1" x14ac:dyDescent="0.25">
      <c r="B27" s="2">
        <v>5</v>
      </c>
      <c r="C27" s="18" t="s">
        <v>29</v>
      </c>
      <c r="D27" s="2">
        <v>10</v>
      </c>
      <c r="E27" s="19">
        <f t="shared" si="3"/>
        <v>106615.9</v>
      </c>
    </row>
    <row r="28" spans="1:10" ht="19.95" customHeight="1" x14ac:dyDescent="0.25">
      <c r="B28" s="58" t="s">
        <v>30</v>
      </c>
      <c r="C28" s="58"/>
      <c r="D28" s="2">
        <f>SUM(D23:D27)</f>
        <v>40</v>
      </c>
      <c r="E28" s="20"/>
    </row>
    <row r="29" spans="1:10" ht="19.95" customHeight="1" x14ac:dyDescent="0.25">
      <c r="B29" s="59" t="s">
        <v>15</v>
      </c>
      <c r="C29" s="59"/>
      <c r="D29" s="59"/>
      <c r="E29" s="21">
        <f>SUM(E23:E27)</f>
        <v>426463.6</v>
      </c>
    </row>
  </sheetData>
  <mergeCells count="24">
    <mergeCell ref="B28:C28"/>
    <mergeCell ref="B29:D29"/>
    <mergeCell ref="B10:E10"/>
    <mergeCell ref="B11:E11"/>
    <mergeCell ref="B12:E12"/>
    <mergeCell ref="B13:H13"/>
    <mergeCell ref="B14:H14"/>
    <mergeCell ref="B15:H15"/>
    <mergeCell ref="B16:H16"/>
    <mergeCell ref="B17:H17"/>
    <mergeCell ref="B21:D21"/>
    <mergeCell ref="B5:E5"/>
    <mergeCell ref="B6:E6"/>
    <mergeCell ref="B7:E7"/>
    <mergeCell ref="B8:E8"/>
    <mergeCell ref="B9:E9"/>
    <mergeCell ref="A2:J2"/>
    <mergeCell ref="A3:A4"/>
    <mergeCell ref="B3:E4"/>
    <mergeCell ref="F3:F4"/>
    <mergeCell ref="G3:G4"/>
    <mergeCell ref="H3:H4"/>
    <mergeCell ref="I3:I4"/>
    <mergeCell ref="J3:J4"/>
  </mergeCells>
  <pageMargins left="0.70866141732283472" right="0.70866141732283472" top="0.94488188976377963" bottom="0.55118110236220474" header="0.31496062992125984" footer="0.31496062992125984"/>
  <pageSetup paperSize="9" scale="67" fitToHeight="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EF6AC-C2C0-49F7-AA04-6D7BD29B8445}">
  <sheetPr>
    <pageSetUpPr fitToPage="1"/>
  </sheetPr>
  <dimension ref="A2:K29"/>
  <sheetViews>
    <sheetView view="pageBreakPreview" topLeftCell="A7" zoomScale="81" zoomScaleNormal="100" zoomScaleSheetLayoutView="81" workbookViewId="0">
      <selection activeCell="I15" sqref="I15"/>
    </sheetView>
  </sheetViews>
  <sheetFormatPr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9" width="12.44140625" style="1" customWidth="1"/>
    <col min="10" max="10" width="14.21875" style="1" customWidth="1"/>
    <col min="11" max="11" width="10.44140625" style="1" bestFit="1" customWidth="1"/>
    <col min="12" max="16384" width="8.88671875" style="1"/>
  </cols>
  <sheetData>
    <row r="2" spans="1:11" ht="22.2" customHeight="1" x14ac:dyDescent="0.25">
      <c r="A2" s="60" t="s">
        <v>31</v>
      </c>
      <c r="B2" s="60"/>
      <c r="C2" s="60"/>
      <c r="D2" s="60"/>
      <c r="E2" s="60"/>
      <c r="F2" s="60"/>
      <c r="G2" s="60"/>
      <c r="H2" s="60"/>
      <c r="I2" s="60"/>
      <c r="J2" s="60"/>
    </row>
    <row r="3" spans="1:11" ht="14.4" customHeight="1" x14ac:dyDescent="0.25">
      <c r="A3" s="47" t="s">
        <v>0</v>
      </c>
      <c r="B3" s="47" t="s">
        <v>1</v>
      </c>
      <c r="C3" s="47"/>
      <c r="D3" s="47"/>
      <c r="E3" s="47"/>
      <c r="F3" s="56" t="s">
        <v>2</v>
      </c>
      <c r="G3" s="56" t="s">
        <v>3</v>
      </c>
      <c r="H3" s="57" t="s">
        <v>4</v>
      </c>
      <c r="I3" s="46" t="s">
        <v>5</v>
      </c>
      <c r="J3" s="47" t="s">
        <v>6</v>
      </c>
    </row>
    <row r="4" spans="1:11" ht="13.8" customHeight="1" x14ac:dyDescent="0.25">
      <c r="A4" s="47"/>
      <c r="B4" s="47"/>
      <c r="C4" s="47"/>
      <c r="D4" s="47"/>
      <c r="E4" s="47"/>
      <c r="F4" s="56"/>
      <c r="G4" s="56" t="s">
        <v>3</v>
      </c>
      <c r="H4" s="57"/>
      <c r="I4" s="46"/>
      <c r="J4" s="47"/>
    </row>
    <row r="5" spans="1:11" ht="52.2" customHeight="1" x14ac:dyDescent="0.25">
      <c r="A5" s="2">
        <v>1</v>
      </c>
      <c r="B5" s="65" t="s">
        <v>32</v>
      </c>
      <c r="C5" s="65"/>
      <c r="D5" s="65"/>
      <c r="E5" s="65"/>
      <c r="F5" s="27">
        <v>2</v>
      </c>
      <c r="G5" s="4" t="s">
        <v>12</v>
      </c>
      <c r="H5" s="5">
        <v>40902</v>
      </c>
      <c r="I5" s="6">
        <f>F5*H5</f>
        <v>81804</v>
      </c>
      <c r="J5" s="7">
        <f>(I5*$D$28)/100</f>
        <v>29449.439999999999</v>
      </c>
      <c r="K5" s="8"/>
    </row>
    <row r="6" spans="1:11" ht="64.2" customHeight="1" x14ac:dyDescent="0.25">
      <c r="A6" s="2">
        <v>2</v>
      </c>
      <c r="B6" s="65" t="s">
        <v>33</v>
      </c>
      <c r="C6" s="65" t="s">
        <v>33</v>
      </c>
      <c r="D6" s="65" t="s">
        <v>33</v>
      </c>
      <c r="E6" s="65" t="s">
        <v>33</v>
      </c>
      <c r="F6" s="27">
        <v>6</v>
      </c>
      <c r="G6" s="4" t="s">
        <v>12</v>
      </c>
      <c r="H6" s="5">
        <v>54535</v>
      </c>
      <c r="I6" s="6">
        <f>F6*H6</f>
        <v>327210</v>
      </c>
      <c r="J6" s="7">
        <f>(I6*$D$28)/100</f>
        <v>117795.6</v>
      </c>
      <c r="K6" s="8"/>
    </row>
    <row r="7" spans="1:11" ht="63.6" customHeight="1" x14ac:dyDescent="0.25">
      <c r="A7" s="2">
        <v>3</v>
      </c>
      <c r="B7" s="65" t="s">
        <v>34</v>
      </c>
      <c r="C7" s="65" t="s">
        <v>34</v>
      </c>
      <c r="D7" s="65" t="s">
        <v>34</v>
      </c>
      <c r="E7" s="65" t="s">
        <v>34</v>
      </c>
      <c r="F7" s="27">
        <v>2</v>
      </c>
      <c r="G7" s="4" t="s">
        <v>12</v>
      </c>
      <c r="H7" s="5">
        <v>19769</v>
      </c>
      <c r="I7" s="6">
        <f>F7*H7</f>
        <v>39538</v>
      </c>
      <c r="J7" s="7">
        <f>(I7*$D$28)/100</f>
        <v>14233.68</v>
      </c>
      <c r="K7" s="8"/>
    </row>
    <row r="8" spans="1:11" ht="77.400000000000006" customHeight="1" x14ac:dyDescent="0.25">
      <c r="A8" s="2">
        <v>4</v>
      </c>
      <c r="B8" s="65" t="s">
        <v>35</v>
      </c>
      <c r="C8" s="65" t="s">
        <v>35</v>
      </c>
      <c r="D8" s="65" t="s">
        <v>35</v>
      </c>
      <c r="E8" s="65" t="s">
        <v>35</v>
      </c>
      <c r="F8" s="27">
        <v>1</v>
      </c>
      <c r="G8" s="4" t="s">
        <v>52</v>
      </c>
      <c r="H8" s="5">
        <v>44310</v>
      </c>
      <c r="I8" s="6">
        <f t="shared" ref="I8:I12" si="0">F8*H8</f>
        <v>44310</v>
      </c>
      <c r="J8" s="7">
        <f>(I8*$D$28)/100</f>
        <v>15951.6</v>
      </c>
      <c r="K8" s="8"/>
    </row>
    <row r="9" spans="1:11" ht="322.8" customHeight="1" x14ac:dyDescent="0.25">
      <c r="A9" s="2">
        <v>5</v>
      </c>
      <c r="B9" s="65" t="s">
        <v>36</v>
      </c>
      <c r="C9" s="65" t="s">
        <v>36</v>
      </c>
      <c r="D9" s="65" t="s">
        <v>36</v>
      </c>
      <c r="E9" s="65" t="s">
        <v>36</v>
      </c>
      <c r="F9" s="27">
        <v>1</v>
      </c>
      <c r="G9" s="4" t="s">
        <v>52</v>
      </c>
      <c r="H9" s="5">
        <v>193600</v>
      </c>
      <c r="I9" s="6">
        <f t="shared" si="0"/>
        <v>193600</v>
      </c>
      <c r="J9" s="7">
        <f>(I9*$D$28)/100</f>
        <v>69696</v>
      </c>
      <c r="K9" s="8"/>
    </row>
    <row r="10" spans="1:11" ht="79.2" customHeight="1" x14ac:dyDescent="0.25">
      <c r="A10" s="2">
        <v>6</v>
      </c>
      <c r="B10" s="65" t="s">
        <v>37</v>
      </c>
      <c r="C10" s="65" t="s">
        <v>37</v>
      </c>
      <c r="D10" s="65" t="s">
        <v>37</v>
      </c>
      <c r="E10" s="65" t="s">
        <v>37</v>
      </c>
      <c r="F10" s="27">
        <v>1</v>
      </c>
      <c r="G10" s="4" t="s">
        <v>52</v>
      </c>
      <c r="H10" s="5">
        <v>44310</v>
      </c>
      <c r="I10" s="6">
        <f t="shared" si="0"/>
        <v>44310</v>
      </c>
      <c r="J10" s="7">
        <f t="shared" ref="J10:J12" si="1">(I10*$D$28)/100</f>
        <v>15951.6</v>
      </c>
      <c r="K10" s="8"/>
    </row>
    <row r="11" spans="1:11" ht="83.4" customHeight="1" x14ac:dyDescent="0.25">
      <c r="A11" s="2">
        <v>7</v>
      </c>
      <c r="B11" s="65" t="s">
        <v>38</v>
      </c>
      <c r="C11" s="65" t="s">
        <v>38</v>
      </c>
      <c r="D11" s="65" t="s">
        <v>38</v>
      </c>
      <c r="E11" s="65" t="s">
        <v>38</v>
      </c>
      <c r="F11" s="27">
        <v>1</v>
      </c>
      <c r="G11" s="4" t="s">
        <v>52</v>
      </c>
      <c r="H11" s="5">
        <v>193600</v>
      </c>
      <c r="I11" s="6">
        <f t="shared" si="0"/>
        <v>193600</v>
      </c>
      <c r="J11" s="7">
        <f t="shared" si="1"/>
        <v>69696</v>
      </c>
      <c r="K11" s="8"/>
    </row>
    <row r="12" spans="1:11" ht="351.6" customHeight="1" x14ac:dyDescent="0.25">
      <c r="A12" s="2">
        <v>8</v>
      </c>
      <c r="B12" s="65" t="s">
        <v>39</v>
      </c>
      <c r="C12" s="65" t="s">
        <v>39</v>
      </c>
      <c r="D12" s="65" t="s">
        <v>39</v>
      </c>
      <c r="E12" s="65" t="s">
        <v>39</v>
      </c>
      <c r="F12" s="27">
        <v>1</v>
      </c>
      <c r="G12" s="4" t="s">
        <v>52</v>
      </c>
      <c r="H12" s="5">
        <v>160195</v>
      </c>
      <c r="I12" s="6">
        <f t="shared" si="0"/>
        <v>160195</v>
      </c>
      <c r="J12" s="7">
        <f t="shared" si="1"/>
        <v>57670.2</v>
      </c>
      <c r="K12" s="8"/>
    </row>
    <row r="13" spans="1:11" ht="19.95" customHeight="1" x14ac:dyDescent="0.25">
      <c r="A13" s="2"/>
      <c r="B13" s="64" t="s">
        <v>15</v>
      </c>
      <c r="C13" s="64"/>
      <c r="D13" s="64"/>
      <c r="E13" s="64"/>
      <c r="F13" s="64"/>
      <c r="G13" s="64"/>
      <c r="H13" s="64"/>
      <c r="I13" s="10">
        <f>SUM(I5:I12)</f>
        <v>1084567</v>
      </c>
      <c r="J13" s="10">
        <f>SUM(J5:J12)</f>
        <v>390444.12</v>
      </c>
    </row>
    <row r="14" spans="1:11" ht="19.95" customHeight="1" x14ac:dyDescent="0.25">
      <c r="A14" s="2"/>
      <c r="B14" s="64" t="s">
        <v>16</v>
      </c>
      <c r="C14" s="64"/>
      <c r="D14" s="64"/>
      <c r="E14" s="64"/>
      <c r="F14" s="64"/>
      <c r="G14" s="64"/>
      <c r="H14" s="64"/>
      <c r="I14" s="10">
        <f>I13*0.18</f>
        <v>195222.06</v>
      </c>
      <c r="J14" s="10"/>
    </row>
    <row r="15" spans="1:11" ht="19.95" customHeight="1" x14ac:dyDescent="0.25">
      <c r="A15" s="11"/>
      <c r="B15" s="64" t="s">
        <v>17</v>
      </c>
      <c r="C15" s="64"/>
      <c r="D15" s="64"/>
      <c r="E15" s="64"/>
      <c r="F15" s="64"/>
      <c r="G15" s="64"/>
      <c r="H15" s="64"/>
      <c r="I15" s="14">
        <f>SUM(I13:I14)</f>
        <v>1279789.06</v>
      </c>
      <c r="J15" s="13"/>
    </row>
    <row r="16" spans="1:11" ht="19.95" customHeight="1" x14ac:dyDescent="0.25">
      <c r="A16" s="11"/>
      <c r="B16" s="64" t="s">
        <v>18</v>
      </c>
      <c r="C16" s="64"/>
      <c r="D16" s="64"/>
      <c r="E16" s="64"/>
      <c r="F16" s="64"/>
      <c r="G16" s="64"/>
      <c r="H16" s="64"/>
      <c r="I16" s="14">
        <f>E29</f>
        <v>390444.12</v>
      </c>
      <c r="J16" s="14"/>
    </row>
    <row r="17" spans="1:10" ht="19.95" customHeight="1" x14ac:dyDescent="0.3">
      <c r="A17" s="11"/>
      <c r="B17" s="64" t="s">
        <v>19</v>
      </c>
      <c r="C17" s="64"/>
      <c r="D17" s="64"/>
      <c r="E17" s="64"/>
      <c r="F17" s="64"/>
      <c r="G17" s="64"/>
      <c r="H17" s="64"/>
      <c r="I17" s="16">
        <f>SUM(I15:I16)</f>
        <v>1670233.1800000002</v>
      </c>
      <c r="J17" s="16"/>
    </row>
    <row r="19" spans="1:10" x14ac:dyDescent="0.25">
      <c r="A19" s="1" t="s">
        <v>47</v>
      </c>
    </row>
    <row r="21" spans="1:10" ht="19.95" customHeight="1" x14ac:dyDescent="0.25">
      <c r="B21" s="58" t="s">
        <v>21</v>
      </c>
      <c r="C21" s="58"/>
      <c r="D21" s="58"/>
      <c r="E21" s="17">
        <f>I13</f>
        <v>1084567</v>
      </c>
    </row>
    <row r="22" spans="1:10" ht="19.95" customHeight="1" x14ac:dyDescent="0.25">
      <c r="B22" s="2" t="s">
        <v>22</v>
      </c>
      <c r="C22" s="2" t="s">
        <v>23</v>
      </c>
      <c r="D22" s="2" t="s">
        <v>24</v>
      </c>
      <c r="E22" s="2" t="s">
        <v>5</v>
      </c>
    </row>
    <row r="23" spans="1:10" ht="19.95" customHeight="1" x14ac:dyDescent="0.25">
      <c r="B23" s="2">
        <v>1</v>
      </c>
      <c r="C23" s="18" t="s">
        <v>25</v>
      </c>
      <c r="D23" s="2">
        <v>5</v>
      </c>
      <c r="E23" s="19">
        <f>(D23*$E$21)/100</f>
        <v>54228.35</v>
      </c>
    </row>
    <row r="24" spans="1:10" ht="19.95" customHeight="1" x14ac:dyDescent="0.25">
      <c r="B24" s="2">
        <v>2</v>
      </c>
      <c r="C24" s="18" t="s">
        <v>26</v>
      </c>
      <c r="D24" s="2">
        <v>6</v>
      </c>
      <c r="E24" s="19">
        <f t="shared" ref="E24:E27" si="2">(D24*$E$21)/100</f>
        <v>65074.02</v>
      </c>
    </row>
    <row r="25" spans="1:10" ht="19.95" customHeight="1" x14ac:dyDescent="0.25">
      <c r="B25" s="2">
        <v>3</v>
      </c>
      <c r="C25" s="18" t="s">
        <v>27</v>
      </c>
      <c r="D25" s="2">
        <v>7</v>
      </c>
      <c r="E25" s="19">
        <f t="shared" si="2"/>
        <v>75919.69</v>
      </c>
    </row>
    <row r="26" spans="1:10" ht="19.95" customHeight="1" x14ac:dyDescent="0.25">
      <c r="B26" s="2">
        <v>4</v>
      </c>
      <c r="C26" s="18" t="s">
        <v>28</v>
      </c>
      <c r="D26" s="2">
        <v>8</v>
      </c>
      <c r="E26" s="19">
        <f t="shared" si="2"/>
        <v>86765.36</v>
      </c>
    </row>
    <row r="27" spans="1:10" ht="19.95" customHeight="1" x14ac:dyDescent="0.25">
      <c r="B27" s="2">
        <v>5</v>
      </c>
      <c r="C27" s="18" t="s">
        <v>29</v>
      </c>
      <c r="D27" s="2">
        <v>10</v>
      </c>
      <c r="E27" s="19">
        <f t="shared" si="2"/>
        <v>108456.7</v>
      </c>
    </row>
    <row r="28" spans="1:10" ht="19.95" customHeight="1" x14ac:dyDescent="0.25">
      <c r="B28" s="58" t="s">
        <v>30</v>
      </c>
      <c r="C28" s="58"/>
      <c r="D28" s="2">
        <f>SUM(D23:D27)</f>
        <v>36</v>
      </c>
      <c r="E28" s="20"/>
    </row>
    <row r="29" spans="1:10" ht="19.95" customHeight="1" x14ac:dyDescent="0.25">
      <c r="B29" s="59" t="s">
        <v>15</v>
      </c>
      <c r="C29" s="59"/>
      <c r="D29" s="59"/>
      <c r="E29" s="21">
        <f>SUM(E23:E27)</f>
        <v>390444.12</v>
      </c>
    </row>
  </sheetData>
  <mergeCells count="24">
    <mergeCell ref="B17:H17"/>
    <mergeCell ref="B21:D21"/>
    <mergeCell ref="B28:C28"/>
    <mergeCell ref="B29:D29"/>
    <mergeCell ref="B11:E11"/>
    <mergeCell ref="B12:E12"/>
    <mergeCell ref="B13:H13"/>
    <mergeCell ref="B14:H14"/>
    <mergeCell ref="B15:H15"/>
    <mergeCell ref="B16:H16"/>
    <mergeCell ref="B10:E10"/>
    <mergeCell ref="A2:J2"/>
    <mergeCell ref="A3:A4"/>
    <mergeCell ref="B3:E4"/>
    <mergeCell ref="F3:F4"/>
    <mergeCell ref="G3:G4"/>
    <mergeCell ref="H3:H4"/>
    <mergeCell ref="I3:I4"/>
    <mergeCell ref="J3:J4"/>
    <mergeCell ref="B5:E5"/>
    <mergeCell ref="B6:E6"/>
    <mergeCell ref="B7:E7"/>
    <mergeCell ref="B8:E8"/>
    <mergeCell ref="B9:E9"/>
  </mergeCells>
  <pageMargins left="0.70866141732283472" right="0.70866141732283472" top="0.94488188976377963" bottom="0.55118110236220474" header="0.31496062992125984" footer="0.31496062992125984"/>
  <pageSetup paperSize="9" scale="67" fitToHeight="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4C1DE-0E8C-4578-87CB-CDDF266535E0}">
  <dimension ref="A2:K22"/>
  <sheetViews>
    <sheetView view="pageBreakPreview" zoomScale="81" zoomScaleNormal="100" zoomScaleSheetLayoutView="81" workbookViewId="0">
      <selection activeCell="I9" sqref="I9"/>
    </sheetView>
  </sheetViews>
  <sheetFormatPr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9" width="12.44140625" style="1" customWidth="1"/>
    <col min="10" max="10" width="14.21875" style="1" customWidth="1"/>
    <col min="11" max="11" width="10.44140625" style="1" bestFit="1" customWidth="1"/>
    <col min="12" max="16384" width="8.88671875" style="1"/>
  </cols>
  <sheetData>
    <row r="2" spans="1:11" ht="22.2" customHeight="1" x14ac:dyDescent="0.25">
      <c r="A2" s="60" t="s">
        <v>31</v>
      </c>
      <c r="B2" s="60"/>
      <c r="C2" s="60"/>
      <c r="D2" s="60"/>
      <c r="E2" s="60"/>
      <c r="F2" s="60"/>
      <c r="G2" s="60"/>
      <c r="H2" s="60"/>
      <c r="I2" s="60"/>
      <c r="J2" s="60"/>
    </row>
    <row r="3" spans="1:11" ht="14.4" customHeight="1" x14ac:dyDescent="0.25">
      <c r="A3" s="47" t="s">
        <v>0</v>
      </c>
      <c r="B3" s="48" t="s">
        <v>1</v>
      </c>
      <c r="C3" s="49"/>
      <c r="D3" s="49"/>
      <c r="E3" s="50"/>
      <c r="F3" s="54" t="s">
        <v>2</v>
      </c>
      <c r="G3" s="56" t="s">
        <v>3</v>
      </c>
      <c r="H3" s="57" t="s">
        <v>4</v>
      </c>
      <c r="I3" s="46" t="s">
        <v>5</v>
      </c>
      <c r="J3" s="47" t="s">
        <v>6</v>
      </c>
    </row>
    <row r="4" spans="1:11" ht="13.8" customHeight="1" x14ac:dyDescent="0.25">
      <c r="A4" s="47"/>
      <c r="B4" s="51"/>
      <c r="C4" s="52"/>
      <c r="D4" s="52"/>
      <c r="E4" s="53"/>
      <c r="F4" s="55"/>
      <c r="G4" s="56" t="s">
        <v>3</v>
      </c>
      <c r="H4" s="57"/>
      <c r="I4" s="46"/>
      <c r="J4" s="47"/>
    </row>
    <row r="5" spans="1:11" ht="132.6" customHeight="1" x14ac:dyDescent="0.25">
      <c r="A5" s="2">
        <v>1</v>
      </c>
      <c r="B5" s="61" t="s">
        <v>42</v>
      </c>
      <c r="C5" s="62"/>
      <c r="D5" s="62"/>
      <c r="E5" s="63"/>
      <c r="F5" s="27">
        <v>1</v>
      </c>
      <c r="G5" s="4" t="s">
        <v>12</v>
      </c>
      <c r="H5" s="5">
        <v>4563729</v>
      </c>
      <c r="I5" s="6">
        <f>F5*H5</f>
        <v>4563729</v>
      </c>
      <c r="J5" s="7">
        <f>(I5*$D$21)/100</f>
        <v>1962403.47</v>
      </c>
      <c r="K5" s="8"/>
    </row>
    <row r="6" spans="1:11" ht="19.95" customHeight="1" x14ac:dyDescent="0.25">
      <c r="A6" s="2"/>
      <c r="B6" s="64" t="s">
        <v>15</v>
      </c>
      <c r="C6" s="64"/>
      <c r="D6" s="64"/>
      <c r="E6" s="64"/>
      <c r="F6" s="64"/>
      <c r="G6" s="64"/>
      <c r="H6" s="64"/>
      <c r="I6" s="9">
        <f>SUM(I5:I5)</f>
        <v>4563729</v>
      </c>
      <c r="J6" s="10">
        <f>SUM(J5:J5)</f>
        <v>1962403.47</v>
      </c>
    </row>
    <row r="7" spans="1:11" ht="19.95" customHeight="1" x14ac:dyDescent="0.25">
      <c r="A7" s="2"/>
      <c r="B7" s="64" t="s">
        <v>16</v>
      </c>
      <c r="C7" s="64"/>
      <c r="D7" s="64"/>
      <c r="E7" s="64"/>
      <c r="F7" s="64"/>
      <c r="G7" s="64"/>
      <c r="H7" s="64"/>
      <c r="I7" s="9">
        <f>I6*0.18</f>
        <v>821471.22</v>
      </c>
      <c r="J7" s="10"/>
    </row>
    <row r="8" spans="1:11" ht="19.95" customHeight="1" x14ac:dyDescent="0.25">
      <c r="A8" s="11"/>
      <c r="B8" s="64" t="s">
        <v>17</v>
      </c>
      <c r="C8" s="64"/>
      <c r="D8" s="64"/>
      <c r="E8" s="64"/>
      <c r="F8" s="64"/>
      <c r="G8" s="64"/>
      <c r="H8" s="64"/>
      <c r="I8" s="12">
        <f>SUM(I6:I7)</f>
        <v>5385200.2199999997</v>
      </c>
      <c r="J8" s="13"/>
    </row>
    <row r="9" spans="1:11" ht="19.95" customHeight="1" x14ac:dyDescent="0.25">
      <c r="A9" s="11"/>
      <c r="B9" s="64" t="s">
        <v>18</v>
      </c>
      <c r="C9" s="64"/>
      <c r="D9" s="64"/>
      <c r="E9" s="64"/>
      <c r="F9" s="64"/>
      <c r="G9" s="64"/>
      <c r="H9" s="64"/>
      <c r="I9" s="12">
        <f>E22</f>
        <v>1962403.4699999997</v>
      </c>
      <c r="J9" s="14"/>
    </row>
    <row r="10" spans="1:11" ht="19.95" customHeight="1" x14ac:dyDescent="0.3">
      <c r="A10" s="11"/>
      <c r="B10" s="64" t="s">
        <v>19</v>
      </c>
      <c r="C10" s="64"/>
      <c r="D10" s="64"/>
      <c r="E10" s="64"/>
      <c r="F10" s="64"/>
      <c r="G10" s="64"/>
      <c r="H10" s="64"/>
      <c r="I10" s="15">
        <f>SUM(I8:J9)</f>
        <v>7347603.6899999995</v>
      </c>
      <c r="J10" s="16"/>
    </row>
    <row r="12" spans="1:11" x14ac:dyDescent="0.25">
      <c r="A12" s="1" t="s">
        <v>48</v>
      </c>
    </row>
    <row r="14" spans="1:11" ht="19.95" customHeight="1" x14ac:dyDescent="0.25">
      <c r="B14" s="58" t="s">
        <v>21</v>
      </c>
      <c r="C14" s="58"/>
      <c r="D14" s="58"/>
      <c r="E14" s="17">
        <f>I6</f>
        <v>4563729</v>
      </c>
    </row>
    <row r="15" spans="1:11" ht="19.95" customHeight="1" x14ac:dyDescent="0.25">
      <c r="B15" s="2" t="s">
        <v>22</v>
      </c>
      <c r="C15" s="2" t="s">
        <v>23</v>
      </c>
      <c r="D15" s="2" t="s">
        <v>24</v>
      </c>
      <c r="E15" s="2" t="s">
        <v>5</v>
      </c>
    </row>
    <row r="16" spans="1:11" ht="19.95" customHeight="1" x14ac:dyDescent="0.25">
      <c r="B16" s="2">
        <v>1</v>
      </c>
      <c r="C16" s="2" t="s">
        <v>55</v>
      </c>
      <c r="D16" s="2">
        <v>8</v>
      </c>
      <c r="E16" s="19">
        <f>(D16*$E$14)/100</f>
        <v>365098.32</v>
      </c>
    </row>
    <row r="17" spans="2:5" ht="19.95" customHeight="1" x14ac:dyDescent="0.25">
      <c r="B17" s="2">
        <v>2</v>
      </c>
      <c r="C17" s="2" t="s">
        <v>56</v>
      </c>
      <c r="D17" s="2">
        <v>8</v>
      </c>
      <c r="E17" s="19">
        <f t="shared" ref="E17:E20" si="0">(D17*$E$14)/100</f>
        <v>365098.32</v>
      </c>
    </row>
    <row r="18" spans="2:5" ht="19.95" customHeight="1" x14ac:dyDescent="0.25">
      <c r="B18" s="2">
        <v>3</v>
      </c>
      <c r="C18" s="2" t="s">
        <v>57</v>
      </c>
      <c r="D18" s="2">
        <v>9</v>
      </c>
      <c r="E18" s="19">
        <f t="shared" si="0"/>
        <v>410735.61</v>
      </c>
    </row>
    <row r="19" spans="2:5" ht="19.95" customHeight="1" x14ac:dyDescent="0.25">
      <c r="B19" s="2">
        <v>4</v>
      </c>
      <c r="C19" s="2" t="s">
        <v>58</v>
      </c>
      <c r="D19" s="2">
        <v>9</v>
      </c>
      <c r="E19" s="19">
        <f t="shared" si="0"/>
        <v>410735.61</v>
      </c>
    </row>
    <row r="20" spans="2:5" ht="19.95" customHeight="1" x14ac:dyDescent="0.25">
      <c r="B20" s="2">
        <v>5</v>
      </c>
      <c r="C20" s="2" t="s">
        <v>59</v>
      </c>
      <c r="D20" s="2">
        <v>9</v>
      </c>
      <c r="E20" s="19">
        <f t="shared" si="0"/>
        <v>410735.61</v>
      </c>
    </row>
    <row r="21" spans="2:5" ht="19.95" customHeight="1" x14ac:dyDescent="0.25">
      <c r="B21" s="58" t="s">
        <v>30</v>
      </c>
      <c r="C21" s="58"/>
      <c r="D21" s="2">
        <f>SUM(D16:D20)</f>
        <v>43</v>
      </c>
      <c r="E21" s="20"/>
    </row>
    <row r="22" spans="2:5" ht="19.95" customHeight="1" x14ac:dyDescent="0.25">
      <c r="B22" s="59" t="s">
        <v>15</v>
      </c>
      <c r="C22" s="59"/>
      <c r="D22" s="59"/>
      <c r="E22" s="21">
        <f>SUM(E16:E20)</f>
        <v>1962403.4699999997</v>
      </c>
    </row>
  </sheetData>
  <mergeCells count="17">
    <mergeCell ref="B21:C21"/>
    <mergeCell ref="B22:D22"/>
    <mergeCell ref="B6:H6"/>
    <mergeCell ref="B7:H7"/>
    <mergeCell ref="B8:H8"/>
    <mergeCell ref="B9:H9"/>
    <mergeCell ref="B10:H10"/>
    <mergeCell ref="B14:D14"/>
    <mergeCell ref="B5:E5"/>
    <mergeCell ref="A2:J2"/>
    <mergeCell ref="A3:A4"/>
    <mergeCell ref="B3:E4"/>
    <mergeCell ref="F3:F4"/>
    <mergeCell ref="G3:G4"/>
    <mergeCell ref="H3:H4"/>
    <mergeCell ref="I3:I4"/>
    <mergeCell ref="J3:J4"/>
  </mergeCells>
  <pageMargins left="0.70866141732283472" right="0.70866141732283472" top="0.55118110236220474" bottom="0.55118110236220474" header="0.31496062992125984" footer="0.31496062992125984"/>
  <pageSetup paperSize="9" scale="6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6A9F4-9F0C-44A1-81C4-761628818D8A}">
  <dimension ref="A2:K22"/>
  <sheetViews>
    <sheetView view="pageBreakPreview" zoomScale="81" zoomScaleNormal="100" zoomScaleSheetLayoutView="81" workbookViewId="0">
      <selection activeCell="I9" sqref="I9"/>
    </sheetView>
  </sheetViews>
  <sheetFormatPr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9" width="12.44140625" style="1" customWidth="1"/>
    <col min="10" max="10" width="14.21875" style="1" customWidth="1"/>
    <col min="11" max="11" width="10.44140625" style="1" bestFit="1" customWidth="1"/>
    <col min="12" max="16384" width="8.88671875" style="1"/>
  </cols>
  <sheetData>
    <row r="2" spans="1:11" ht="22.2" customHeight="1" x14ac:dyDescent="0.25">
      <c r="A2" s="60" t="s">
        <v>31</v>
      </c>
      <c r="B2" s="60"/>
      <c r="C2" s="60"/>
      <c r="D2" s="60"/>
      <c r="E2" s="60"/>
      <c r="F2" s="60"/>
      <c r="G2" s="60"/>
      <c r="H2" s="60"/>
      <c r="I2" s="60"/>
      <c r="J2" s="60"/>
    </row>
    <row r="3" spans="1:11" ht="14.4" customHeight="1" x14ac:dyDescent="0.25">
      <c r="A3" s="47" t="s">
        <v>0</v>
      </c>
      <c r="B3" s="48" t="s">
        <v>1</v>
      </c>
      <c r="C3" s="49"/>
      <c r="D3" s="49"/>
      <c r="E3" s="50"/>
      <c r="F3" s="54" t="s">
        <v>2</v>
      </c>
      <c r="G3" s="56" t="s">
        <v>3</v>
      </c>
      <c r="H3" s="57" t="s">
        <v>4</v>
      </c>
      <c r="I3" s="46" t="s">
        <v>5</v>
      </c>
      <c r="J3" s="47" t="s">
        <v>6</v>
      </c>
    </row>
    <row r="4" spans="1:11" ht="13.8" customHeight="1" x14ac:dyDescent="0.25">
      <c r="A4" s="47"/>
      <c r="B4" s="51"/>
      <c r="C4" s="52"/>
      <c r="D4" s="52"/>
      <c r="E4" s="53"/>
      <c r="F4" s="55"/>
      <c r="G4" s="56" t="s">
        <v>3</v>
      </c>
      <c r="H4" s="57"/>
      <c r="I4" s="46"/>
      <c r="J4" s="47"/>
    </row>
    <row r="5" spans="1:11" ht="132.6" customHeight="1" x14ac:dyDescent="0.25">
      <c r="A5" s="2">
        <v>1</v>
      </c>
      <c r="B5" s="61" t="s">
        <v>42</v>
      </c>
      <c r="C5" s="62"/>
      <c r="D5" s="62"/>
      <c r="E5" s="63"/>
      <c r="F5" s="27">
        <v>1</v>
      </c>
      <c r="G5" s="4" t="s">
        <v>12</v>
      </c>
      <c r="H5" s="5">
        <v>4590997</v>
      </c>
      <c r="I5" s="6">
        <f>F5*H5</f>
        <v>4590997</v>
      </c>
      <c r="J5" s="7">
        <f>(I5*$D$21)/100</f>
        <v>2065948.65</v>
      </c>
      <c r="K5" s="8"/>
    </row>
    <row r="6" spans="1:11" ht="19.95" customHeight="1" x14ac:dyDescent="0.25">
      <c r="A6" s="2"/>
      <c r="B6" s="64" t="s">
        <v>15</v>
      </c>
      <c r="C6" s="64"/>
      <c r="D6" s="64"/>
      <c r="E6" s="64"/>
      <c r="F6" s="64"/>
      <c r="G6" s="64"/>
      <c r="H6" s="64"/>
      <c r="I6" s="9">
        <f>SUM(I5:I5)</f>
        <v>4590997</v>
      </c>
      <c r="J6" s="10">
        <f>SUM(J5:J5)</f>
        <v>2065948.65</v>
      </c>
    </row>
    <row r="7" spans="1:11" ht="19.95" customHeight="1" x14ac:dyDescent="0.25">
      <c r="A7" s="2"/>
      <c r="B7" s="64" t="s">
        <v>16</v>
      </c>
      <c r="C7" s="64"/>
      <c r="D7" s="64"/>
      <c r="E7" s="64"/>
      <c r="F7" s="64"/>
      <c r="G7" s="64"/>
      <c r="H7" s="64"/>
      <c r="I7" s="9">
        <f>I6*0.18</f>
        <v>826379.46</v>
      </c>
      <c r="J7" s="10"/>
    </row>
    <row r="8" spans="1:11" ht="19.95" customHeight="1" x14ac:dyDescent="0.25">
      <c r="A8" s="11"/>
      <c r="B8" s="64" t="s">
        <v>17</v>
      </c>
      <c r="C8" s="64"/>
      <c r="D8" s="64"/>
      <c r="E8" s="64"/>
      <c r="F8" s="64"/>
      <c r="G8" s="64"/>
      <c r="H8" s="64"/>
      <c r="I8" s="12">
        <f>SUM(I6:I7)</f>
        <v>5417376.46</v>
      </c>
      <c r="J8" s="13"/>
    </row>
    <row r="9" spans="1:11" ht="19.95" customHeight="1" x14ac:dyDescent="0.25">
      <c r="A9" s="11"/>
      <c r="B9" s="64" t="s">
        <v>18</v>
      </c>
      <c r="C9" s="64"/>
      <c r="D9" s="64"/>
      <c r="E9" s="64"/>
      <c r="F9" s="64"/>
      <c r="G9" s="64"/>
      <c r="H9" s="64"/>
      <c r="I9" s="12">
        <f>E22</f>
        <v>2065948.65</v>
      </c>
      <c r="J9" s="14"/>
    </row>
    <row r="10" spans="1:11" ht="19.95" customHeight="1" x14ac:dyDescent="0.3">
      <c r="A10" s="11"/>
      <c r="B10" s="64" t="s">
        <v>19</v>
      </c>
      <c r="C10" s="64"/>
      <c r="D10" s="64"/>
      <c r="E10" s="64"/>
      <c r="F10" s="64"/>
      <c r="G10" s="64"/>
      <c r="H10" s="64"/>
      <c r="I10" s="15">
        <f>SUM(I8:J9)</f>
        <v>7483325.1099999994</v>
      </c>
      <c r="J10" s="16"/>
    </row>
    <row r="12" spans="1:11" x14ac:dyDescent="0.25">
      <c r="A12" s="1" t="s">
        <v>49</v>
      </c>
    </row>
    <row r="14" spans="1:11" ht="19.95" customHeight="1" x14ac:dyDescent="0.25">
      <c r="B14" s="58" t="s">
        <v>21</v>
      </c>
      <c r="C14" s="58"/>
      <c r="D14" s="58"/>
      <c r="E14" s="17">
        <f>I6</f>
        <v>4590997</v>
      </c>
    </row>
    <row r="15" spans="1:11" ht="19.95" customHeight="1" x14ac:dyDescent="0.25">
      <c r="B15" s="2" t="s">
        <v>22</v>
      </c>
      <c r="C15" s="2" t="s">
        <v>23</v>
      </c>
      <c r="D15" s="2" t="s">
        <v>24</v>
      </c>
      <c r="E15" s="2" t="s">
        <v>5</v>
      </c>
    </row>
    <row r="16" spans="1:11" ht="19.95" customHeight="1" x14ac:dyDescent="0.25">
      <c r="B16" s="2">
        <v>1</v>
      </c>
      <c r="C16" s="18" t="s">
        <v>25</v>
      </c>
      <c r="D16" s="2">
        <v>9</v>
      </c>
      <c r="E16" s="19">
        <f>(D16*$E$14)/100</f>
        <v>413189.73</v>
      </c>
    </row>
    <row r="17" spans="2:5" ht="19.95" customHeight="1" x14ac:dyDescent="0.25">
      <c r="B17" s="2">
        <v>2</v>
      </c>
      <c r="C17" s="18" t="s">
        <v>26</v>
      </c>
      <c r="D17" s="2">
        <v>9</v>
      </c>
      <c r="E17" s="19">
        <f t="shared" ref="E17:E20" si="0">(D17*$E$14)/100</f>
        <v>413189.73</v>
      </c>
    </row>
    <row r="18" spans="2:5" ht="19.95" customHeight="1" x14ac:dyDescent="0.25">
      <c r="B18" s="2">
        <v>3</v>
      </c>
      <c r="C18" s="18" t="s">
        <v>27</v>
      </c>
      <c r="D18" s="2">
        <v>9</v>
      </c>
      <c r="E18" s="19">
        <f t="shared" si="0"/>
        <v>413189.73</v>
      </c>
    </row>
    <row r="19" spans="2:5" ht="19.95" customHeight="1" x14ac:dyDescent="0.25">
      <c r="B19" s="2">
        <v>4</v>
      </c>
      <c r="C19" s="18" t="s">
        <v>28</v>
      </c>
      <c r="D19" s="2">
        <v>9</v>
      </c>
      <c r="E19" s="19">
        <f t="shared" si="0"/>
        <v>413189.73</v>
      </c>
    </row>
    <row r="20" spans="2:5" ht="19.95" customHeight="1" x14ac:dyDescent="0.25">
      <c r="B20" s="2">
        <v>5</v>
      </c>
      <c r="C20" s="18" t="s">
        <v>29</v>
      </c>
      <c r="D20" s="2">
        <v>9</v>
      </c>
      <c r="E20" s="19">
        <f t="shared" si="0"/>
        <v>413189.73</v>
      </c>
    </row>
    <row r="21" spans="2:5" ht="19.95" customHeight="1" x14ac:dyDescent="0.25">
      <c r="B21" s="58" t="s">
        <v>30</v>
      </c>
      <c r="C21" s="58"/>
      <c r="D21" s="2">
        <f>SUM(D16:D20)</f>
        <v>45</v>
      </c>
      <c r="E21" s="20"/>
    </row>
    <row r="22" spans="2:5" ht="19.95" customHeight="1" x14ac:dyDescent="0.25">
      <c r="B22" s="59" t="s">
        <v>15</v>
      </c>
      <c r="C22" s="59"/>
      <c r="D22" s="59"/>
      <c r="E22" s="21">
        <f>SUM(E16:E20)</f>
        <v>2065948.65</v>
      </c>
    </row>
  </sheetData>
  <mergeCells count="17">
    <mergeCell ref="B14:D14"/>
    <mergeCell ref="B21:C21"/>
    <mergeCell ref="B22:D22"/>
    <mergeCell ref="B5:E5"/>
    <mergeCell ref="B6:H6"/>
    <mergeCell ref="B7:H7"/>
    <mergeCell ref="B8:H8"/>
    <mergeCell ref="B9:H9"/>
    <mergeCell ref="B10:H10"/>
    <mergeCell ref="A2:J2"/>
    <mergeCell ref="A3:A4"/>
    <mergeCell ref="B3:E4"/>
    <mergeCell ref="F3:F4"/>
    <mergeCell ref="G3:G4"/>
    <mergeCell ref="H3:H4"/>
    <mergeCell ref="I3:I4"/>
    <mergeCell ref="J3:J4"/>
  </mergeCells>
  <pageMargins left="0.98425196850393704" right="0.98425196850393704" top="0.98425196850393704" bottom="0.98425196850393704" header="0.51181102362204722" footer="0.51181102362204722"/>
  <pageSetup paperSize="9"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Template</vt:lpstr>
      <vt:lpstr>MPS-ASTA</vt:lpstr>
      <vt:lpstr>Sheet3</vt:lpstr>
      <vt:lpstr>KSIPL</vt:lpstr>
      <vt:lpstr>A&amp;A</vt:lpstr>
      <vt:lpstr>GASTECH</vt:lpstr>
      <vt:lpstr>LSS</vt:lpstr>
      <vt:lpstr>SRINIDHI</vt:lpstr>
      <vt:lpstr>iCARE</vt:lpstr>
      <vt:lpstr>VELIND</vt:lpstr>
      <vt:lpstr>SURYA TE</vt:lpstr>
      <vt:lpstr>BSM</vt:lpstr>
      <vt:lpstr>MDS</vt:lpstr>
      <vt:lpstr>DG-1</vt:lpstr>
      <vt:lpstr>DG-2</vt:lpstr>
      <vt:lpstr>RO-1</vt:lpstr>
      <vt:lpstr>RO-2</vt:lpstr>
      <vt:lpstr>RO-3</vt:lpstr>
      <vt:lpstr>MPS-ASTA (2)</vt:lpstr>
      <vt:lpstr>R3</vt:lpstr>
      <vt:lpstr>A&amp;A (2)</vt:lpstr>
      <vt:lpstr>MPS-ASTA (3)</vt:lpstr>
      <vt:lpstr>MPS-ASTA (4)</vt:lpstr>
      <vt:lpstr>'A&amp;A'!Print_Area</vt:lpstr>
      <vt:lpstr>'A&amp;A (2)'!Print_Area</vt:lpstr>
      <vt:lpstr>BSM!Print_Area</vt:lpstr>
      <vt:lpstr>'DG-1'!Print_Area</vt:lpstr>
      <vt:lpstr>'DG-2'!Print_Area</vt:lpstr>
      <vt:lpstr>GASTECH!Print_Area</vt:lpstr>
      <vt:lpstr>iCARE!Print_Area</vt:lpstr>
      <vt:lpstr>KSIPL!Print_Area</vt:lpstr>
      <vt:lpstr>LSS!Print_Area</vt:lpstr>
      <vt:lpstr>MDS!Print_Area</vt:lpstr>
      <vt:lpstr>'MPS-ASTA'!Print_Area</vt:lpstr>
      <vt:lpstr>'MPS-ASTA (2)'!Print_Area</vt:lpstr>
      <vt:lpstr>'MPS-ASTA (3)'!Print_Area</vt:lpstr>
      <vt:lpstr>'MPS-ASTA (4)'!Print_Area</vt:lpstr>
      <vt:lpstr>'R3'!Print_Area</vt:lpstr>
      <vt:lpstr>'RO-1'!Print_Area</vt:lpstr>
      <vt:lpstr>'RO-2'!Print_Area</vt:lpstr>
      <vt:lpstr>'RO-3'!Print_Area</vt:lpstr>
      <vt:lpstr>SRINIDHI!Print_Area</vt:lpstr>
      <vt:lpstr>'SURYA TE'!Print_Area</vt:lpstr>
      <vt:lpstr>Template!Print_Area</vt:lpstr>
      <vt:lpstr>VELIND!Print_Area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cp:lastPrinted>2024-02-21T08:47:24Z</cp:lastPrinted>
  <dcterms:created xsi:type="dcterms:W3CDTF">2024-01-10T12:26:10Z</dcterms:created>
  <dcterms:modified xsi:type="dcterms:W3CDTF">2024-02-21T09:36:04Z</dcterms:modified>
</cp:coreProperties>
</file>