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F46A9DFE-1DB1-48C7-943D-C9C2A80697E7}" xr6:coauthVersionLast="47" xr6:coauthVersionMax="47" xr10:uidLastSave="{00000000-0000-0000-0000-000000000000}"/>
  <bookViews>
    <workbookView xWindow="-108" yWindow="-108" windowWidth="23256" windowHeight="12456" xr2:uid="{7D655B8E-4B3E-458F-84D4-E0CB28DA735E}"/>
  </bookViews>
  <sheets>
    <sheet name="KSIPL" sheetId="1" r:id="rId1"/>
    <sheet name="Integration room" sheetId="2" r:id="rId2"/>
  </sheets>
  <definedNames>
    <definedName name="_xlnm.Print_Area" localSheetId="1">'Integration room'!$A$2:$J$26</definedName>
    <definedName name="_xlnm.Print_Area" localSheetId="0">KSIPL!$A$2:$J$29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2" l="1"/>
  <c r="O7" i="2"/>
  <c r="O8" i="2"/>
  <c r="O9" i="2"/>
  <c r="O5" i="2"/>
  <c r="M6" i="2"/>
  <c r="M7" i="2"/>
  <c r="M8" i="2"/>
  <c r="M5" i="2"/>
  <c r="M9" i="2"/>
  <c r="L6" i="2"/>
  <c r="L7" i="2"/>
  <c r="L8" i="2"/>
  <c r="L9" i="2"/>
  <c r="L5" i="2"/>
  <c r="I12" i="1"/>
  <c r="J12" i="1"/>
  <c r="I11" i="1"/>
  <c r="J11" i="1"/>
  <c r="I5" i="2"/>
  <c r="J5" i="2"/>
  <c r="I6" i="2"/>
  <c r="J6" i="2" s="1"/>
  <c r="I7" i="2"/>
  <c r="I8" i="2"/>
  <c r="J8" i="2" s="1"/>
  <c r="I9" i="2"/>
  <c r="J9" i="2" s="1"/>
  <c r="D25" i="2"/>
  <c r="J7" i="2" s="1"/>
  <c r="I10" i="2" l="1"/>
  <c r="I11" i="2" s="1"/>
  <c r="I12" i="2" s="1"/>
  <c r="J10" i="2"/>
  <c r="D28" i="1"/>
  <c r="I10" i="1"/>
  <c r="J10" i="1" s="1"/>
  <c r="I9" i="1"/>
  <c r="J9" i="1" s="1"/>
  <c r="I8" i="1"/>
  <c r="J8" i="1" s="1"/>
  <c r="I7" i="1"/>
  <c r="J7" i="1" s="1"/>
  <c r="I6" i="1"/>
  <c r="I5" i="1"/>
  <c r="J5" i="1" s="1"/>
  <c r="J6" i="1" l="1"/>
  <c r="J13" i="1" s="1"/>
  <c r="I13" i="1"/>
  <c r="E18" i="2"/>
  <c r="E20" i="2"/>
  <c r="E21" i="2"/>
  <c r="E22" i="2"/>
  <c r="E23" i="2"/>
  <c r="E24" i="2"/>
  <c r="E26" i="2" l="1"/>
  <c r="I13" i="2" s="1"/>
  <c r="I14" i="2" s="1"/>
  <c r="E21" i="1"/>
  <c r="I14" i="1"/>
  <c r="I15" i="1" s="1"/>
  <c r="E27" i="1" l="1"/>
  <c r="E26" i="1"/>
  <c r="E25" i="1"/>
  <c r="E24" i="1"/>
  <c r="E23" i="1"/>
  <c r="E29" i="1" l="1"/>
  <c r="I16" i="1" s="1"/>
  <c r="I17" i="1" s="1"/>
</calcChain>
</file>

<file path=xl/sharedStrings.xml><?xml version="1.0" encoding="utf-8"?>
<sst xmlns="http://schemas.openxmlformats.org/spreadsheetml/2006/main" count="80" uniqueCount="40">
  <si>
    <t>ANNEXURE-01</t>
  </si>
  <si>
    <t>Sl.
 No</t>
  </si>
  <si>
    <t>Item Description</t>
  </si>
  <si>
    <t>Qty</t>
  </si>
  <si>
    <t>Unit</t>
  </si>
  <si>
    <t>Rate</t>
  </si>
  <si>
    <t>Amount</t>
  </si>
  <si>
    <t>CAMC Amount for 5 Years</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</si>
  <si>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</si>
  <si>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t>Sqm</t>
  </si>
  <si>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</si>
  <si>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</si>
  <si>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</si>
  <si>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Nos</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</si>
  <si>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</si>
  <si>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</si>
  <si>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Total Amount</t>
  </si>
  <si>
    <t>GST @ 18%</t>
  </si>
  <si>
    <t>Total Amount excluding CAMC</t>
  </si>
  <si>
    <t>CAMC Amount as per below table</t>
  </si>
  <si>
    <t>Total Amount including CAMC</t>
  </si>
  <si>
    <t>Comprehensive Annual Maintanance Charges post warranty period for 5 years(6th to 10th year) @6, 6, 8, 8, 10 % respectively.</t>
  </si>
  <si>
    <t>Base Price</t>
  </si>
  <si>
    <t>S.No</t>
  </si>
  <si>
    <t>Year</t>
  </si>
  <si>
    <t>CAMC %</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</si>
  <si>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</si>
  <si>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</si>
  <si>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</si>
  <si>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</si>
  <si>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</si>
  <si>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</si>
  <si>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Rmt</t>
  </si>
  <si>
    <t>Skirting for Wooden Flooring with Engineered wood planks of 14mm thick (MOTs Integration Room)</t>
  </si>
  <si>
    <t>Wooden Flooring with Engineered wood planks of 14mm thick (MOTs Integration Room)</t>
  </si>
  <si>
    <t>80% blockout Ruler Blinds for MOTs Integration Room Windows</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</si>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</sst>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5" x14ac:knownFonts="1">
    <font>
      <sz val="11"/>
      <color theme="1"/>
      <name val="Calibri"/>
      <family val="2"/>
      <scheme val="minor"/>
    </font>
    <font>
      <sz val="11"/>
      <color theme="1"/>
      <name val="Calibri"/>
      <family val="2"/>
      <scheme val="minor"/>
    </font>
    <font>
      <b/>
      <sz val="14"/>
      <color theme="1"/>
      <name val="Arial"/>
      <family val="2"/>
    </font>
    <font>
      <sz val="11"/>
      <color theme="1"/>
      <name val="Arial"/>
      <family val="2"/>
    </font>
    <font>
      <b/>
      <sz val="11"/>
      <color theme="1"/>
      <name val="Arial"/>
      <family val="2"/>
    </font>
    <font>
      <b/>
      <sz val="11"/>
      <color rgb="FF000000"/>
      <name val="Arial"/>
      <family val="2"/>
    </font>
    <font>
      <b/>
      <sz val="12"/>
      <color rgb="FF000000"/>
      <name val="Arial"/>
      <family val="2"/>
    </font>
    <font>
      <vertAlign val="superscript"/>
      <sz val="11"/>
      <color indexed="8"/>
      <name val="Arial"/>
      <family val="2"/>
    </font>
    <font>
      <sz val="11"/>
      <color indexed="8"/>
      <name val="Arial"/>
      <family val="2"/>
    </font>
    <font>
      <sz val="11"/>
      <name val="Arial"/>
      <family val="2"/>
    </font>
    <font>
      <sz val="10"/>
      <name val="Arial"/>
      <family val="2"/>
    </font>
    <font>
      <b/>
      <sz val="10"/>
      <name val="Arial"/>
      <family val="2"/>
    </font>
    <font>
      <b/>
      <sz val="12"/>
      <color theme="1"/>
      <name val="Arial"/>
      <family val="2"/>
    </font>
    <font>
      <vertAlign val="superscript"/>
      <sz val="11"/>
      <color theme="1"/>
      <name val="Calibri"/>
      <family val="2"/>
      <scheme val="minor"/>
    </font>
    <font>
      <u/>
      <sz val="11"/>
      <color theme="1"/>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0" fontId="1" fillId="0" borderId="0"/>
  </cellStyleXfs>
  <cellXfs count="44">
    <xf numFmtId="0" fontId="0" fillId="0" borderId="0" xfId="0"/>
    <xf numFmtId="0" fontId="3" fillId="0" borderId="0" xfId="0" applyFont="1"/>
    <xf numFmtId="0" fontId="3" fillId="0" borderId="1" xfId="0" applyFont="1" applyBorder="1" applyAlignment="1">
      <alignment horizontal="center" vertical="center"/>
    </xf>
    <xf numFmtId="2" fontId="9" fillId="2" borderId="1" xfId="2" applyNumberFormat="1" applyFont="1" applyFill="1" applyBorder="1" applyAlignment="1">
      <alignment horizontal="center" vertical="center" wrapText="1"/>
    </xf>
    <xf numFmtId="0" fontId="9" fillId="2" borderId="1" xfId="2" applyFont="1" applyFill="1" applyBorder="1" applyAlignment="1">
      <alignment horizontal="center" vertical="center" wrapText="1"/>
    </xf>
    <xf numFmtId="1" fontId="10" fillId="2" borderId="1" xfId="2" applyNumberFormat="1" applyFont="1" applyFill="1" applyBorder="1" applyAlignment="1">
      <alignment horizontal="center" vertical="center" wrapText="1"/>
    </xf>
    <xf numFmtId="164" fontId="11" fillId="2" borderId="1" xfId="1" applyNumberFormat="1" applyFont="1" applyFill="1" applyBorder="1" applyAlignment="1">
      <alignment horizontal="center" vertical="center" wrapText="1"/>
    </xf>
    <xf numFmtId="164" fontId="3" fillId="0" borderId="1" xfId="0" applyNumberFormat="1" applyFont="1" applyBorder="1" applyAlignment="1">
      <alignment vertical="center"/>
    </xf>
    <xf numFmtId="1" fontId="3" fillId="0" borderId="0" xfId="0" applyNumberFormat="1" applyFont="1"/>
    <xf numFmtId="164" fontId="11" fillId="2" borderId="10" xfId="1" applyNumberFormat="1" applyFont="1" applyFill="1" applyBorder="1" applyAlignment="1">
      <alignment vertical="center" wrapText="1"/>
    </xf>
    <xf numFmtId="164" fontId="11" fillId="2" borderId="1" xfId="1" applyNumberFormat="1" applyFont="1" applyFill="1" applyBorder="1" applyAlignment="1">
      <alignment vertical="center" wrapText="1"/>
    </xf>
    <xf numFmtId="0" fontId="3" fillId="0" borderId="1" xfId="0" applyFont="1" applyBorder="1"/>
    <xf numFmtId="164" fontId="4" fillId="0" borderId="10" xfId="0" applyNumberFormat="1" applyFont="1" applyBorder="1"/>
    <xf numFmtId="0" fontId="4" fillId="0" borderId="1" xfId="0" applyFont="1" applyBorder="1"/>
    <xf numFmtId="164" fontId="4" fillId="0" borderId="1" xfId="0" applyNumberFormat="1" applyFont="1" applyBorder="1"/>
    <xf numFmtId="164" fontId="12" fillId="0" borderId="10" xfId="0" applyNumberFormat="1" applyFont="1" applyBorder="1"/>
    <xf numFmtId="164" fontId="12" fillId="0" borderId="1" xfId="0" applyNumberFormat="1" applyFont="1" applyBorder="1"/>
    <xf numFmtId="164" fontId="4" fillId="0" borderId="1" xfId="0" applyNumberFormat="1" applyFont="1" applyBorder="1" applyAlignment="1">
      <alignment horizontal="right" vertical="center"/>
    </xf>
    <xf numFmtId="0" fontId="0" fillId="0" borderId="1" xfId="0" applyBorder="1" applyAlignment="1">
      <alignment horizontal="center" vertical="center"/>
    </xf>
    <xf numFmtId="164" fontId="3" fillId="0" borderId="1" xfId="1" applyNumberFormat="1" applyFont="1" applyBorder="1" applyAlignment="1">
      <alignment horizontal="right" vertical="center"/>
    </xf>
    <xf numFmtId="0" fontId="3" fillId="0" borderId="1" xfId="0" applyFont="1" applyBorder="1" applyAlignment="1">
      <alignment horizontal="right" vertical="center"/>
    </xf>
    <xf numFmtId="164" fontId="4" fillId="0" borderId="1" xfId="1" applyNumberFormat="1" applyFont="1" applyBorder="1" applyAlignment="1">
      <alignment horizontal="right" vertical="center"/>
    </xf>
    <xf numFmtId="164" fontId="11" fillId="2" borderId="10" xfId="1" applyNumberFormat="1"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9" fillId="0" borderId="1" xfId="0" applyFont="1" applyBorder="1" applyAlignment="1">
      <alignment horizontal="right" vertical="center" wrapText="1"/>
    </xf>
    <xf numFmtId="2" fontId="3" fillId="0" borderId="0" xfId="0" applyNumberFormat="1" applyFont="1"/>
    <xf numFmtId="2" fontId="14" fillId="0" borderId="0" xfId="0" applyNumberFormat="1" applyFont="1"/>
  </cellXfs>
  <cellStyles count="3">
    <cellStyle name="Comma" xfId="1" builtinId="3"/>
    <cellStyle name="Normal" xfId="0" builtinId="0"/>
    <cellStyle name="Normal 55" xfId="2" xr:uid="{DA97CEA4-AA64-46A5-868B-145DE47728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6FDA-7525-4B8E-B6A9-512BAD97E033}">
  <dimension ref="A2:K29"/>
  <sheetViews>
    <sheetView tabSelected="1" view="pageBreakPreview" topLeftCell="A12" zoomScale="99" zoomScaleNormal="100" zoomScaleSheetLayoutView="99" workbookViewId="0">
      <selection activeCell="F7" sqref="F7"/>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26" t="s">
        <v>0</v>
      </c>
      <c r="B2" s="26"/>
      <c r="C2" s="26"/>
      <c r="D2" s="26"/>
      <c r="E2" s="26"/>
      <c r="F2" s="26"/>
      <c r="G2" s="26"/>
      <c r="H2" s="26"/>
      <c r="I2" s="26"/>
      <c r="J2" s="26"/>
    </row>
    <row r="3" spans="1:11" ht="14.4" customHeight="1" x14ac:dyDescent="0.25">
      <c r="A3" s="27" t="s">
        <v>1</v>
      </c>
      <c r="B3" s="28" t="s">
        <v>2</v>
      </c>
      <c r="C3" s="29"/>
      <c r="D3" s="29"/>
      <c r="E3" s="30"/>
      <c r="F3" s="34" t="s">
        <v>3</v>
      </c>
      <c r="G3" s="36" t="s">
        <v>4</v>
      </c>
      <c r="H3" s="37" t="s">
        <v>5</v>
      </c>
      <c r="I3" s="38" t="s">
        <v>6</v>
      </c>
      <c r="J3" s="27" t="s">
        <v>7</v>
      </c>
    </row>
    <row r="4" spans="1:11" ht="13.8" customHeight="1" x14ac:dyDescent="0.25">
      <c r="A4" s="27"/>
      <c r="B4" s="31"/>
      <c r="C4" s="32"/>
      <c r="D4" s="32"/>
      <c r="E4" s="33"/>
      <c r="F4" s="35"/>
      <c r="G4" s="36" t="s">
        <v>4</v>
      </c>
      <c r="H4" s="37"/>
      <c r="I4" s="38"/>
      <c r="J4" s="27"/>
    </row>
    <row r="5" spans="1:11" ht="79.2" customHeight="1" x14ac:dyDescent="0.25">
      <c r="A5" s="2">
        <v>1</v>
      </c>
      <c r="B5" s="23" t="s">
        <v>8</v>
      </c>
      <c r="C5" s="24"/>
      <c r="D5" s="24"/>
      <c r="E5" s="25"/>
      <c r="F5" s="3">
        <v>262.74</v>
      </c>
      <c r="G5" s="4" t="s">
        <v>9</v>
      </c>
      <c r="H5" s="5">
        <v>893</v>
      </c>
      <c r="I5" s="6">
        <f>F5*H5</f>
        <v>234626.82</v>
      </c>
      <c r="J5" s="7">
        <f t="shared" ref="J5:J12" si="0">(I5*$D$28)/100</f>
        <v>89158.191600000006</v>
      </c>
      <c r="K5" s="8"/>
    </row>
    <row r="6" spans="1:11" ht="80.400000000000006" customHeight="1" x14ac:dyDescent="0.25">
      <c r="A6" s="2">
        <v>2</v>
      </c>
      <c r="B6" s="23" t="s">
        <v>10</v>
      </c>
      <c r="C6" s="24"/>
      <c r="D6" s="24"/>
      <c r="E6" s="25"/>
      <c r="F6" s="3">
        <v>882.44</v>
      </c>
      <c r="G6" s="4" t="s">
        <v>9</v>
      </c>
      <c r="H6" s="5">
        <v>1408</v>
      </c>
      <c r="I6" s="6">
        <f>F6*H6</f>
        <v>1242475.52</v>
      </c>
      <c r="J6" s="7">
        <f t="shared" si="0"/>
        <v>472140.69759999996</v>
      </c>
      <c r="K6" s="8"/>
    </row>
    <row r="7" spans="1:11" ht="160.19999999999999" customHeight="1" x14ac:dyDescent="0.25">
      <c r="A7" s="2">
        <v>3</v>
      </c>
      <c r="B7" s="23" t="s">
        <v>11</v>
      </c>
      <c r="C7" s="24"/>
      <c r="D7" s="24"/>
      <c r="E7" s="25"/>
      <c r="F7" s="3">
        <v>119.38500000000001</v>
      </c>
      <c r="G7" s="4" t="s">
        <v>9</v>
      </c>
      <c r="H7" s="5">
        <v>4117</v>
      </c>
      <c r="I7" s="6">
        <f>F7*H7</f>
        <v>491508.04500000004</v>
      </c>
      <c r="J7" s="7">
        <f t="shared" si="0"/>
        <v>186773.05710000001</v>
      </c>
      <c r="K7" s="8"/>
    </row>
    <row r="8" spans="1:11" ht="152.4" customHeight="1" x14ac:dyDescent="0.25">
      <c r="A8" s="2">
        <v>4</v>
      </c>
      <c r="B8" s="23" t="s">
        <v>12</v>
      </c>
      <c r="C8" s="24"/>
      <c r="D8" s="24"/>
      <c r="E8" s="25"/>
      <c r="F8" s="3">
        <v>2</v>
      </c>
      <c r="G8" s="4" t="s">
        <v>13</v>
      </c>
      <c r="H8" s="5">
        <v>254270</v>
      </c>
      <c r="I8" s="6">
        <f t="shared" ref="I8:I12" si="1">F8*H8</f>
        <v>508540</v>
      </c>
      <c r="J8" s="7">
        <f t="shared" si="0"/>
        <v>193245.2</v>
      </c>
      <c r="K8" s="8"/>
    </row>
    <row r="9" spans="1:11" ht="33.6" customHeight="1" x14ac:dyDescent="0.25">
      <c r="A9" s="2">
        <v>5</v>
      </c>
      <c r="B9" s="23" t="s">
        <v>14</v>
      </c>
      <c r="C9" s="24"/>
      <c r="D9" s="24"/>
      <c r="E9" s="25"/>
      <c r="F9" s="3">
        <v>16</v>
      </c>
      <c r="G9" s="4" t="s">
        <v>9</v>
      </c>
      <c r="H9" s="5">
        <v>3272</v>
      </c>
      <c r="I9" s="6">
        <f t="shared" si="1"/>
        <v>52352</v>
      </c>
      <c r="J9" s="7">
        <f t="shared" si="0"/>
        <v>19893.759999999998</v>
      </c>
      <c r="K9" s="8"/>
    </row>
    <row r="10" spans="1:11" ht="93" customHeight="1" x14ac:dyDescent="0.25">
      <c r="A10" s="2">
        <v>6</v>
      </c>
      <c r="B10" s="23" t="s">
        <v>15</v>
      </c>
      <c r="C10" s="24"/>
      <c r="D10" s="24"/>
      <c r="E10" s="25"/>
      <c r="F10" s="3">
        <v>1</v>
      </c>
      <c r="G10" s="4" t="s">
        <v>13</v>
      </c>
      <c r="H10" s="5">
        <v>77440</v>
      </c>
      <c r="I10" s="6">
        <f t="shared" si="1"/>
        <v>77440</v>
      </c>
      <c r="J10" s="7">
        <f t="shared" si="0"/>
        <v>29427.200000000001</v>
      </c>
      <c r="K10" s="8"/>
    </row>
    <row r="11" spans="1:11" ht="230.4" customHeight="1" x14ac:dyDescent="0.25">
      <c r="A11" s="2"/>
      <c r="B11" s="23" t="s">
        <v>38</v>
      </c>
      <c r="C11" s="24"/>
      <c r="D11" s="24"/>
      <c r="E11" s="25"/>
      <c r="F11" s="3">
        <v>342</v>
      </c>
      <c r="G11" s="4" t="s">
        <v>9</v>
      </c>
      <c r="H11" s="5">
        <v>2220</v>
      </c>
      <c r="I11" s="22">
        <f t="shared" si="1"/>
        <v>759240</v>
      </c>
      <c r="J11" s="7">
        <f t="shared" si="0"/>
        <v>288511.2</v>
      </c>
      <c r="K11" s="8"/>
    </row>
    <row r="12" spans="1:11" ht="157.80000000000001" customHeight="1" x14ac:dyDescent="0.25">
      <c r="A12" s="2"/>
      <c r="B12" s="23" t="s">
        <v>39</v>
      </c>
      <c r="C12" s="24"/>
      <c r="D12" s="24"/>
      <c r="E12" s="25"/>
      <c r="F12" s="3">
        <v>120</v>
      </c>
      <c r="G12" s="4" t="s">
        <v>32</v>
      </c>
      <c r="H12" s="5">
        <v>220</v>
      </c>
      <c r="I12" s="22">
        <f t="shared" si="1"/>
        <v>26400</v>
      </c>
      <c r="J12" s="7">
        <f t="shared" si="0"/>
        <v>10032</v>
      </c>
      <c r="K12" s="8"/>
    </row>
    <row r="13" spans="1:11" ht="19.95" customHeight="1" x14ac:dyDescent="0.25">
      <c r="A13" s="2"/>
      <c r="B13" s="41" t="s">
        <v>16</v>
      </c>
      <c r="C13" s="41"/>
      <c r="D13" s="41"/>
      <c r="E13" s="41"/>
      <c r="F13" s="41"/>
      <c r="G13" s="41"/>
      <c r="H13" s="41"/>
      <c r="I13" s="9">
        <f>SUM(I5:I12)</f>
        <v>3392582.3850000002</v>
      </c>
      <c r="J13" s="10">
        <f>SUM(J5:J12)</f>
        <v>1289181.3062999998</v>
      </c>
    </row>
    <row r="14" spans="1:11" ht="19.95" customHeight="1" x14ac:dyDescent="0.25">
      <c r="A14" s="2"/>
      <c r="B14" s="41" t="s">
        <v>17</v>
      </c>
      <c r="C14" s="41"/>
      <c r="D14" s="41"/>
      <c r="E14" s="41"/>
      <c r="F14" s="41"/>
      <c r="G14" s="41"/>
      <c r="H14" s="41"/>
      <c r="I14" s="9">
        <f>I13*0.18</f>
        <v>610664.82929999998</v>
      </c>
      <c r="J14" s="10"/>
    </row>
    <row r="15" spans="1:11" ht="19.95" customHeight="1" x14ac:dyDescent="0.25">
      <c r="A15" s="11"/>
      <c r="B15" s="41" t="s">
        <v>18</v>
      </c>
      <c r="C15" s="41"/>
      <c r="D15" s="41"/>
      <c r="E15" s="41"/>
      <c r="F15" s="41"/>
      <c r="G15" s="41"/>
      <c r="H15" s="41"/>
      <c r="I15" s="12">
        <f>SUM(I13:I14)</f>
        <v>4003247.2143000001</v>
      </c>
      <c r="J15" s="13"/>
    </row>
    <row r="16" spans="1:11" ht="19.95" customHeight="1" x14ac:dyDescent="0.25">
      <c r="A16" s="11"/>
      <c r="B16" s="41" t="s">
        <v>19</v>
      </c>
      <c r="C16" s="41"/>
      <c r="D16" s="41"/>
      <c r="E16" s="41"/>
      <c r="F16" s="41"/>
      <c r="G16" s="41"/>
      <c r="H16" s="41"/>
      <c r="I16" s="12">
        <f>E29</f>
        <v>1289181.3063000001</v>
      </c>
      <c r="J16" s="14"/>
    </row>
    <row r="17" spans="1:10" ht="19.95" customHeight="1" x14ac:dyDescent="0.3">
      <c r="A17" s="11"/>
      <c r="B17" s="41" t="s">
        <v>20</v>
      </c>
      <c r="C17" s="41"/>
      <c r="D17" s="41"/>
      <c r="E17" s="41"/>
      <c r="F17" s="41"/>
      <c r="G17" s="41"/>
      <c r="H17" s="41"/>
      <c r="I17" s="15">
        <f>SUM(I15:J16)</f>
        <v>5292428.5206000004</v>
      </c>
      <c r="J17" s="16"/>
    </row>
    <row r="19" spans="1:10" x14ac:dyDescent="0.25">
      <c r="A19" s="1" t="s">
        <v>21</v>
      </c>
    </row>
    <row r="21" spans="1:10" ht="19.95" customHeight="1" x14ac:dyDescent="0.25">
      <c r="B21" s="39" t="s">
        <v>22</v>
      </c>
      <c r="C21" s="39"/>
      <c r="D21" s="39"/>
      <c r="E21" s="17">
        <f>I13</f>
        <v>3392582.3850000002</v>
      </c>
    </row>
    <row r="22" spans="1:10" ht="19.95" customHeight="1" x14ac:dyDescent="0.25">
      <c r="B22" s="2" t="s">
        <v>23</v>
      </c>
      <c r="C22" s="2" t="s">
        <v>24</v>
      </c>
      <c r="D22" s="2" t="s">
        <v>25</v>
      </c>
      <c r="E22" s="2" t="s">
        <v>6</v>
      </c>
    </row>
    <row r="23" spans="1:10" ht="19.95" customHeight="1" x14ac:dyDescent="0.25">
      <c r="B23" s="2">
        <v>1</v>
      </c>
      <c r="C23" s="18" t="s">
        <v>26</v>
      </c>
      <c r="D23" s="2">
        <v>6</v>
      </c>
      <c r="E23" s="19">
        <f>(D23*$E$21)/100</f>
        <v>203554.94310000003</v>
      </c>
    </row>
    <row r="24" spans="1:10" ht="19.95" customHeight="1" x14ac:dyDescent="0.25">
      <c r="B24" s="2">
        <v>2</v>
      </c>
      <c r="C24" s="18" t="s">
        <v>27</v>
      </c>
      <c r="D24" s="2">
        <v>6</v>
      </c>
      <c r="E24" s="19">
        <f t="shared" ref="E24:E27" si="2">(D24*$E$21)/100</f>
        <v>203554.94310000003</v>
      </c>
    </row>
    <row r="25" spans="1:10" ht="19.95" customHeight="1" x14ac:dyDescent="0.25">
      <c r="B25" s="2">
        <v>3</v>
      </c>
      <c r="C25" s="18" t="s">
        <v>28</v>
      </c>
      <c r="D25" s="2">
        <v>8</v>
      </c>
      <c r="E25" s="19">
        <f t="shared" si="2"/>
        <v>271406.59080000001</v>
      </c>
    </row>
    <row r="26" spans="1:10" ht="19.95" customHeight="1" x14ac:dyDescent="0.25">
      <c r="B26" s="2">
        <v>4</v>
      </c>
      <c r="C26" s="18" t="s">
        <v>29</v>
      </c>
      <c r="D26" s="2">
        <v>8</v>
      </c>
      <c r="E26" s="19">
        <f t="shared" si="2"/>
        <v>271406.59080000001</v>
      </c>
    </row>
    <row r="27" spans="1:10" ht="19.95" customHeight="1" x14ac:dyDescent="0.25">
      <c r="B27" s="2">
        <v>5</v>
      </c>
      <c r="C27" s="18" t="s">
        <v>30</v>
      </c>
      <c r="D27" s="2">
        <v>10</v>
      </c>
      <c r="E27" s="19">
        <f t="shared" si="2"/>
        <v>339258.23850000004</v>
      </c>
    </row>
    <row r="28" spans="1:10" ht="19.95" customHeight="1" x14ac:dyDescent="0.25">
      <c r="B28" s="39" t="s">
        <v>31</v>
      </c>
      <c r="C28" s="39"/>
      <c r="D28" s="2">
        <f>SUM(D23:D27)</f>
        <v>38</v>
      </c>
      <c r="E28" s="20"/>
    </row>
    <row r="29" spans="1:10" ht="19.95" customHeight="1" x14ac:dyDescent="0.25">
      <c r="B29" s="40" t="s">
        <v>16</v>
      </c>
      <c r="C29" s="40"/>
      <c r="D29" s="40"/>
      <c r="E29" s="21">
        <f>SUM(E23:E27)</f>
        <v>1289181.3063000001</v>
      </c>
    </row>
  </sheetData>
  <mergeCells count="24">
    <mergeCell ref="B11:E11"/>
    <mergeCell ref="B12:E12"/>
    <mergeCell ref="B28:C28"/>
    <mergeCell ref="B29:D29"/>
    <mergeCell ref="B13:H13"/>
    <mergeCell ref="B14:H14"/>
    <mergeCell ref="B15:H15"/>
    <mergeCell ref="B16:H16"/>
    <mergeCell ref="B17:H17"/>
    <mergeCell ref="B21:D21"/>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9055118110236221" right="0.51181102362204722" top="0.94488188976377963" bottom="0.35433070866141736" header="0.31496062992125984" footer="0.31496062992125984"/>
  <pageSetup paperSize="9" scale="6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6FE13-B430-40DA-ABAE-2C7402CAF809}">
  <dimension ref="A2:P26"/>
  <sheetViews>
    <sheetView view="pageBreakPreview" topLeftCell="A9" zoomScale="99" zoomScaleNormal="100" zoomScaleSheetLayoutView="99" workbookViewId="0">
      <selection activeCell="I13" sqref="I13"/>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2" width="9.44140625" style="1" bestFit="1" customWidth="1"/>
    <col min="13" max="13" width="12.77734375" style="1" bestFit="1" customWidth="1"/>
    <col min="14" max="14" width="9.44140625" style="1" bestFit="1" customWidth="1"/>
    <col min="15" max="16384" width="8.88671875" style="1"/>
  </cols>
  <sheetData>
    <row r="2" spans="1:16" ht="22.2" customHeight="1" x14ac:dyDescent="0.25">
      <c r="A2" s="26" t="s">
        <v>0</v>
      </c>
      <c r="B2" s="26"/>
      <c r="C2" s="26"/>
      <c r="D2" s="26"/>
      <c r="E2" s="26"/>
      <c r="F2" s="26"/>
      <c r="G2" s="26"/>
      <c r="H2" s="26"/>
      <c r="I2" s="26"/>
      <c r="J2" s="26"/>
    </row>
    <row r="3" spans="1:16" ht="14.4" customHeight="1" x14ac:dyDescent="0.25">
      <c r="A3" s="27" t="s">
        <v>1</v>
      </c>
      <c r="B3" s="28" t="s">
        <v>2</v>
      </c>
      <c r="C3" s="29"/>
      <c r="D3" s="29"/>
      <c r="E3" s="30"/>
      <c r="F3" s="34" t="s">
        <v>3</v>
      </c>
      <c r="G3" s="36" t="s">
        <v>4</v>
      </c>
      <c r="H3" s="37" t="s">
        <v>5</v>
      </c>
      <c r="I3" s="38" t="s">
        <v>6</v>
      </c>
      <c r="J3" s="27" t="s">
        <v>7</v>
      </c>
    </row>
    <row r="4" spans="1:16" ht="13.8" customHeight="1" x14ac:dyDescent="0.25">
      <c r="A4" s="27"/>
      <c r="B4" s="31"/>
      <c r="C4" s="32"/>
      <c r="D4" s="32"/>
      <c r="E4" s="33"/>
      <c r="F4" s="35"/>
      <c r="G4" s="36" t="s">
        <v>4</v>
      </c>
      <c r="H4" s="37"/>
      <c r="I4" s="38"/>
      <c r="J4" s="27"/>
    </row>
    <row r="5" spans="1:16" ht="211.8" customHeight="1" x14ac:dyDescent="0.25">
      <c r="A5" s="2">
        <v>1</v>
      </c>
      <c r="B5" s="23" t="s">
        <v>37</v>
      </c>
      <c r="C5" s="24"/>
      <c r="D5" s="24"/>
      <c r="E5" s="25"/>
      <c r="F5" s="3">
        <v>110</v>
      </c>
      <c r="G5" s="4" t="s">
        <v>9</v>
      </c>
      <c r="H5" s="5">
        <v>5730</v>
      </c>
      <c r="I5" s="6">
        <f>F5*H5</f>
        <v>630300</v>
      </c>
      <c r="J5" s="7">
        <f>(I5*$D$25)/100</f>
        <v>239514</v>
      </c>
      <c r="K5" s="8"/>
      <c r="L5" s="42">
        <f>H5*1.18</f>
        <v>6761.4</v>
      </c>
      <c r="M5" s="43">
        <f>L5*F5</f>
        <v>743754</v>
      </c>
      <c r="N5" s="42">
        <v>6762</v>
      </c>
      <c r="O5" s="1">
        <f>N5*F5</f>
        <v>743820</v>
      </c>
    </row>
    <row r="6" spans="1:16" ht="225.6" customHeight="1" x14ac:dyDescent="0.25">
      <c r="A6" s="2">
        <v>2</v>
      </c>
      <c r="B6" s="23" t="s">
        <v>36</v>
      </c>
      <c r="C6" s="24"/>
      <c r="D6" s="24"/>
      <c r="E6" s="25"/>
      <c r="F6" s="3">
        <v>62</v>
      </c>
      <c r="G6" s="4" t="s">
        <v>9</v>
      </c>
      <c r="H6" s="5">
        <v>5300</v>
      </c>
      <c r="I6" s="6">
        <f>F6*H6</f>
        <v>328600</v>
      </c>
      <c r="J6" s="7">
        <f>(I6*$D$25)/100</f>
        <v>124868</v>
      </c>
      <c r="K6" s="8"/>
      <c r="L6" s="42">
        <f t="shared" ref="L6:L9" si="0">H6*1.18</f>
        <v>6254</v>
      </c>
      <c r="M6" s="43">
        <f t="shared" ref="M6:M8" si="1">L6*F6</f>
        <v>387748</v>
      </c>
      <c r="N6" s="42">
        <v>6254</v>
      </c>
      <c r="O6" s="1">
        <f t="shared" ref="O6:O9" si="2">N6*F6</f>
        <v>387748</v>
      </c>
    </row>
    <row r="7" spans="1:16" ht="36.6" customHeight="1" x14ac:dyDescent="0.25">
      <c r="A7" s="2">
        <v>3</v>
      </c>
      <c r="B7" s="23" t="s">
        <v>35</v>
      </c>
      <c r="C7" s="24"/>
      <c r="D7" s="24"/>
      <c r="E7" s="25"/>
      <c r="F7" s="3">
        <v>3</v>
      </c>
      <c r="G7" s="4" t="s">
        <v>13</v>
      </c>
      <c r="H7" s="5">
        <v>11600</v>
      </c>
      <c r="I7" s="6">
        <f>F7*H7</f>
        <v>34800</v>
      </c>
      <c r="J7" s="7">
        <f>(I7*$D$25)/100</f>
        <v>13224</v>
      </c>
      <c r="K7" s="8"/>
      <c r="L7" s="42">
        <f t="shared" si="0"/>
        <v>13688</v>
      </c>
      <c r="M7" s="43">
        <f t="shared" si="1"/>
        <v>41064</v>
      </c>
      <c r="N7" s="42">
        <v>13688</v>
      </c>
      <c r="O7" s="1">
        <f t="shared" si="2"/>
        <v>41064</v>
      </c>
    </row>
    <row r="8" spans="1:16" ht="36.6" customHeight="1" x14ac:dyDescent="0.25">
      <c r="A8" s="2">
        <v>4</v>
      </c>
      <c r="B8" s="23" t="s">
        <v>34</v>
      </c>
      <c r="C8" s="24"/>
      <c r="D8" s="24"/>
      <c r="E8" s="25"/>
      <c r="F8" s="3">
        <v>65</v>
      </c>
      <c r="G8" s="4" t="s">
        <v>9</v>
      </c>
      <c r="H8" s="5">
        <v>6720</v>
      </c>
      <c r="I8" s="6">
        <f>F8*H8</f>
        <v>436800</v>
      </c>
      <c r="J8" s="7">
        <f>(I8*$D$25)/100</f>
        <v>165984</v>
      </c>
      <c r="K8" s="8"/>
      <c r="L8" s="42">
        <f t="shared" si="0"/>
        <v>7929.5999999999995</v>
      </c>
      <c r="M8" s="43">
        <f t="shared" si="1"/>
        <v>515423.99999999994</v>
      </c>
      <c r="N8" s="42">
        <v>7929</v>
      </c>
      <c r="O8" s="1">
        <f t="shared" si="2"/>
        <v>515385</v>
      </c>
    </row>
    <row r="9" spans="1:16" ht="36.6" customHeight="1" x14ac:dyDescent="0.25">
      <c r="A9" s="2">
        <v>5</v>
      </c>
      <c r="B9" s="23" t="s">
        <v>33</v>
      </c>
      <c r="C9" s="24"/>
      <c r="D9" s="24"/>
      <c r="E9" s="25"/>
      <c r="F9" s="3">
        <v>40</v>
      </c>
      <c r="G9" s="4" t="s">
        <v>32</v>
      </c>
      <c r="H9" s="5">
        <v>885</v>
      </c>
      <c r="I9" s="6">
        <f>F9*H9</f>
        <v>35400</v>
      </c>
      <c r="J9" s="7">
        <f>(I9*$D$25)/100</f>
        <v>13452</v>
      </c>
      <c r="K9" s="8"/>
      <c r="L9" s="42">
        <f t="shared" si="0"/>
        <v>1044.3</v>
      </c>
      <c r="M9" s="43">
        <f>L9*F9</f>
        <v>41772</v>
      </c>
      <c r="N9" s="42">
        <v>1044</v>
      </c>
      <c r="O9" s="1">
        <f t="shared" si="2"/>
        <v>41760</v>
      </c>
      <c r="P9" s="42"/>
    </row>
    <row r="10" spans="1:16" ht="19.95" customHeight="1" x14ac:dyDescent="0.25">
      <c r="A10" s="2"/>
      <c r="B10" s="41" t="s">
        <v>16</v>
      </c>
      <c r="C10" s="41"/>
      <c r="D10" s="41"/>
      <c r="E10" s="41"/>
      <c r="F10" s="41"/>
      <c r="G10" s="41"/>
      <c r="H10" s="41"/>
      <c r="I10" s="9">
        <f>SUM(I5:I9)</f>
        <v>1465900</v>
      </c>
      <c r="J10" s="10">
        <f>SUM(J5:J9)</f>
        <v>557042</v>
      </c>
    </row>
    <row r="11" spans="1:16" ht="19.95" customHeight="1" x14ac:dyDescent="0.25">
      <c r="A11" s="2"/>
      <c r="B11" s="41" t="s">
        <v>17</v>
      </c>
      <c r="C11" s="41"/>
      <c r="D11" s="41"/>
      <c r="E11" s="41"/>
      <c r="F11" s="41"/>
      <c r="G11" s="41"/>
      <c r="H11" s="41"/>
      <c r="I11" s="9">
        <f>I10*0.18</f>
        <v>263862</v>
      </c>
      <c r="J11" s="10"/>
    </row>
    <row r="12" spans="1:16" ht="19.95" customHeight="1" x14ac:dyDescent="0.25">
      <c r="A12" s="11"/>
      <c r="B12" s="41" t="s">
        <v>18</v>
      </c>
      <c r="C12" s="41"/>
      <c r="D12" s="41"/>
      <c r="E12" s="41"/>
      <c r="F12" s="41"/>
      <c r="G12" s="41"/>
      <c r="H12" s="41"/>
      <c r="I12" s="12">
        <f>SUM(I10:I11)</f>
        <v>1729762</v>
      </c>
      <c r="J12" s="13"/>
    </row>
    <row r="13" spans="1:16" ht="19.95" customHeight="1" x14ac:dyDescent="0.25">
      <c r="A13" s="11"/>
      <c r="B13" s="41" t="s">
        <v>19</v>
      </c>
      <c r="C13" s="41"/>
      <c r="D13" s="41"/>
      <c r="E13" s="41"/>
      <c r="F13" s="41"/>
      <c r="G13" s="41"/>
      <c r="H13" s="41"/>
      <c r="I13" s="12">
        <f>E26</f>
        <v>557042</v>
      </c>
      <c r="J13" s="14"/>
    </row>
    <row r="14" spans="1:16" ht="19.95" customHeight="1" x14ac:dyDescent="0.3">
      <c r="A14" s="11"/>
      <c r="B14" s="41" t="s">
        <v>20</v>
      </c>
      <c r="C14" s="41"/>
      <c r="D14" s="41"/>
      <c r="E14" s="41"/>
      <c r="F14" s="41"/>
      <c r="G14" s="41"/>
      <c r="H14" s="41"/>
      <c r="I14" s="15">
        <f>SUM(I12:J13)</f>
        <v>2286804</v>
      </c>
      <c r="J14" s="16"/>
    </row>
    <row r="16" spans="1:16" x14ac:dyDescent="0.25">
      <c r="A16" s="1" t="s">
        <v>21</v>
      </c>
    </row>
    <row r="18" spans="2:5" ht="19.95" customHeight="1" x14ac:dyDescent="0.25">
      <c r="B18" s="39" t="s">
        <v>22</v>
      </c>
      <c r="C18" s="39"/>
      <c r="D18" s="39"/>
      <c r="E18" s="17">
        <f>I10</f>
        <v>1465900</v>
      </c>
    </row>
    <row r="19" spans="2:5" ht="19.95" customHeight="1" x14ac:dyDescent="0.25">
      <c r="B19" s="2" t="s">
        <v>23</v>
      </c>
      <c r="C19" s="2" t="s">
        <v>24</v>
      </c>
      <c r="D19" s="2" t="s">
        <v>25</v>
      </c>
      <c r="E19" s="2" t="s">
        <v>6</v>
      </c>
    </row>
    <row r="20" spans="2:5" ht="19.95" customHeight="1" x14ac:dyDescent="0.25">
      <c r="B20" s="2">
        <v>1</v>
      </c>
      <c r="C20" s="18" t="s">
        <v>26</v>
      </c>
      <c r="D20" s="2">
        <v>6</v>
      </c>
      <c r="E20" s="19">
        <f>(D20*$E$18)/100</f>
        <v>87954</v>
      </c>
    </row>
    <row r="21" spans="2:5" ht="19.95" customHeight="1" x14ac:dyDescent="0.25">
      <c r="B21" s="2">
        <v>2</v>
      </c>
      <c r="C21" s="18" t="s">
        <v>27</v>
      </c>
      <c r="D21" s="2">
        <v>6</v>
      </c>
      <c r="E21" s="19">
        <f>(D21*$E$18)/100</f>
        <v>87954</v>
      </c>
    </row>
    <row r="22" spans="2:5" ht="19.95" customHeight="1" x14ac:dyDescent="0.25">
      <c r="B22" s="2">
        <v>3</v>
      </c>
      <c r="C22" s="18" t="s">
        <v>28</v>
      </c>
      <c r="D22" s="2">
        <v>8</v>
      </c>
      <c r="E22" s="19">
        <f>(D22*$E$18)/100</f>
        <v>117272</v>
      </c>
    </row>
    <row r="23" spans="2:5" ht="19.95" customHeight="1" x14ac:dyDescent="0.25">
      <c r="B23" s="2">
        <v>4</v>
      </c>
      <c r="C23" s="18" t="s">
        <v>29</v>
      </c>
      <c r="D23" s="2">
        <v>8</v>
      </c>
      <c r="E23" s="19">
        <f>(D23*$E$18)/100</f>
        <v>117272</v>
      </c>
    </row>
    <row r="24" spans="2:5" ht="19.95" customHeight="1" x14ac:dyDescent="0.25">
      <c r="B24" s="2">
        <v>5</v>
      </c>
      <c r="C24" s="18" t="s">
        <v>30</v>
      </c>
      <c r="D24" s="2">
        <v>10</v>
      </c>
      <c r="E24" s="19">
        <f>(D24*$E$18)/100</f>
        <v>146590</v>
      </c>
    </row>
    <row r="25" spans="2:5" ht="19.95" customHeight="1" x14ac:dyDescent="0.25">
      <c r="B25" s="39" t="s">
        <v>31</v>
      </c>
      <c r="C25" s="39"/>
      <c r="D25" s="2">
        <f>SUM(D20:D24)</f>
        <v>38</v>
      </c>
      <c r="E25" s="20"/>
    </row>
    <row r="26" spans="2:5" ht="19.95" customHeight="1" x14ac:dyDescent="0.25">
      <c r="B26" s="40" t="s">
        <v>16</v>
      </c>
      <c r="C26" s="40"/>
      <c r="D26" s="40"/>
      <c r="E26" s="21">
        <f>SUM(E20:E24)</f>
        <v>557042</v>
      </c>
    </row>
  </sheetData>
  <mergeCells count="21">
    <mergeCell ref="B5:E5"/>
    <mergeCell ref="A2:J2"/>
    <mergeCell ref="A3:A4"/>
    <mergeCell ref="B3:E4"/>
    <mergeCell ref="F3:F4"/>
    <mergeCell ref="G3:G4"/>
    <mergeCell ref="H3:H4"/>
    <mergeCell ref="I3:I4"/>
    <mergeCell ref="J3:J4"/>
    <mergeCell ref="B26:D26"/>
    <mergeCell ref="B11:H11"/>
    <mergeCell ref="B12:H12"/>
    <mergeCell ref="B13:H13"/>
    <mergeCell ref="B14:H14"/>
    <mergeCell ref="B18:D18"/>
    <mergeCell ref="B25:C25"/>
    <mergeCell ref="B6:E6"/>
    <mergeCell ref="B7:E7"/>
    <mergeCell ref="B8:E8"/>
    <mergeCell ref="B9:E9"/>
    <mergeCell ref="B10:H10"/>
  </mergeCells>
  <pageMargins left="0.70866141732283472" right="0.51181102362204722" top="0.74803149606299213" bottom="0.35433070866141736" header="0.31496062992125984" footer="0.31496062992125984"/>
  <pageSetup paperSize="9"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KSIPL</vt:lpstr>
      <vt:lpstr>Integration room</vt:lpstr>
      <vt:lpstr>'Integration room'!Print_Area</vt:lpstr>
      <vt:lpstr>KSIPL!Print_Area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2024-02-01T08:34:54Z</cp:lastPrinted>
  <dcterms:created xsi:type="dcterms:W3CDTF">2024-01-12T05:45:12Z</dcterms:created>
  <dcterms:modified xsi:type="dcterms:W3CDTF">2024-02-15T13:39:40Z</dcterms:modified>
</cp:coreProperties>
</file>