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Asta\SOTC\Quotations\Water Proofing\"/>
    </mc:Choice>
  </mc:AlternateContent>
  <xr:revisionPtr revIDLastSave="0" documentId="13_ncr:1_{258184A0-B855-4E36-BA4A-C06B655730F1}" xr6:coauthVersionLast="47" xr6:coauthVersionMax="47" xr10:uidLastSave="{00000000-0000-0000-0000-000000000000}"/>
  <bookViews>
    <workbookView xWindow="-108" yWindow="-108" windowWidth="23256" windowHeight="12456" xr2:uid="{676EE1E9-7021-46B3-B39A-CBE053CDF827}"/>
  </bookViews>
  <sheets>
    <sheet name="MPS ASTA" sheetId="1" r:id="rId1"/>
  </sheets>
  <definedNames>
    <definedName name="_xlnm.Print_Area" localSheetId="0">'MPS ASTA'!$A$2:$M$31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8" i="1" l="1"/>
  <c r="G29" i="1"/>
  <c r="G30" i="1" s="1"/>
  <c r="G31" i="1" s="1"/>
  <c r="L35" i="1" s="1"/>
  <c r="L39" i="1" s="1"/>
  <c r="G5" i="1"/>
  <c r="G9" i="1"/>
  <c r="G10" i="1"/>
  <c r="G16" i="1"/>
  <c r="G17" i="1"/>
  <c r="G18" i="1"/>
  <c r="G19" i="1"/>
  <c r="G20" i="1"/>
  <c r="G21" i="1"/>
  <c r="G23" i="1"/>
  <c r="G25" i="1"/>
  <c r="G27" i="1"/>
  <c r="L5" i="1"/>
  <c r="M5" i="1"/>
  <c r="L9" i="1"/>
  <c r="M9" i="1" s="1"/>
  <c r="L10" i="1"/>
  <c r="M10" i="1"/>
  <c r="L16" i="1"/>
  <c r="M16" i="1" s="1"/>
  <c r="L17" i="1"/>
  <c r="M17" i="1"/>
  <c r="L18" i="1"/>
  <c r="M18" i="1" s="1"/>
  <c r="L19" i="1"/>
  <c r="M19" i="1" s="1"/>
  <c r="L20" i="1"/>
  <c r="M20" i="1" s="1"/>
  <c r="L23" i="1"/>
  <c r="M23" i="1" s="1"/>
  <c r="L25" i="1"/>
  <c r="M25" i="1"/>
  <c r="L27" i="1"/>
  <c r="M27" i="1"/>
  <c r="K27" i="1"/>
  <c r="K25" i="1"/>
  <c r="K23" i="1"/>
  <c r="K20" i="1"/>
  <c r="K19" i="1"/>
  <c r="K18" i="1"/>
  <c r="K17" i="1"/>
  <c r="K16" i="1"/>
  <c r="K10" i="1"/>
  <c r="K9" i="1"/>
  <c r="K5" i="1"/>
  <c r="O42" i="1"/>
  <c r="I27" i="1"/>
  <c r="I25" i="1"/>
  <c r="I23" i="1"/>
  <c r="I20" i="1"/>
  <c r="I19" i="1"/>
  <c r="I18" i="1"/>
  <c r="I17" i="1"/>
  <c r="I16" i="1"/>
  <c r="I10" i="1"/>
  <c r="I9" i="1"/>
  <c r="I5" i="1"/>
  <c r="L38" i="1" l="1"/>
  <c r="M28" i="1"/>
  <c r="L37" i="1"/>
  <c r="L43" i="1" s="1"/>
  <c r="M21" i="1"/>
  <c r="M29" i="1" s="1"/>
  <c r="L41" i="1"/>
  <c r="L40" i="1"/>
  <c r="K21" i="1"/>
  <c r="I28" i="1"/>
  <c r="K28" i="1"/>
  <c r="I21" i="1"/>
  <c r="K29" i="1" l="1"/>
  <c r="K30" i="1" s="1"/>
  <c r="K31" i="1" s="1"/>
  <c r="M30" i="1"/>
  <c r="M31" i="1"/>
  <c r="I29" i="1"/>
  <c r="P39" i="1" l="1"/>
  <c r="P41" i="1"/>
  <c r="P40" i="1"/>
  <c r="P38" i="1"/>
  <c r="I30" i="1"/>
  <c r="I31" i="1" l="1"/>
  <c r="P35" i="1" l="1"/>
  <c r="P37" i="1" s="1"/>
  <c r="P43" i="1" s="1"/>
</calcChain>
</file>

<file path=xl/sharedStrings.xml><?xml version="1.0" encoding="utf-8"?>
<sst xmlns="http://schemas.openxmlformats.org/spreadsheetml/2006/main" count="54" uniqueCount="43">
  <si>
    <t>ANNEXURE -01</t>
  </si>
  <si>
    <r>
      <rPr>
        <b/>
        <sz val="14"/>
        <rFont val="Calibri"/>
        <family val="1"/>
      </rPr>
      <t>Terrace Waterproofing</t>
    </r>
  </si>
  <si>
    <r>
      <rPr>
        <b/>
        <sz val="11"/>
        <rFont val="Calibri"/>
        <family val="1"/>
      </rPr>
      <t>S.No</t>
    </r>
  </si>
  <si>
    <r>
      <rPr>
        <b/>
        <sz val="11"/>
        <rFont val="Calibri"/>
        <family val="1"/>
      </rPr>
      <t>Description of the work</t>
    </r>
  </si>
  <si>
    <r>
      <rPr>
        <b/>
        <sz val="11"/>
        <rFont val="Calibri"/>
        <family val="1"/>
      </rPr>
      <t>Units Sqm</t>
    </r>
  </si>
  <si>
    <r>
      <rPr>
        <b/>
        <sz val="11"/>
        <rFont val="Calibri"/>
        <family val="1"/>
      </rPr>
      <t>Price per Sqm</t>
    </r>
  </si>
  <si>
    <r>
      <rPr>
        <b/>
        <sz val="11"/>
        <rFont val="Calibri"/>
        <family val="1"/>
      </rPr>
      <t>Total Rs.</t>
    </r>
  </si>
  <si>
    <r>
      <rPr>
        <b/>
        <sz val="11"/>
        <color rgb="FFFF0000"/>
        <rFont val="Calibri"/>
        <family val="2"/>
      </rPr>
      <t>Dismantling and  shifting of  debris  to  Ground  Floor:</t>
    </r>
  </si>
  <si>
    <t>Dismantling   the   existed   Concrete   Screed   flooring completely  by  using  mechanical  chipping  machine, and shifting debris from terrace to ground floor.</t>
  </si>
  <si>
    <r>
      <rPr>
        <b/>
        <sz val="11"/>
        <color rgb="FFFF0000"/>
        <rFont val="Calibri"/>
        <family val="2"/>
      </rPr>
      <t>Surface  Preparation  &amp;  Cracks  Treatment</t>
    </r>
    <r>
      <rPr>
        <sz val="11"/>
        <rFont val="Calibri"/>
        <family val="2"/>
      </rPr>
      <t>:  Prepare the   surface   thoroughly   by   cleaning   and   wash   , removing dust, dirt, oil, grease and loose particle with high 160 bar pressure water Jet pumps. Find the cracks on rcc slab, Shrinkage and non-moving cracks should be  pre-treated  by  cutting  the  crack  @10mmx10mm, prepare the cracks dust free by using of wire brush&amp; air blower, mix the two components of low viscosity epoxy   epoxy   resin   Fosroc   Conbextra   EP10   two components   epoxy   injection   grout   and   treat   the cracks.  Seal  the  ceacks  with  Fosroc  Nitoseal  PU  50 single-component moisture-cure, polyurethane hybrid joint sealant.</t>
    </r>
  </si>
  <si>
    <r>
      <rPr>
        <b/>
        <sz val="11"/>
        <color rgb="FFFF0000"/>
        <rFont val="Calibri"/>
        <family val="2"/>
      </rPr>
      <t xml:space="preserve">Angle fillet / taper: </t>
    </r>
    <r>
      <rPr>
        <b/>
        <sz val="11"/>
        <rFont val="Calibri"/>
        <family val="2"/>
      </rPr>
      <t>Providing angle fillet of 75mmx75mm</t>
    </r>
  </si>
  <si>
    <r>
      <rPr>
        <sz val="11"/>
        <rFont val="Calibri"/>
        <family val="2"/>
      </rPr>
      <t>with polymer modified mortar in the ratio of cement:</t>
    </r>
  </si>
  <si>
    <t>sand:  aggregate  in  the  ratio  of  (1:1.5:1.5)  admixed</t>
  </si>
  <si>
    <t>with  Fosroc  Nitobond  SBR/M-Crete  PC  Bond  SBR</t>
  </si>
  <si>
    <r>
      <rPr>
        <sz val="11"/>
        <rFont val="Calibri"/>
        <family val="2"/>
      </rPr>
      <t>@10% by the weight of cement  to avoid cracking at</t>
    </r>
  </si>
  <si>
    <t>90º angle of RCC slab &amp; Masonry wall joints.</t>
  </si>
  <si>
    <r>
      <rPr>
        <b/>
        <sz val="11"/>
        <color rgb="FFFF0000"/>
        <rFont val="Calibri"/>
        <family val="2"/>
      </rPr>
      <t xml:space="preserve">Primer  Coat:  </t>
    </r>
    <r>
      <rPr>
        <sz val="11"/>
        <rFont val="Calibri"/>
        <family val="2"/>
      </rPr>
      <t>Applying    1  coat  of  Fosroc  Nitoproof WB Primer  is a two component product and must be mixed  &amp;  applied  in  order  to  perform  as  specified. Transfer  base  and  the  hardener  to  a  suitable  fresh container  and  mix  thoroughly  with  a  slow  speed mixer  for  2  -3  minutes  which  makes  the  mix  as  a milky white paste . Add double the quantity of clean water  by  volume  to  the mix  gradually  under  mixing which  makes  the  mix  as  low  viscous  milky  white liquid.  The  diluted  primer  should  be  applied  at  a coverage of 8-10 m2/litre, preferably using roller. The applied primer should be allowed to reach tack  free condition before applying liquid applied coatings and membranes. The tack free condition of Nitoproof WB primer happens after 4-5 hours of application @  27 deg.</t>
    </r>
  </si>
  <si>
    <r>
      <rPr>
        <b/>
        <sz val="11"/>
        <color rgb="FFFF0000"/>
        <rFont val="Calibri"/>
        <family val="2"/>
      </rPr>
      <t xml:space="preserve">Application of 2 Coats of Pitch Free PU based Liquid applied          single          component          elastomeric waterproofing      membrane      (Fosroc      Nitoproof 600PF/BASF    HLM5000).    </t>
    </r>
    <r>
      <rPr>
        <sz val="11"/>
        <rFont val="Calibri"/>
        <family val="2"/>
      </rPr>
      <t>Apploication    of    Fosroc Nitoproof  600PF/BASF  HLM  5000  can  be  applied  by brush,   squeegee,   roller/   suitable   spray   applied machine.  It  is  applied  at  a  minimum  wet  fi  lm thickness  of  1.5mm  in  2  coats.  The  second  coat should  be  applied  in  perpendicular  direction  to  the first coat.</t>
    </r>
  </si>
  <si>
    <r>
      <rPr>
        <b/>
        <sz val="11"/>
        <color rgb="FFFF0000"/>
        <rFont val="Calibri"/>
        <family val="2"/>
      </rPr>
      <t xml:space="preserve">Laying  200  GSM  Geotextile  Fabric:  </t>
    </r>
    <r>
      <rPr>
        <sz val="11"/>
        <rFont val="Calibri"/>
        <family val="2"/>
      </rPr>
      <t>Laying  of  200GSM geotextile cloth over the waterproof coating with overlap
of 30mm at cloth joints.</t>
    </r>
  </si>
  <si>
    <r>
      <rPr>
        <b/>
        <sz val="11"/>
        <color rgb="FFFF0000"/>
        <rFont val="Calibri"/>
        <family val="2"/>
      </rPr>
      <t xml:space="preserve">Laying   of   125mm   Fiber   Reinforced   M20   Grade Protective Concrete Screed on Terrace.
</t>
    </r>
    <r>
      <rPr>
        <sz val="11"/>
        <rFont val="Calibri"/>
        <family val="2"/>
      </rPr>
      <t>Marking   the   levels   over   the   waterproofing system as per the slab level towards rain outlet. Laying  of  M20  grade  fiber  reinforced  concrete screed</t>
    </r>
    <r>
      <rPr>
        <b/>
        <sz val="11"/>
        <rFont val="Calibri"/>
        <family val="2"/>
      </rPr>
      <t xml:space="preserve">,  </t>
    </r>
    <r>
      <rPr>
        <sz val="11"/>
        <rFont val="Calibri"/>
        <family val="2"/>
      </rPr>
      <t>leveling  the  surface  as  per  the  marked levels,  providing  the  proper  slope  to  rain  water outlets  providing  the  neat  kalai  finish  polymer modified  slurry.  Cut  the  5mmx5mm  groove  for every   4mtrx4mtr   between   24hrs-48   hrs   of concrete   laying.   Provide   water   stoppers   for curing with water.</t>
    </r>
  </si>
  <si>
    <r>
      <rPr>
        <b/>
        <sz val="11"/>
        <color rgb="FFFF0000"/>
        <rFont val="Calibri"/>
        <family val="2"/>
      </rPr>
      <t xml:space="preserve">Control Joints Treatment: </t>
    </r>
    <r>
      <rPr>
        <sz val="11"/>
        <rFont val="Calibri"/>
        <family val="2"/>
      </rPr>
      <t>Provide the masking tape of bothe edges of joint, prepare the joints dust free by wire brush and air blower, seal the joints of 5mmx5mm with Fosroc Nitoseal PU50 single   component   polyurethane   sealant   by using PU Gun. Remove the masking tapes.</t>
    </r>
  </si>
  <si>
    <t>Total (A)</t>
  </si>
  <si>
    <t>External Walls Repair &amp; Waterproofing Treatment.</t>
  </si>
  <si>
    <r>
      <rPr>
        <b/>
        <sz val="11"/>
        <rFont val="Calibri"/>
        <family val="2"/>
      </rPr>
      <t xml:space="preserve">RCC Sunshades Repairs :
a.    </t>
    </r>
    <r>
      <rPr>
        <sz val="11"/>
        <rFont val="Calibri"/>
        <family val="2"/>
      </rPr>
      <t xml:space="preserve">Check  the  damaged  Rcc sunshades/projections/any plastered  area damages  by  visual  inspection  &amp;  fiber  hammer test.
</t>
    </r>
    <r>
      <rPr>
        <b/>
        <sz val="11"/>
        <rFont val="Calibri"/>
        <family val="2"/>
      </rPr>
      <t xml:space="preserve">b.    </t>
    </r>
    <r>
      <rPr>
        <sz val="11"/>
        <rFont val="Calibri"/>
        <family val="2"/>
      </rPr>
      <t xml:space="preserve">Mark those damaged area, cut the marked area with electronic cutting machine and remove the loose     concrete/plaster     and     expose     the reinforcement.
</t>
    </r>
    <r>
      <rPr>
        <b/>
        <sz val="11"/>
        <rFont val="Calibri"/>
        <family val="2"/>
      </rPr>
      <t xml:space="preserve">c.    </t>
    </r>
    <r>
      <rPr>
        <sz val="11"/>
        <rFont val="Calibri"/>
        <family val="2"/>
      </rPr>
      <t xml:space="preserve">Apply Fosroc </t>
    </r>
    <r>
      <rPr>
        <b/>
        <sz val="11"/>
        <rFont val="Calibri"/>
        <family val="2"/>
      </rPr>
      <t xml:space="preserve">Reebaklens RR  </t>
    </r>
    <r>
      <rPr>
        <sz val="11"/>
        <rFont val="Calibri"/>
        <family val="2"/>
      </rPr>
      <t xml:space="preserve">Rustremover with brush    for    complete    wetting    of    rusted reinforcement and allowed to react it for 16-24 hours. After 24 hours, clean the rust with wire brush &amp; air blower.
</t>
    </r>
    <r>
      <rPr>
        <b/>
        <sz val="11"/>
        <rFont val="Calibri"/>
        <family val="2"/>
      </rPr>
      <t xml:space="preserve">d.    </t>
    </r>
    <r>
      <rPr>
        <sz val="11"/>
        <rFont val="Calibri"/>
        <family val="2"/>
      </rPr>
      <t xml:space="preserve">Wash  the  reinforcement  thoroughly  with  clean water.  Wire  brush  again  to  remove  remaining loose material and finish by thoroughly washing down  with  clean  water  and  allow  to  complete dry.
</t>
    </r>
    <r>
      <rPr>
        <b/>
        <sz val="11"/>
        <rFont val="Calibri"/>
        <family val="2"/>
      </rPr>
      <t xml:space="preserve">e.    </t>
    </r>
    <r>
      <rPr>
        <sz val="11"/>
        <rFont val="Calibri"/>
        <family val="2"/>
      </rPr>
      <t xml:space="preserve">Appying   of   </t>
    </r>
    <r>
      <rPr>
        <b/>
        <sz val="11"/>
        <rFont val="Calibri"/>
        <family val="2"/>
      </rPr>
      <t xml:space="preserve">FOSROC   Nitozinc   primer   </t>
    </r>
    <r>
      <rPr>
        <sz val="11"/>
        <rFont val="Calibri"/>
        <family val="2"/>
      </rPr>
      <t>to exposed  existed  reinforcement  after  cleaning the  Rust,   an  unbroken  40  microns   coating</t>
    </r>
  </si>
  <si>
    <r>
      <rPr>
        <sz val="11"/>
        <rFont val="Calibri"/>
        <family val="2"/>
      </rPr>
      <t xml:space="preserve">capable of provided  'active' galvanic protection for exposed reinforcement.
</t>
    </r>
    <r>
      <rPr>
        <b/>
        <sz val="11"/>
        <rFont val="Calibri"/>
        <family val="2"/>
      </rPr>
      <t xml:space="preserve">f.     </t>
    </r>
    <r>
      <rPr>
        <sz val="11"/>
        <rFont val="Calibri"/>
        <family val="2"/>
      </rPr>
      <t xml:space="preserve">Enhancing   the   bonding   between   Old   RCC Ceiling to New Polymer Mortar with applying of SBR Based Polymer Modified Cementitious Bond coat  admixed  FOSROC  </t>
    </r>
    <r>
      <rPr>
        <b/>
        <sz val="11"/>
        <rFont val="Calibri"/>
        <family val="2"/>
      </rPr>
      <t xml:space="preserve">Nitobond  SBR/  M- Crete PC bond SBR.
g.    </t>
    </r>
    <r>
      <rPr>
        <sz val="11"/>
        <rFont val="Calibri"/>
        <family val="2"/>
      </rPr>
      <t xml:space="preserve">Providing  20mm  of  structural  grade  polymet modified  mortar by  </t>
    </r>
    <r>
      <rPr>
        <b/>
        <sz val="11"/>
        <rFont val="Calibri"/>
        <family val="2"/>
      </rPr>
      <t>Fosroc  Renderoc  S2/M- Crete PC Mortar Ultra with then 2</t>
    </r>
    <r>
      <rPr>
        <b/>
        <vertAlign val="superscript"/>
        <sz val="11"/>
        <rFont val="Calibri"/>
        <family val="2"/>
      </rPr>
      <t>nd</t>
    </r>
    <r>
      <rPr>
        <b/>
        <sz val="11"/>
        <rFont val="Calibri"/>
        <family val="2"/>
      </rPr>
      <t xml:space="preserve"> layer of finishing will be done </t>
    </r>
    <r>
      <rPr>
        <sz val="11"/>
        <rFont val="Calibri"/>
        <family val="2"/>
      </rPr>
      <t xml:space="preserve">by polymer modified mortar  with  cement  mortar  1:3  (cement:sand) admixed </t>
    </r>
    <r>
      <rPr>
        <b/>
        <sz val="11"/>
        <rFont val="Calibri"/>
        <family val="2"/>
      </rPr>
      <t xml:space="preserve">Fosroc  Nitobond SBR/M-Crete PC bond  SBR  </t>
    </r>
    <r>
      <rPr>
        <sz val="11"/>
        <rFont val="Calibri"/>
        <family val="2"/>
      </rPr>
      <t xml:space="preserve">@10%  by  the  weight  of  cement weight  and  water,  make  the  proper  finish  to existed wall level.
</t>
    </r>
    <r>
      <rPr>
        <b/>
        <sz val="11"/>
        <rFont val="Calibri"/>
        <family val="2"/>
      </rPr>
      <t xml:space="preserve">h.    </t>
    </r>
    <r>
      <rPr>
        <sz val="11"/>
        <rFont val="Calibri"/>
        <family val="2"/>
      </rPr>
      <t>Any holes will be packed with Polymer Modified Mortar (M Cere PC Mortar Ultra) prior that holes should be prepare dust free by wire brush &amp; air
blower,  wash  the  holes  with  clean  water  and maintain SSD condition.</t>
    </r>
  </si>
  <si>
    <r>
      <rPr>
        <b/>
        <sz val="11"/>
        <rFont val="Calibri"/>
        <family val="2"/>
      </rPr>
      <t xml:space="preserve">External wall waterproofing.
</t>
    </r>
    <r>
      <rPr>
        <sz val="11"/>
        <rFont val="Calibri"/>
        <family val="2"/>
      </rPr>
      <t xml:space="preserve">a.   </t>
    </r>
    <r>
      <rPr>
        <b/>
        <sz val="11"/>
        <rFont val="Calibri"/>
        <family val="2"/>
      </rPr>
      <t>Surface     Preparation</t>
    </r>
    <r>
      <rPr>
        <sz val="11"/>
        <rFont val="Calibri"/>
        <family val="2"/>
      </rPr>
      <t xml:space="preserve">:    Surface    must    be thoroughly cleaned by using   160 bar Jet pump to  clean  dust,  fungus,  algae,  grease  etc.  Treat any  areas  affected  by  Algae,  moss  or  fungal growth.
b.  </t>
    </r>
    <r>
      <rPr>
        <b/>
        <sz val="11"/>
        <rFont val="Calibri"/>
        <family val="2"/>
      </rPr>
      <t xml:space="preserve">Crack  Filling:  </t>
    </r>
    <r>
      <rPr>
        <sz val="11"/>
        <rFont val="Calibri"/>
        <family val="2"/>
      </rPr>
      <t xml:space="preserve">The  surface  to  be  checked  for cracks,  cut  the  cracks  5mmx5mm  by  electronic cutting machine, clean the cracks with wire brush and  air  blower,  seal  the  cracks  with  </t>
    </r>
    <r>
      <rPr>
        <b/>
        <sz val="11"/>
        <rFont val="Calibri"/>
        <family val="2"/>
      </rPr>
      <t xml:space="preserve">Fosroc Nitoseal PU50 Polyurethane Sealant </t>
    </r>
    <r>
      <rPr>
        <sz val="11"/>
        <rFont val="Calibri"/>
        <family val="2"/>
      </rPr>
      <t xml:space="preserve">.
c.   </t>
    </r>
    <r>
      <rPr>
        <b/>
        <sz val="11"/>
        <rFont val="Calibri"/>
        <family val="2"/>
      </rPr>
      <t>External      Wall      Waterproof      Coating</t>
    </r>
    <r>
      <rPr>
        <sz val="11"/>
        <rFont val="Calibri"/>
        <family val="2"/>
      </rPr>
      <t xml:space="preserve">: </t>
    </r>
    <r>
      <rPr>
        <b/>
        <sz val="11"/>
        <rFont val="Calibri"/>
        <family val="2"/>
      </rPr>
      <t>Priming</t>
    </r>
    <r>
      <rPr>
        <sz val="11"/>
        <rFont val="Calibri"/>
        <family val="2"/>
      </rPr>
      <t xml:space="preserve">:After  the  proper  surface  preparation and  curing  of  repaired  areas  wash  the  surface well  and  maintaining  it  in  saturated  surface  dry condition  proceed  for  priming  using  Dr.  Fixit Primeseal diluted in 2:1 ratio with water (2 parts Primeseal diluted with 1 part water). Maintain the spreading rate of 8-10 sq mtr per litre for a single coat application to achieve about 20 – 25 microns DFT. Allow it to dry for 6-8 hrs.
</t>
    </r>
    <r>
      <rPr>
        <b/>
        <sz val="11"/>
        <rFont val="Calibri"/>
        <family val="2"/>
      </rPr>
      <t xml:space="preserve">d.  COATING (2-Coats): </t>
    </r>
    <r>
      <rPr>
        <sz val="11"/>
        <rFont val="Calibri"/>
        <family val="2"/>
      </rPr>
      <t xml:space="preserve">Brush apply </t>
    </r>
    <r>
      <rPr>
        <b/>
        <sz val="11"/>
        <rFont val="Calibri"/>
        <family val="2"/>
      </rPr>
      <t xml:space="preserve">1st coat  </t>
    </r>
    <r>
      <rPr>
        <sz val="11"/>
        <rFont val="Calibri"/>
        <family val="2"/>
      </rPr>
      <t xml:space="preserve">of Dr.    </t>
    </r>
    <r>
      <rPr>
        <b/>
        <sz val="11"/>
        <rFont val="Calibri"/>
        <family val="2"/>
      </rPr>
      <t xml:space="preserve">Fixit    Raincoat    Waterproof    Coating </t>
    </r>
    <r>
      <rPr>
        <sz val="11"/>
        <rFont val="Calibri"/>
        <family val="2"/>
      </rPr>
      <t xml:space="preserve">without any dilution Maintain the spreading rate of  3.5-4.0  sq  mtr  per  litre  /  coat  application  to achieve  about  120-130  microns  DFT.  The  </t>
    </r>
    <r>
      <rPr>
        <b/>
        <sz val="11"/>
        <rFont val="Calibri"/>
        <family val="2"/>
      </rPr>
      <t>2</t>
    </r>
    <r>
      <rPr>
        <b/>
        <vertAlign val="superscript"/>
        <sz val="11"/>
        <rFont val="Calibri"/>
        <family val="2"/>
      </rPr>
      <t>nd</t>
    </r>
    <r>
      <rPr>
        <b/>
        <sz val="11"/>
        <rFont val="Calibri"/>
        <family val="2"/>
      </rPr>
      <t xml:space="preserve"> coat </t>
    </r>
    <r>
      <rPr>
        <sz val="11"/>
        <rFont val="Calibri"/>
        <family val="2"/>
      </rPr>
      <t xml:space="preserve">of </t>
    </r>
    <r>
      <rPr>
        <b/>
        <sz val="11"/>
        <rFont val="Calibri"/>
        <family val="2"/>
      </rPr>
      <t xml:space="preserve">Dr. Fixit Raincoat Classic Topcoat </t>
    </r>
    <r>
      <rPr>
        <sz val="11"/>
        <rFont val="Calibri"/>
        <family val="2"/>
      </rPr>
      <t>to be apply  with interval of 6-8  hours without  any dilution.  Maintain  the  spreading  rate  of  7-8  sq mtr per litre / coat application to achieve about 50-60 microns DFT</t>
    </r>
  </si>
  <si>
    <r>
      <rPr>
        <b/>
        <sz val="11"/>
        <rFont val="Calibri"/>
        <family val="2"/>
      </rPr>
      <t xml:space="preserve">Window Frame-Wall Joints/Gaps Treatment:
a.  </t>
    </r>
    <r>
      <rPr>
        <sz val="11"/>
        <rFont val="Calibri"/>
        <family val="2"/>
      </rPr>
      <t>Cut  the joint  and  make a groove of 5mmx5mm by  electronic  cutting  machine,  clean  the  cracks with  wire  brush  and  air  blower,  seal  the  cracks with  Fosroc   Nitoseal   PU50   Polyurethane Sealant</t>
    </r>
  </si>
  <si>
    <t>Total (B)</t>
  </si>
  <si>
    <r>
      <t xml:space="preserve">Total </t>
    </r>
    <r>
      <rPr>
        <b/>
        <sz val="11"/>
        <color rgb="FF000000"/>
        <rFont val="Calibri"/>
        <family val="2"/>
        <scheme val="minor"/>
      </rPr>
      <t>(A+B)</t>
    </r>
  </si>
  <si>
    <t>GST @ 18%</t>
  </si>
  <si>
    <t>Total Amount excluding CAMC</t>
  </si>
  <si>
    <t>Year</t>
  </si>
  <si>
    <t>CAMC %</t>
  </si>
  <si>
    <t>Amount</t>
  </si>
  <si>
    <r>
      <t>6</t>
    </r>
    <r>
      <rPr>
        <vertAlign val="superscript"/>
        <sz val="11"/>
        <color theme="1"/>
        <rFont val="Calibri"/>
        <family val="2"/>
        <scheme val="minor"/>
      </rPr>
      <t>th</t>
    </r>
  </si>
  <si>
    <r>
      <t>7</t>
    </r>
    <r>
      <rPr>
        <vertAlign val="superscript"/>
        <sz val="11"/>
        <color theme="1"/>
        <rFont val="Calibri"/>
        <family val="2"/>
        <scheme val="minor"/>
      </rPr>
      <t>th</t>
    </r>
  </si>
  <si>
    <r>
      <t>8</t>
    </r>
    <r>
      <rPr>
        <vertAlign val="superscript"/>
        <sz val="11"/>
        <color theme="1"/>
        <rFont val="Calibri"/>
        <family val="2"/>
        <scheme val="minor"/>
      </rPr>
      <t>th</t>
    </r>
  </si>
  <si>
    <r>
      <t>9</t>
    </r>
    <r>
      <rPr>
        <vertAlign val="superscript"/>
        <sz val="11"/>
        <color theme="1"/>
        <rFont val="Calibri"/>
        <family val="2"/>
        <scheme val="minor"/>
      </rPr>
      <t>th</t>
    </r>
  </si>
  <si>
    <r>
      <t>10</t>
    </r>
    <r>
      <rPr>
        <vertAlign val="superscript"/>
        <sz val="11"/>
        <color theme="1"/>
        <rFont val="Calibri"/>
        <family val="2"/>
        <scheme val="minor"/>
      </rPr>
      <t>th</t>
    </r>
  </si>
  <si>
    <t>ASTA</t>
  </si>
  <si>
    <t>R3 BUILDTECH</t>
  </si>
  <si>
    <t>Target Rate</t>
  </si>
  <si>
    <t>Target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</si>
</sst>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24">
    <font>
      <sz val="10"/>
      <color rgb="FF000000"/>
      <name val="Times New Roman"/>
      <charset val="204"/>
    </font>
    <font>
      <b/>
      <sz val="14"/>
      <color rgb="FF000000"/>
      <name val="Calibri"/>
      <family val="2"/>
      <scheme val="minor"/>
    </font>
    <font>
      <b/>
      <sz val="14"/>
      <name val="Calibri"/>
      <family val="2"/>
    </font>
    <font>
      <b/>
      <sz val="14"/>
      <name val="Calibri"/>
      <family val="1"/>
    </font>
    <font>
      <b/>
      <sz val="11"/>
      <name val="Calibri"/>
      <family val="2"/>
    </font>
    <font>
      <b/>
      <sz val="11"/>
      <name val="Calibri"/>
      <family val="1"/>
    </font>
    <font>
      <sz val="11"/>
      <color rgb="FF000000"/>
      <name val="Calibri"/>
      <family val="2"/>
    </font>
    <font>
      <b/>
      <sz val="11"/>
      <color rgb="FFFF0000"/>
      <name val="Calibri"/>
      <family val="2"/>
    </font>
    <font>
      <b/>
      <sz val="11"/>
      <color rgb="FF000000"/>
      <name val="Calibri"/>
      <family val="2"/>
    </font>
    <font>
      <sz val="10"/>
      <color rgb="FF000000"/>
      <name val="Times New Roman"/>
      <family val="1"/>
    </font>
    <font>
      <sz val="11"/>
      <name val="Calibri"/>
      <family val="2"/>
    </font>
    <font>
      <b/>
      <vertAlign val="superscript"/>
      <sz val="11"/>
      <name val="Calibri"/>
      <family val="2"/>
    </font>
    <font>
      <b/>
      <sz val="11"/>
      <color rgb="FF000000"/>
      <name val="Calibri"/>
      <family val="2"/>
      <scheme val="minor"/>
    </font>
    <font>
      <sz val="11"/>
      <color rgb="FF000000"/>
      <name val="Calibri"/>
      <family val="2"/>
      <scheme val="minor"/>
    </font>
    <font>
      <b/>
      <sz val="11"/>
      <color rgb="FF000000"/>
      <name val="Times New Roman"/>
      <family val="1"/>
    </font>
    <font>
      <b/>
      <sz val="12"/>
      <color rgb="FF000000"/>
      <name val="Times New Roman"/>
      <family val="1"/>
    </font>
    <font>
      <sz val="11"/>
      <color theme="1"/>
      <name val="Arial"/>
      <family val="2"/>
    </font>
    <font>
      <b/>
      <sz val="11"/>
      <color theme="1"/>
      <name val="Arial"/>
      <family val="2"/>
    </font>
    <font>
      <vertAlign val="superscript"/>
      <sz val="11"/>
      <color theme="1"/>
      <name val="Calibri"/>
      <family val="2"/>
      <scheme val="minor"/>
    </font>
    <font>
      <b/>
      <sz val="10"/>
      <color rgb="FF000000"/>
      <name val="Calibri"/>
      <family val="2"/>
      <scheme val="minor"/>
    </font>
    <font>
      <b/>
      <sz val="11"/>
      <color rgb="FF000000"/>
      <name val="Calibri"/>
    </font>
    <font>
      <b/>
      <sz val="10"/>
      <color rgb="FF000000"/>
      <name val="Calibri "/>
    </font>
    <font>
      <b/>
      <sz val="10"/>
      <color rgb="FF000000"/>
      <name val="Arial"/>
      <family val="2"/>
    </font>
    <font>
      <b/>
      <sz val="11"/>
      <color rgb="FF000000"/>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diagonal/>
    </border>
    <border>
      <left style="thin">
        <color rgb="FF000000"/>
      </left>
      <right style="medium">
        <color indexed="64"/>
      </right>
      <top/>
      <bottom/>
      <diagonal/>
    </border>
    <border>
      <left style="thin">
        <color rgb="FF000000"/>
      </left>
      <right style="medium">
        <color indexed="64"/>
      </right>
      <top style="thin">
        <color rgb="FF000000"/>
      </top>
      <bottom style="thin">
        <color rgb="FF000000"/>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diagonal/>
    </border>
    <border>
      <left style="medium">
        <color indexed="64"/>
      </left>
      <right style="thin">
        <color rgb="FF000000"/>
      </right>
      <top/>
      <bottom/>
      <diagonal/>
    </border>
    <border>
      <left style="medium">
        <color indexed="64"/>
      </left>
      <right style="thin">
        <color rgb="FF000000"/>
      </right>
      <top style="thin">
        <color rgb="FF000000"/>
      </top>
      <bottom style="thin">
        <color rgb="FF000000"/>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bottom/>
      <diagonal/>
    </border>
    <border>
      <left style="medium">
        <color indexed="64"/>
      </left>
      <right/>
      <top/>
      <bottom style="thin">
        <color rgb="FF000000"/>
      </bottom>
      <diagonal/>
    </border>
    <border>
      <left style="medium">
        <color indexed="64"/>
      </left>
      <right/>
      <top style="thin">
        <color rgb="FF000000"/>
      </top>
      <bottom/>
      <diagonal/>
    </border>
    <border>
      <left/>
      <right style="medium">
        <color indexed="64"/>
      </right>
      <top style="thin">
        <color indexed="64"/>
      </top>
      <bottom style="thin">
        <color indexed="64"/>
      </bottom>
      <diagonal/>
    </border>
    <border>
      <left style="medium">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rgb="FF000000"/>
      </left>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style="thin">
        <color indexed="64"/>
      </right>
      <top/>
      <bottom/>
      <diagonal/>
    </border>
    <border>
      <left style="medium">
        <color indexed="64"/>
      </left>
      <right style="thin">
        <color indexed="64"/>
      </right>
      <top/>
      <bottom/>
      <diagonal/>
    </border>
    <border>
      <left/>
      <right style="medium">
        <color indexed="64"/>
      </right>
      <top style="thin">
        <color rgb="FF000000"/>
      </top>
      <bottom style="thin">
        <color indexed="64"/>
      </bottom>
      <diagonal/>
    </border>
  </borders>
  <cellStyleXfs count="2">
    <xf numFmtId="0" fontId="0" fillId="0" borderId="0"/>
    <xf numFmtId="43" fontId="9" fillId="0" borderId="0" applyFont="0" applyFill="0" applyBorder="0" applyAlignment="0" applyProtection="0"/>
  </cellStyleXfs>
  <cellXfs count="159">
    <xf numFmtId="0" fontId="0" fillId="0" borderId="0" xfId="0"/>
    <xf numFmtId="0" fontId="0" fillId="0" borderId="0" xfId="0" applyAlignment="1">
      <alignment horizontal="left" vertical="top"/>
    </xf>
    <xf numFmtId="0" fontId="0" fillId="0" borderId="0" xfId="0" applyAlignment="1">
      <alignment horizontal="center" vertical="center"/>
    </xf>
    <xf numFmtId="0" fontId="4" fillId="0" borderId="2" xfId="0" applyFont="1" applyBorder="1" applyAlignment="1">
      <alignment horizontal="center" vertical="center" wrapText="1"/>
    </xf>
    <xf numFmtId="0" fontId="6" fillId="0" borderId="1" xfId="0" applyFont="1" applyBorder="1" applyAlignment="1">
      <alignment horizontal="left" vertical="top" wrapText="1"/>
    </xf>
    <xf numFmtId="0" fontId="0" fillId="0" borderId="1" xfId="0" applyBorder="1" applyAlignment="1">
      <alignment horizontal="left" vertical="top"/>
    </xf>
    <xf numFmtId="0" fontId="16" fillId="0" borderId="1" xfId="0" applyFont="1" applyBorder="1" applyAlignment="1">
      <alignment horizontal="center" vertical="center"/>
    </xf>
    <xf numFmtId="164" fontId="17" fillId="0" borderId="1" xfId="0" applyNumberFormat="1" applyFont="1" applyBorder="1" applyAlignment="1">
      <alignment horizontal="right" vertical="center"/>
    </xf>
    <xf numFmtId="0" fontId="0" fillId="0" borderId="1" xfId="0" applyBorder="1" applyAlignment="1">
      <alignment horizontal="center" vertical="center"/>
    </xf>
    <xf numFmtId="164" fontId="16" fillId="0" borderId="1" xfId="1" applyNumberFormat="1" applyFont="1" applyBorder="1" applyAlignment="1">
      <alignment horizontal="right" vertical="center"/>
    </xf>
    <xf numFmtId="0" fontId="16" fillId="0" borderId="1" xfId="0" applyFont="1" applyBorder="1" applyAlignment="1">
      <alignment horizontal="right" vertical="center"/>
    </xf>
    <xf numFmtId="164" fontId="17" fillId="0" borderId="1" xfId="1" applyNumberFormat="1" applyFont="1" applyBorder="1" applyAlignment="1">
      <alignment horizontal="right" vertical="center"/>
    </xf>
    <xf numFmtId="0" fontId="4" fillId="0" borderId="23" xfId="0" applyFont="1" applyBorder="1" applyAlignment="1">
      <alignment horizontal="center" vertical="center" wrapText="1"/>
    </xf>
    <xf numFmtId="0" fontId="6" fillId="0" borderId="19" xfId="0" applyFont="1" applyBorder="1" applyAlignment="1">
      <alignment horizontal="left" vertical="top" wrapText="1"/>
    </xf>
    <xf numFmtId="0" fontId="19" fillId="0" borderId="20" xfId="0" applyFont="1" applyBorder="1" applyAlignment="1">
      <alignment horizontal="center" vertical="center"/>
    </xf>
    <xf numFmtId="0" fontId="4" fillId="0" borderId="34" xfId="0" applyFont="1" applyBorder="1" applyAlignment="1">
      <alignment horizontal="center" vertical="center" wrapText="1"/>
    </xf>
    <xf numFmtId="0" fontId="8" fillId="0" borderId="37" xfId="0" applyFont="1" applyBorder="1" applyAlignment="1">
      <alignment horizontal="center" vertical="center" shrinkToFit="1"/>
    </xf>
    <xf numFmtId="0" fontId="4" fillId="0" borderId="37" xfId="0" applyFont="1" applyBorder="1" applyAlignment="1">
      <alignment horizontal="center" vertical="center" wrapText="1"/>
    </xf>
    <xf numFmtId="0" fontId="5" fillId="0" borderId="22" xfId="0" applyFont="1" applyBorder="1" applyAlignment="1">
      <alignment horizontal="center" vertical="center" wrapText="1"/>
    </xf>
    <xf numFmtId="0" fontId="4" fillId="0" borderId="30" xfId="0" applyFont="1" applyBorder="1" applyAlignment="1">
      <alignment horizontal="center" vertical="center" wrapText="1"/>
    </xf>
    <xf numFmtId="0" fontId="4" fillId="0" borderId="29" xfId="0" applyFont="1" applyBorder="1" applyAlignment="1">
      <alignment horizontal="center" vertical="center" wrapText="1"/>
    </xf>
    <xf numFmtId="0" fontId="19" fillId="0" borderId="22" xfId="0" applyFont="1" applyBorder="1" applyAlignment="1">
      <alignment horizontal="center" vertical="center"/>
    </xf>
    <xf numFmtId="0" fontId="0" fillId="0" borderId="20" xfId="0" applyBorder="1" applyAlignment="1">
      <alignment horizontal="left" vertical="top"/>
    </xf>
    <xf numFmtId="0" fontId="6" fillId="0" borderId="1" xfId="0" applyFont="1" applyBorder="1" applyAlignment="1">
      <alignment horizontal="center" vertical="center" wrapText="1"/>
    </xf>
    <xf numFmtId="0" fontId="6" fillId="0" borderId="5" xfId="0" applyFont="1" applyBorder="1" applyAlignment="1">
      <alignment horizontal="center" vertical="center" wrapText="1"/>
    </xf>
    <xf numFmtId="0" fontId="6" fillId="0" borderId="8"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2" xfId="0" applyFont="1" applyBorder="1" applyAlignment="1">
      <alignment horizontal="center" vertical="center" wrapText="1"/>
    </xf>
    <xf numFmtId="43" fontId="12" fillId="0" borderId="38" xfId="1" applyFont="1" applyBorder="1" applyAlignment="1">
      <alignment vertical="center" shrinkToFit="1"/>
    </xf>
    <xf numFmtId="43" fontId="14" fillId="0" borderId="38" xfId="1" applyFont="1" applyBorder="1" applyAlignment="1">
      <alignment horizontal="left" vertical="top"/>
    </xf>
    <xf numFmtId="43" fontId="14" fillId="2" borderId="38" xfId="1" applyFont="1" applyFill="1" applyBorder="1" applyAlignment="1">
      <alignment horizontal="left" vertical="top"/>
    </xf>
    <xf numFmtId="164" fontId="12" fillId="0" borderId="38" xfId="1" applyNumberFormat="1" applyFont="1" applyBorder="1" applyAlignment="1">
      <alignment horizontal="center" vertical="center"/>
    </xf>
    <xf numFmtId="1" fontId="8" fillId="0" borderId="38" xfId="1" applyNumberFormat="1" applyFont="1" applyBorder="1" applyAlignment="1">
      <alignment horizontal="center" vertical="center" shrinkToFit="1"/>
    </xf>
    <xf numFmtId="1" fontId="12" fillId="0" borderId="38" xfId="1" applyNumberFormat="1" applyFont="1" applyBorder="1" applyAlignment="1">
      <alignment horizontal="center" vertical="center"/>
    </xf>
    <xf numFmtId="1" fontId="20" fillId="0" borderId="3" xfId="0" applyNumberFormat="1" applyFont="1" applyBorder="1" applyAlignment="1">
      <alignment horizontal="center" vertical="center" shrinkToFit="1"/>
    </xf>
    <xf numFmtId="164" fontId="8" fillId="0" borderId="21" xfId="0" applyNumberFormat="1" applyFont="1" applyBorder="1" applyAlignment="1">
      <alignment vertical="center" shrinkToFit="1"/>
    </xf>
    <xf numFmtId="164" fontId="12" fillId="0" borderId="21" xfId="0" applyNumberFormat="1" applyFont="1" applyBorder="1" applyAlignment="1">
      <alignment vertical="center" shrinkToFit="1"/>
    </xf>
    <xf numFmtId="164" fontId="14" fillId="0" borderId="21" xfId="0" applyNumberFormat="1" applyFont="1" applyBorder="1" applyAlignment="1">
      <alignment horizontal="left" vertical="top"/>
    </xf>
    <xf numFmtId="164" fontId="14" fillId="2" borderId="21" xfId="0" applyNumberFormat="1" applyFont="1" applyFill="1" applyBorder="1" applyAlignment="1">
      <alignment horizontal="left" vertical="top"/>
    </xf>
    <xf numFmtId="164" fontId="8" fillId="0" borderId="26" xfId="1" applyNumberFormat="1" applyFont="1" applyBorder="1" applyAlignment="1">
      <alignment horizontal="center" vertical="center" shrinkToFit="1"/>
    </xf>
    <xf numFmtId="164" fontId="8" fillId="0" borderId="21" xfId="1" applyNumberFormat="1" applyFont="1" applyBorder="1" applyAlignment="1">
      <alignment horizontal="center" vertical="center" shrinkToFit="1"/>
    </xf>
    <xf numFmtId="164" fontId="12" fillId="0" borderId="21" xfId="1" applyNumberFormat="1" applyFont="1" applyBorder="1" applyAlignment="1">
      <alignment horizontal="center" vertical="center"/>
    </xf>
    <xf numFmtId="164" fontId="12" fillId="0" borderId="21" xfId="1" applyNumberFormat="1" applyFont="1" applyBorder="1" applyAlignment="1">
      <alignment vertical="center" shrinkToFit="1"/>
    </xf>
    <xf numFmtId="164" fontId="14" fillId="0" borderId="21" xfId="1" applyNumberFormat="1" applyFont="1" applyBorder="1" applyAlignment="1">
      <alignment horizontal="left" vertical="top"/>
    </xf>
    <xf numFmtId="164" fontId="14" fillId="2" borderId="21" xfId="1" applyNumberFormat="1" applyFont="1" applyFill="1" applyBorder="1" applyAlignment="1">
      <alignment horizontal="left" vertical="top"/>
    </xf>
    <xf numFmtId="0" fontId="4" fillId="0" borderId="17" xfId="0" applyFont="1" applyBorder="1" applyAlignment="1">
      <alignment horizontal="center" vertical="center" wrapText="1"/>
    </xf>
    <xf numFmtId="164" fontId="8" fillId="0" borderId="19" xfId="1" applyNumberFormat="1" applyFont="1" applyBorder="1" applyAlignment="1">
      <alignment horizontal="center" vertical="center" shrinkToFit="1"/>
    </xf>
    <xf numFmtId="164" fontId="12" fillId="0" borderId="19" xfId="1" applyNumberFormat="1" applyFont="1" applyBorder="1" applyAlignment="1">
      <alignment horizontal="center" vertical="center"/>
    </xf>
    <xf numFmtId="1" fontId="23" fillId="2" borderId="22" xfId="0" applyNumberFormat="1" applyFont="1" applyFill="1" applyBorder="1" applyAlignment="1">
      <alignment horizontal="center" vertical="center"/>
    </xf>
    <xf numFmtId="0" fontId="0" fillId="0" borderId="22" xfId="0" applyBorder="1" applyAlignment="1">
      <alignment horizontal="left" vertical="top"/>
    </xf>
    <xf numFmtId="164" fontId="14" fillId="2" borderId="1" xfId="1" applyNumberFormat="1" applyFont="1" applyFill="1" applyBorder="1" applyAlignment="1">
      <alignment horizontal="left" vertical="top"/>
    </xf>
    <xf numFmtId="164" fontId="8" fillId="2" borderId="1" xfId="1" applyNumberFormat="1" applyFont="1" applyFill="1" applyBorder="1" applyAlignment="1">
      <alignment horizontal="center" vertical="center" shrinkToFit="1"/>
    </xf>
    <xf numFmtId="164" fontId="12" fillId="2" borderId="1" xfId="1" applyNumberFormat="1" applyFont="1" applyFill="1" applyBorder="1" applyAlignment="1">
      <alignment horizontal="center" vertical="center"/>
    </xf>
    <xf numFmtId="164" fontId="12" fillId="2" borderId="1" xfId="1" applyNumberFormat="1" applyFont="1" applyFill="1" applyBorder="1" applyAlignment="1">
      <alignment vertical="center" shrinkToFit="1"/>
    </xf>
    <xf numFmtId="164" fontId="14" fillId="3" borderId="21" xfId="0" applyNumberFormat="1" applyFont="1" applyFill="1" applyBorder="1" applyAlignment="1">
      <alignment horizontal="left" vertical="top"/>
    </xf>
    <xf numFmtId="164" fontId="14" fillId="3" borderId="21" xfId="1" applyNumberFormat="1" applyFont="1" applyFill="1" applyBorder="1" applyAlignment="1">
      <alignment horizontal="left" vertical="top"/>
    </xf>
    <xf numFmtId="164" fontId="15" fillId="3" borderId="1" xfId="1" applyNumberFormat="1" applyFont="1" applyFill="1" applyBorder="1" applyAlignment="1">
      <alignment horizontal="left" vertical="top"/>
    </xf>
    <xf numFmtId="164" fontId="15" fillId="2" borderId="1" xfId="1" applyNumberFormat="1" applyFont="1" applyFill="1" applyBorder="1" applyAlignment="1">
      <alignment horizontal="left" vertical="top"/>
    </xf>
    <xf numFmtId="0" fontId="2" fillId="0" borderId="19" xfId="0" applyFont="1" applyBorder="1" applyAlignment="1">
      <alignment horizontal="center" vertical="top" wrapText="1"/>
    </xf>
    <xf numFmtId="0" fontId="2" fillId="0" borderId="38" xfId="0" applyFont="1" applyBorder="1" applyAlignment="1">
      <alignment horizontal="center" vertical="top" wrapText="1"/>
    </xf>
    <xf numFmtId="0" fontId="16" fillId="0" borderId="1" xfId="0" applyFont="1" applyBorder="1" applyAlignment="1">
      <alignment horizontal="center" vertical="center"/>
    </xf>
    <xf numFmtId="0" fontId="16" fillId="0" borderId="1" xfId="0" applyFont="1" applyBorder="1" applyAlignment="1">
      <alignment horizontal="right" vertical="center"/>
    </xf>
    <xf numFmtId="14" fontId="14" fillId="0" borderId="39" xfId="0" applyNumberFormat="1" applyFont="1" applyBorder="1" applyAlignment="1">
      <alignment horizontal="center" vertical="top"/>
    </xf>
    <xf numFmtId="1" fontId="20" fillId="0" borderId="40" xfId="0" applyNumberFormat="1" applyFont="1" applyBorder="1" applyAlignment="1">
      <alignment horizontal="center" vertical="center" shrinkToFit="1"/>
    </xf>
    <xf numFmtId="1" fontId="20" fillId="0" borderId="41" xfId="0" applyNumberFormat="1" applyFont="1" applyBorder="1" applyAlignment="1">
      <alignment horizontal="center" vertical="center" shrinkToFit="1"/>
    </xf>
    <xf numFmtId="1" fontId="20" fillId="0" borderId="42" xfId="0" applyNumberFormat="1" applyFont="1" applyBorder="1" applyAlignment="1">
      <alignment horizontal="center" vertical="center" shrinkToFit="1"/>
    </xf>
    <xf numFmtId="164" fontId="8" fillId="0" borderId="19" xfId="1" applyNumberFormat="1" applyFont="1" applyBorder="1" applyAlignment="1">
      <alignment horizontal="center" vertical="center" shrinkToFit="1"/>
    </xf>
    <xf numFmtId="1" fontId="20" fillId="0" borderId="43" xfId="0" applyNumberFormat="1" applyFont="1" applyBorder="1" applyAlignment="1">
      <alignment horizontal="center" vertical="center" shrinkToFit="1"/>
    </xf>
    <xf numFmtId="164" fontId="12" fillId="0" borderId="19" xfId="1" applyNumberFormat="1" applyFont="1" applyBorder="1" applyAlignment="1">
      <alignment horizontal="center" vertical="center"/>
    </xf>
    <xf numFmtId="0" fontId="13" fillId="0" borderId="1" xfId="0" applyFont="1" applyBorder="1" applyAlignment="1">
      <alignment horizontal="right" vertical="top"/>
    </xf>
    <xf numFmtId="0" fontId="10" fillId="0" borderId="1" xfId="0" applyFont="1" applyBorder="1" applyAlignment="1">
      <alignment horizontal="left" vertical="top" wrapText="1"/>
    </xf>
    <xf numFmtId="0" fontId="6" fillId="0" borderId="19" xfId="0" applyFont="1" applyBorder="1" applyAlignment="1">
      <alignment horizontal="left" vertical="top" wrapText="1"/>
    </xf>
    <xf numFmtId="0" fontId="5" fillId="0" borderId="28" xfId="0" applyFont="1" applyBorder="1" applyAlignment="1">
      <alignment horizontal="center" vertical="center" wrapText="1"/>
    </xf>
    <xf numFmtId="0" fontId="5" fillId="0" borderId="30" xfId="0" applyFont="1" applyBorder="1" applyAlignment="1">
      <alignment horizontal="center" vertical="center" wrapText="1"/>
    </xf>
    <xf numFmtId="1" fontId="8" fillId="0" borderId="15" xfId="0" applyNumberFormat="1" applyFont="1" applyBorder="1" applyAlignment="1">
      <alignment horizontal="center" vertical="center" shrinkToFit="1"/>
    </xf>
    <xf numFmtId="1" fontId="8" fillId="0" borderId="18" xfId="0" applyNumberFormat="1" applyFont="1" applyBorder="1" applyAlignment="1">
      <alignment horizontal="center" vertical="center" shrinkToFit="1"/>
    </xf>
    <xf numFmtId="164" fontId="8" fillId="0" borderId="27" xfId="0" applyNumberFormat="1" applyFont="1" applyBorder="1" applyAlignment="1">
      <alignment horizontal="center" vertical="center" shrinkToFit="1"/>
    </xf>
    <xf numFmtId="164" fontId="8" fillId="0" borderId="29" xfId="0" applyNumberFormat="1" applyFont="1" applyBorder="1" applyAlignment="1">
      <alignment horizontal="center" vertical="center" shrinkToFit="1"/>
    </xf>
    <xf numFmtId="0" fontId="6" fillId="0" borderId="1" xfId="0" applyFont="1" applyBorder="1" applyAlignment="1">
      <alignment horizontal="left" vertical="top" wrapText="1"/>
    </xf>
    <xf numFmtId="0" fontId="10" fillId="0" borderId="19" xfId="0" applyFont="1" applyBorder="1" applyAlignment="1">
      <alignment horizontal="left" vertical="top" wrapText="1"/>
    </xf>
    <xf numFmtId="0" fontId="12" fillId="0" borderId="1" xfId="0" applyFont="1" applyBorder="1" applyAlignment="1">
      <alignment horizontal="center" vertical="center"/>
    </xf>
    <xf numFmtId="0" fontId="13" fillId="0" borderId="1" xfId="0" applyFont="1" applyBorder="1" applyAlignment="1">
      <alignment horizontal="right" vertical="center"/>
    </xf>
    <xf numFmtId="0" fontId="6" fillId="0" borderId="1" xfId="0" applyFont="1" applyBorder="1" applyAlignment="1">
      <alignment horizontal="center" vertical="center" wrapText="1"/>
    </xf>
    <xf numFmtId="0" fontId="4" fillId="0" borderId="1" xfId="0" applyFont="1" applyBorder="1" applyAlignment="1">
      <alignment horizontal="left" vertical="center" wrapText="1"/>
    </xf>
    <xf numFmtId="0" fontId="4" fillId="0" borderId="19" xfId="0" applyFont="1" applyBorder="1" applyAlignment="1">
      <alignment horizontal="left" vertical="center" wrapText="1"/>
    </xf>
    <xf numFmtId="0" fontId="6" fillId="0" borderId="3" xfId="0" applyFont="1" applyBorder="1" applyAlignment="1">
      <alignment horizontal="left" vertical="top" wrapText="1"/>
    </xf>
    <xf numFmtId="0" fontId="6" fillId="0" borderId="31" xfId="0" applyFont="1" applyBorder="1" applyAlignment="1">
      <alignment horizontal="left" vertical="top" wrapText="1"/>
    </xf>
    <xf numFmtId="1" fontId="8" fillId="0" borderId="3" xfId="1" applyNumberFormat="1" applyFont="1" applyBorder="1" applyAlignment="1">
      <alignment horizontal="center" vertical="center" shrinkToFit="1"/>
    </xf>
    <xf numFmtId="1" fontId="8" fillId="0" borderId="4" xfId="1" applyNumberFormat="1" applyFont="1" applyBorder="1" applyAlignment="1">
      <alignment horizontal="center" vertical="center" shrinkToFit="1"/>
    </xf>
    <xf numFmtId="0" fontId="4" fillId="0" borderId="35" xfId="0" applyFont="1" applyBorder="1" applyAlignment="1">
      <alignment horizontal="center" vertical="center" wrapText="1"/>
    </xf>
    <xf numFmtId="0" fontId="4" fillId="0" borderId="36" xfId="0" applyFont="1" applyBorder="1" applyAlignment="1">
      <alignment horizontal="center" vertical="center" wrapText="1"/>
    </xf>
    <xf numFmtId="0" fontId="4" fillId="0" borderId="34" xfId="0" applyFont="1" applyBorder="1" applyAlignment="1">
      <alignment horizontal="center" vertical="center" wrapText="1"/>
    </xf>
    <xf numFmtId="1" fontId="8" fillId="0" borderId="7" xfId="1" applyNumberFormat="1" applyFont="1" applyBorder="1" applyAlignment="1">
      <alignment horizontal="center" vertical="center" shrinkToFit="1"/>
    </xf>
    <xf numFmtId="1" fontId="8" fillId="0" borderId="10" xfId="1" applyNumberFormat="1" applyFont="1" applyBorder="1" applyAlignment="1">
      <alignment horizontal="center" vertical="center" shrinkToFit="1"/>
    </xf>
    <xf numFmtId="1" fontId="8" fillId="0" borderId="12" xfId="1" applyNumberFormat="1" applyFont="1" applyBorder="1" applyAlignment="1">
      <alignment horizontal="center" vertical="center" shrinkToFit="1"/>
    </xf>
    <xf numFmtId="164" fontId="8" fillId="0" borderId="24" xfId="1" applyNumberFormat="1" applyFont="1" applyBorder="1" applyAlignment="1">
      <alignment horizontal="center" vertical="center" shrinkToFit="1"/>
    </xf>
    <xf numFmtId="164" fontId="8" fillId="0" borderId="25" xfId="1" applyNumberFormat="1" applyFont="1" applyBorder="1" applyAlignment="1">
      <alignment horizontal="center" vertical="center" shrinkToFit="1"/>
    </xf>
    <xf numFmtId="164" fontId="8" fillId="0" borderId="23" xfId="1" applyNumberFormat="1" applyFont="1" applyBorder="1" applyAlignment="1">
      <alignment horizontal="center" vertical="center" shrinkToFit="1"/>
    </xf>
    <xf numFmtId="0" fontId="6" fillId="0" borderId="9" xfId="0" applyFont="1" applyBorder="1" applyAlignment="1">
      <alignment horizontal="left" vertical="top" wrapText="1"/>
    </xf>
    <xf numFmtId="0" fontId="6" fillId="0" borderId="0" xfId="0" applyFont="1" applyAlignment="1">
      <alignment horizontal="left" vertical="top" wrapText="1"/>
    </xf>
    <xf numFmtId="0" fontId="10" fillId="0" borderId="9" xfId="0" applyFont="1" applyBorder="1" applyAlignment="1">
      <alignment horizontal="left" vertical="top" wrapText="1"/>
    </xf>
    <xf numFmtId="0" fontId="10" fillId="0" borderId="0" xfId="0" applyFont="1" applyAlignment="1">
      <alignment horizontal="left" vertical="top" wrapText="1"/>
    </xf>
    <xf numFmtId="0" fontId="10" fillId="0" borderId="11" xfId="0" applyFont="1" applyBorder="1" applyAlignment="1">
      <alignment horizontal="left" vertical="top" wrapText="1"/>
    </xf>
    <xf numFmtId="0" fontId="10" fillId="0" borderId="33" xfId="0" applyFont="1" applyBorder="1" applyAlignment="1">
      <alignment horizontal="left" vertical="top" wrapText="1"/>
    </xf>
    <xf numFmtId="0" fontId="19" fillId="0" borderId="22" xfId="0" applyFont="1" applyBorder="1" applyAlignment="1">
      <alignment horizontal="center" vertical="center"/>
    </xf>
    <xf numFmtId="164" fontId="8" fillId="0" borderId="21" xfId="1" applyNumberFormat="1" applyFont="1" applyBorder="1" applyAlignment="1">
      <alignment horizontal="center" vertical="center" shrinkToFit="1"/>
    </xf>
    <xf numFmtId="0" fontId="1" fillId="0" borderId="14" xfId="0" applyFont="1" applyBorder="1" applyAlignment="1">
      <alignment horizontal="center" vertical="top"/>
    </xf>
    <xf numFmtId="0" fontId="4" fillId="0" borderId="3" xfId="0" applyFont="1" applyBorder="1" applyAlignment="1">
      <alignment horizontal="center" vertical="center" wrapText="1"/>
    </xf>
    <xf numFmtId="0" fontId="4" fillId="0" borderId="31" xfId="0" applyFont="1" applyBorder="1" applyAlignment="1">
      <alignment horizontal="center" vertical="center" wrapText="1"/>
    </xf>
    <xf numFmtId="0" fontId="6" fillId="0" borderId="5" xfId="0" applyFont="1" applyBorder="1" applyAlignment="1">
      <alignment horizontal="center" vertical="center" wrapText="1"/>
    </xf>
    <xf numFmtId="0" fontId="6" fillId="0" borderId="8" xfId="0" applyFont="1" applyBorder="1" applyAlignment="1">
      <alignment horizontal="center" vertical="center" wrapText="1"/>
    </xf>
    <xf numFmtId="0" fontId="4" fillId="0" borderId="6" xfId="0" applyFont="1" applyBorder="1" applyAlignment="1">
      <alignment horizontal="left" vertical="top" wrapText="1"/>
    </xf>
    <xf numFmtId="0" fontId="4" fillId="0" borderId="32" xfId="0" applyFont="1" applyBorder="1" applyAlignment="1">
      <alignment horizontal="left" vertical="top" wrapText="1"/>
    </xf>
    <xf numFmtId="0" fontId="8" fillId="0" borderId="35" xfId="0" applyFont="1" applyBorder="1" applyAlignment="1">
      <alignment horizontal="center" vertical="center" shrinkToFit="1"/>
    </xf>
    <xf numFmtId="0" fontId="8" fillId="0" borderId="36" xfId="0" applyFont="1" applyBorder="1" applyAlignment="1">
      <alignment horizontal="center" vertical="center" shrinkToFit="1"/>
    </xf>
    <xf numFmtId="0" fontId="8" fillId="0" borderId="34" xfId="0" applyFont="1" applyBorder="1" applyAlignment="1">
      <alignment horizontal="center" vertical="center" shrinkToFi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6" xfId="0" applyFont="1" applyBorder="1" applyAlignment="1">
      <alignment horizontal="center" vertical="center" wrapText="1"/>
    </xf>
    <xf numFmtId="164" fontId="12" fillId="0" borderId="21" xfId="1" applyNumberFormat="1" applyFont="1" applyBorder="1" applyAlignment="1">
      <alignment horizontal="center" vertical="center"/>
    </xf>
    <xf numFmtId="0" fontId="19" fillId="0" borderId="28" xfId="0" applyFont="1" applyBorder="1" applyAlignment="1">
      <alignment horizontal="center" vertical="center"/>
    </xf>
    <xf numFmtId="0" fontId="19" fillId="0" borderId="30" xfId="0" applyFont="1" applyBorder="1" applyAlignment="1">
      <alignment horizontal="center" vertical="center"/>
    </xf>
    <xf numFmtId="1" fontId="8" fillId="0" borderId="19" xfId="0" applyNumberFormat="1" applyFont="1" applyBorder="1" applyAlignment="1">
      <alignment horizontal="center" vertical="center" shrinkToFit="1"/>
    </xf>
    <xf numFmtId="1" fontId="8" fillId="0" borderId="20" xfId="0" applyNumberFormat="1" applyFont="1" applyBorder="1" applyAlignment="1">
      <alignment horizontal="center" vertical="center" shrinkToFit="1"/>
    </xf>
    <xf numFmtId="0" fontId="4" fillId="0" borderId="39" xfId="0" applyFont="1" applyBorder="1" applyAlignment="1">
      <alignment horizontal="left" vertical="top" wrapText="1" indent="9"/>
    </xf>
    <xf numFmtId="0" fontId="4" fillId="0" borderId="38" xfId="0" applyFont="1" applyBorder="1" applyAlignment="1">
      <alignment horizontal="left" vertical="top" wrapText="1" indent="9"/>
    </xf>
    <xf numFmtId="0" fontId="4" fillId="0" borderId="44" xfId="0" applyFont="1" applyBorder="1" applyAlignment="1">
      <alignment horizontal="left" vertical="top" wrapText="1" indent="9"/>
    </xf>
    <xf numFmtId="0" fontId="4" fillId="0" borderId="45" xfId="0" applyFont="1" applyBorder="1" applyAlignment="1">
      <alignment horizontal="center" vertical="center" wrapText="1"/>
    </xf>
    <xf numFmtId="0" fontId="4" fillId="0" borderId="46" xfId="0" applyFont="1" applyBorder="1" applyAlignment="1">
      <alignment horizontal="center" vertical="center" wrapText="1"/>
    </xf>
    <xf numFmtId="0" fontId="4" fillId="0" borderId="47" xfId="0" applyFont="1" applyBorder="1" applyAlignment="1">
      <alignment horizontal="center" vertical="center" wrapText="1"/>
    </xf>
    <xf numFmtId="0" fontId="4" fillId="0" borderId="48" xfId="0" applyFont="1" applyBorder="1" applyAlignment="1">
      <alignment horizontal="center" vertical="center" wrapText="1"/>
    </xf>
    <xf numFmtId="0" fontId="14" fillId="0" borderId="39" xfId="0" applyFont="1" applyBorder="1" applyAlignment="1">
      <alignment horizontal="center" vertical="center"/>
    </xf>
    <xf numFmtId="0" fontId="14" fillId="0" borderId="38" xfId="0" applyFont="1" applyBorder="1" applyAlignment="1">
      <alignment horizontal="center" vertical="center"/>
    </xf>
    <xf numFmtId="0" fontId="14" fillId="0" borderId="44" xfId="0" applyFont="1" applyBorder="1" applyAlignment="1">
      <alignment horizontal="center" vertical="center"/>
    </xf>
    <xf numFmtId="0" fontId="22" fillId="0" borderId="14" xfId="0" applyFont="1" applyBorder="1" applyAlignment="1">
      <alignment horizontal="center" vertical="center" wrapText="1"/>
    </xf>
    <xf numFmtId="0" fontId="22" fillId="0" borderId="49" xfId="0" applyFont="1" applyBorder="1" applyAlignment="1">
      <alignment horizontal="center" vertical="center" wrapText="1"/>
    </xf>
    <xf numFmtId="0" fontId="22" fillId="0" borderId="16" xfId="0" applyFont="1" applyBorder="1" applyAlignment="1">
      <alignment horizontal="center" vertical="center" wrapText="1"/>
    </xf>
    <xf numFmtId="0" fontId="21" fillId="0" borderId="28" xfId="0" applyFont="1" applyBorder="1" applyAlignment="1">
      <alignment horizontal="center" vertical="center" wrapText="1"/>
    </xf>
    <xf numFmtId="0" fontId="21" fillId="0" borderId="50" xfId="0" applyFont="1" applyBorder="1" applyAlignment="1">
      <alignment horizontal="center" vertical="center" wrapText="1"/>
    </xf>
    <xf numFmtId="0" fontId="21" fillId="0" borderId="30" xfId="0" applyFont="1" applyBorder="1" applyAlignment="1">
      <alignment horizontal="center" vertical="center" wrapText="1"/>
    </xf>
    <xf numFmtId="164" fontId="12" fillId="2" borderId="14" xfId="1" applyNumberFormat="1" applyFont="1" applyFill="1" applyBorder="1" applyAlignment="1">
      <alignment horizontal="center" vertical="center"/>
    </xf>
    <xf numFmtId="164" fontId="12" fillId="2" borderId="16" xfId="1" applyNumberFormat="1" applyFont="1" applyFill="1" applyBorder="1" applyAlignment="1">
      <alignment horizontal="center" vertical="center"/>
    </xf>
    <xf numFmtId="1" fontId="23" fillId="2" borderId="28" xfId="0" applyNumberFormat="1" applyFont="1" applyFill="1" applyBorder="1" applyAlignment="1">
      <alignment horizontal="center" vertical="center"/>
    </xf>
    <xf numFmtId="1" fontId="23" fillId="2" borderId="30" xfId="0" applyNumberFormat="1" applyFont="1" applyFill="1" applyBorder="1" applyAlignment="1">
      <alignment horizontal="center" vertical="center"/>
    </xf>
    <xf numFmtId="164" fontId="8" fillId="2" borderId="14" xfId="1" applyNumberFormat="1" applyFont="1" applyFill="1" applyBorder="1" applyAlignment="1">
      <alignment horizontal="center" vertical="center" shrinkToFit="1"/>
    </xf>
    <xf numFmtId="164" fontId="8" fillId="2" borderId="49" xfId="1" applyNumberFormat="1" applyFont="1" applyFill="1" applyBorder="1" applyAlignment="1">
      <alignment horizontal="center" vertical="center" shrinkToFit="1"/>
    </xf>
    <xf numFmtId="164" fontId="8" fillId="2" borderId="16" xfId="1" applyNumberFormat="1" applyFont="1" applyFill="1" applyBorder="1" applyAlignment="1">
      <alignment horizontal="center" vertical="center" shrinkToFit="1"/>
    </xf>
    <xf numFmtId="1" fontId="23" fillId="2" borderId="50" xfId="0" applyNumberFormat="1" applyFont="1" applyFill="1" applyBorder="1" applyAlignment="1">
      <alignment horizontal="center" vertical="center"/>
    </xf>
    <xf numFmtId="0" fontId="12" fillId="0" borderId="19" xfId="0" applyFont="1" applyBorder="1" applyAlignment="1">
      <alignment horizontal="center" vertical="center"/>
    </xf>
    <xf numFmtId="0" fontId="12" fillId="0" borderId="20" xfId="0" applyFont="1" applyBorder="1" applyAlignment="1">
      <alignment horizontal="center" vertical="center"/>
    </xf>
    <xf numFmtId="1" fontId="8" fillId="0" borderId="27" xfId="0" applyNumberFormat="1" applyFont="1" applyBorder="1" applyAlignment="1">
      <alignment horizontal="center" vertical="center" shrinkToFit="1"/>
    </xf>
    <xf numFmtId="1" fontId="8" fillId="0" borderId="29" xfId="0" applyNumberFormat="1" applyFont="1" applyBorder="1" applyAlignment="1">
      <alignment horizontal="center" vertical="center" shrinkToFit="1"/>
    </xf>
    <xf numFmtId="0" fontId="4" fillId="0" borderId="51" xfId="0" applyFont="1" applyBorder="1" applyAlignment="1">
      <alignment horizontal="center" vertical="center" wrapText="1"/>
    </xf>
    <xf numFmtId="1" fontId="8" fillId="0" borderId="24" xfId="1" applyNumberFormat="1" applyFont="1" applyBorder="1" applyAlignment="1">
      <alignment horizontal="center" vertical="center" shrinkToFit="1"/>
    </xf>
    <xf numFmtId="1" fontId="8" fillId="0" borderId="25" xfId="1" applyNumberFormat="1" applyFont="1" applyBorder="1" applyAlignment="1">
      <alignment horizontal="center" vertical="center" shrinkToFit="1"/>
    </xf>
    <xf numFmtId="1" fontId="8" fillId="0" borderId="23" xfId="1" applyNumberFormat="1" applyFont="1" applyBorder="1" applyAlignment="1">
      <alignment horizontal="center" vertical="center" shrinkToFit="1"/>
    </xf>
    <xf numFmtId="14" fontId="14" fillId="0" borderId="44" xfId="0" applyNumberFormat="1" applyFont="1" applyBorder="1" applyAlignment="1">
      <alignment horizontal="center" vertical="top"/>
    </xf>
    <xf numFmtId="0" fontId="14" fillId="0" borderId="39" xfId="0" applyFont="1" applyBorder="1" applyAlignment="1">
      <alignment horizontal="center" vertical="top"/>
    </xf>
    <xf numFmtId="0" fontId="14" fillId="0" borderId="44" xfId="0" applyFont="1" applyBorder="1" applyAlignment="1">
      <alignment horizontal="center" vertical="top"/>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7EE77-1C0F-4AFA-B18D-D91C00830538}">
  <sheetPr>
    <pageSetUpPr fitToPage="1"/>
  </sheetPr>
  <dimension ref="A1:P43"/>
  <sheetViews>
    <sheetView tabSelected="1" view="pageBreakPreview" zoomScaleNormal="100" zoomScaleSheetLayoutView="100" workbookViewId="0">
      <selection activeCell="Q9" sqref="Q9"/>
    </sheetView>
  </sheetViews>
  <sheetFormatPr defaultColWidth="8.77734375" defaultRowHeight="13.2"/>
  <cols>
    <col min="1" max="1" width="5.33203125" style="1" customWidth="1"/>
    <col min="2" max="2" width="50.21875" style="1" customWidth="1"/>
    <col min="3" max="3" width="24.6640625" style="1" customWidth="1"/>
    <col min="4" max="4" width="7.77734375" style="2" customWidth="1"/>
    <col min="5" max="5" width="3.33203125" style="1" hidden="1" customWidth="1"/>
    <col min="6" max="6" width="3.6640625" style="1" hidden="1" customWidth="1"/>
    <col min="7" max="7" width="14.44140625" style="1" hidden="1" customWidth="1"/>
    <col min="8" max="8" width="6.77734375" style="1" customWidth="1"/>
    <col min="9" max="9" width="14.44140625" style="1" bestFit="1" customWidth="1"/>
    <col min="10" max="10" width="7.6640625" style="1" customWidth="1"/>
    <col min="11" max="11" width="14.44140625" style="1" bestFit="1" customWidth="1"/>
    <col min="12" max="12" width="7" style="1" customWidth="1"/>
    <col min="13" max="13" width="14.77734375" style="1" customWidth="1"/>
    <col min="14" max="15" width="8.77734375" style="1"/>
    <col min="16" max="16" width="12.6640625" style="1" bestFit="1" customWidth="1"/>
    <col min="17" max="16384" width="8.77734375" style="1"/>
  </cols>
  <sheetData>
    <row r="1" spans="1:13" ht="21.6" customHeight="1">
      <c r="A1" s="106" t="s">
        <v>0</v>
      </c>
      <c r="B1" s="106"/>
      <c r="C1" s="106"/>
      <c r="D1" s="106"/>
      <c r="E1" s="106"/>
      <c r="F1" s="106"/>
      <c r="G1" s="106"/>
    </row>
    <row r="2" spans="1:13" ht="18" customHeight="1">
      <c r="A2" s="58" t="s">
        <v>1</v>
      </c>
      <c r="B2" s="59"/>
      <c r="C2" s="59"/>
      <c r="D2" s="59"/>
      <c r="E2" s="59"/>
      <c r="F2" s="59"/>
      <c r="G2" s="59"/>
      <c r="H2" s="59"/>
      <c r="I2" s="59"/>
      <c r="J2" s="59"/>
      <c r="K2" s="59"/>
      <c r="L2" s="137" t="s">
        <v>41</v>
      </c>
      <c r="M2" s="134" t="s">
        <v>42</v>
      </c>
    </row>
    <row r="3" spans="1:13" ht="13.8">
      <c r="D3" s="131" t="s">
        <v>39</v>
      </c>
      <c r="E3" s="131"/>
      <c r="F3" s="132"/>
      <c r="G3" s="133"/>
      <c r="H3" s="157" t="s">
        <v>40</v>
      </c>
      <c r="I3" s="158"/>
      <c r="J3" s="62">
        <v>45432</v>
      </c>
      <c r="K3" s="156"/>
      <c r="L3" s="138"/>
      <c r="M3" s="135"/>
    </row>
    <row r="4" spans="1:13" ht="42" customHeight="1">
      <c r="A4" s="3" t="s">
        <v>2</v>
      </c>
      <c r="B4" s="107" t="s">
        <v>3</v>
      </c>
      <c r="C4" s="108"/>
      <c r="D4" s="15" t="s">
        <v>4</v>
      </c>
      <c r="E4" s="129" t="s">
        <v>5</v>
      </c>
      <c r="F4" s="130"/>
      <c r="G4" s="12" t="s">
        <v>6</v>
      </c>
      <c r="H4" s="19" t="s">
        <v>5</v>
      </c>
      <c r="I4" s="20" t="s">
        <v>6</v>
      </c>
      <c r="J4" s="19" t="s">
        <v>5</v>
      </c>
      <c r="K4" s="45" t="s">
        <v>6</v>
      </c>
      <c r="L4" s="139"/>
      <c r="M4" s="136"/>
    </row>
    <row r="5" spans="1:13" ht="15" customHeight="1">
      <c r="A5" s="109">
        <v>1</v>
      </c>
      <c r="B5" s="111" t="s">
        <v>7</v>
      </c>
      <c r="C5" s="112"/>
      <c r="D5" s="113">
        <v>1700</v>
      </c>
      <c r="E5" s="153">
        <v>260</v>
      </c>
      <c r="F5" s="92"/>
      <c r="G5" s="95">
        <f>D5*E5</f>
        <v>442000</v>
      </c>
      <c r="H5" s="104">
        <v>290</v>
      </c>
      <c r="I5" s="105">
        <f>D5*H5</f>
        <v>493000</v>
      </c>
      <c r="J5" s="63">
        <v>220</v>
      </c>
      <c r="K5" s="66">
        <f>D5*J5</f>
        <v>374000</v>
      </c>
      <c r="L5" s="142">
        <f>E5*80%</f>
        <v>208</v>
      </c>
      <c r="M5" s="144">
        <f>D5*L5</f>
        <v>353600</v>
      </c>
    </row>
    <row r="6" spans="1:13" ht="15" customHeight="1">
      <c r="A6" s="110"/>
      <c r="B6" s="100" t="s">
        <v>8</v>
      </c>
      <c r="C6" s="101"/>
      <c r="D6" s="114"/>
      <c r="E6" s="154"/>
      <c r="F6" s="93"/>
      <c r="G6" s="96"/>
      <c r="H6" s="104"/>
      <c r="I6" s="105"/>
      <c r="J6" s="64"/>
      <c r="K6" s="66"/>
      <c r="L6" s="147"/>
      <c r="M6" s="145"/>
    </row>
    <row r="7" spans="1:13" ht="15" customHeight="1">
      <c r="A7" s="110"/>
      <c r="B7" s="100"/>
      <c r="C7" s="101"/>
      <c r="D7" s="114"/>
      <c r="E7" s="155"/>
      <c r="F7" s="94"/>
      <c r="G7" s="97"/>
      <c r="H7" s="104"/>
      <c r="I7" s="105"/>
      <c r="J7" s="65"/>
      <c r="K7" s="66"/>
      <c r="L7" s="143"/>
      <c r="M7" s="146"/>
    </row>
    <row r="8" spans="1:13" ht="0.6" hidden="1" customHeight="1">
      <c r="A8" s="110"/>
      <c r="B8" s="102"/>
      <c r="C8" s="103"/>
      <c r="D8" s="115"/>
      <c r="E8" s="87"/>
      <c r="F8" s="88"/>
      <c r="G8" s="39"/>
      <c r="H8" s="21"/>
      <c r="I8" s="41"/>
      <c r="J8" s="34"/>
      <c r="K8" s="47"/>
      <c r="L8" s="48"/>
      <c r="M8" s="52"/>
    </row>
    <row r="9" spans="1:13" ht="132.6" customHeight="1">
      <c r="A9" s="25">
        <v>2</v>
      </c>
      <c r="B9" s="85" t="s">
        <v>9</v>
      </c>
      <c r="C9" s="86"/>
      <c r="D9" s="16">
        <v>1700</v>
      </c>
      <c r="E9" s="87">
        <v>175</v>
      </c>
      <c r="F9" s="88"/>
      <c r="G9" s="39">
        <f>D9*E9</f>
        <v>297500</v>
      </c>
      <c r="H9" s="21">
        <v>195</v>
      </c>
      <c r="I9" s="41">
        <f>D9*H9</f>
        <v>331500</v>
      </c>
      <c r="J9" s="34">
        <v>165</v>
      </c>
      <c r="K9" s="47">
        <f>D9*J9</f>
        <v>280500</v>
      </c>
      <c r="L9" s="48">
        <f>E9*80%</f>
        <v>140</v>
      </c>
      <c r="M9" s="52">
        <f>D9*L9</f>
        <v>238000</v>
      </c>
    </row>
    <row r="10" spans="1:13" ht="17.399999999999999" customHeight="1">
      <c r="A10" s="110">
        <v>3</v>
      </c>
      <c r="B10" s="111" t="s">
        <v>10</v>
      </c>
      <c r="C10" s="112"/>
      <c r="D10" s="89">
        <v>650</v>
      </c>
      <c r="E10" s="153">
        <v>430</v>
      </c>
      <c r="F10" s="92"/>
      <c r="G10" s="95">
        <f>D10*E10</f>
        <v>279500</v>
      </c>
      <c r="H10" s="104">
        <v>480</v>
      </c>
      <c r="I10" s="105">
        <f>D10*H10</f>
        <v>312000</v>
      </c>
      <c r="J10" s="67">
        <v>480</v>
      </c>
      <c r="K10" s="66">
        <f>D10*J10</f>
        <v>312000</v>
      </c>
      <c r="L10" s="142">
        <f>E10*80%</f>
        <v>344</v>
      </c>
      <c r="M10" s="144">
        <f>D10*L10</f>
        <v>223600</v>
      </c>
    </row>
    <row r="11" spans="1:13" ht="17.399999999999999" customHeight="1">
      <c r="A11" s="110"/>
      <c r="B11" s="98" t="s">
        <v>11</v>
      </c>
      <c r="C11" s="99"/>
      <c r="D11" s="90"/>
      <c r="E11" s="153"/>
      <c r="F11" s="93"/>
      <c r="G11" s="96"/>
      <c r="H11" s="104"/>
      <c r="I11" s="105"/>
      <c r="J11" s="64"/>
      <c r="K11" s="66"/>
      <c r="L11" s="147"/>
      <c r="M11" s="145"/>
    </row>
    <row r="12" spans="1:13" ht="17.399999999999999" customHeight="1">
      <c r="A12" s="110"/>
      <c r="B12" s="100" t="s">
        <v>12</v>
      </c>
      <c r="C12" s="101"/>
      <c r="D12" s="90"/>
      <c r="E12" s="153"/>
      <c r="F12" s="93"/>
      <c r="G12" s="96"/>
      <c r="H12" s="104"/>
      <c r="I12" s="105"/>
      <c r="J12" s="64"/>
      <c r="K12" s="66"/>
      <c r="L12" s="147"/>
      <c r="M12" s="145"/>
    </row>
    <row r="13" spans="1:13" ht="17.399999999999999" customHeight="1">
      <c r="A13" s="110"/>
      <c r="B13" s="100" t="s">
        <v>13</v>
      </c>
      <c r="C13" s="101"/>
      <c r="D13" s="90"/>
      <c r="E13" s="153"/>
      <c r="F13" s="93"/>
      <c r="G13" s="96"/>
      <c r="H13" s="104"/>
      <c r="I13" s="105"/>
      <c r="J13" s="64"/>
      <c r="K13" s="66"/>
      <c r="L13" s="147"/>
      <c r="M13" s="145"/>
    </row>
    <row r="14" spans="1:13" ht="17.399999999999999" customHeight="1">
      <c r="A14" s="110"/>
      <c r="B14" s="98" t="s">
        <v>14</v>
      </c>
      <c r="C14" s="99"/>
      <c r="D14" s="90"/>
      <c r="E14" s="153"/>
      <c r="F14" s="93"/>
      <c r="G14" s="96"/>
      <c r="H14" s="104"/>
      <c r="I14" s="105"/>
      <c r="J14" s="64"/>
      <c r="K14" s="66"/>
      <c r="L14" s="147"/>
      <c r="M14" s="145"/>
    </row>
    <row r="15" spans="1:13" ht="17.399999999999999" customHeight="1">
      <c r="A15" s="116"/>
      <c r="B15" s="102" t="s">
        <v>15</v>
      </c>
      <c r="C15" s="103"/>
      <c r="D15" s="91"/>
      <c r="E15" s="153"/>
      <c r="F15" s="94"/>
      <c r="G15" s="97"/>
      <c r="H15" s="104"/>
      <c r="I15" s="105"/>
      <c r="J15" s="65"/>
      <c r="K15" s="66"/>
      <c r="L15" s="143"/>
      <c r="M15" s="146"/>
    </row>
    <row r="16" spans="1:13" ht="160.19999999999999" customHeight="1">
      <c r="A16" s="24">
        <v>4</v>
      </c>
      <c r="B16" s="85" t="s">
        <v>16</v>
      </c>
      <c r="C16" s="86"/>
      <c r="D16" s="16">
        <v>1700</v>
      </c>
      <c r="E16" s="87">
        <v>135</v>
      </c>
      <c r="F16" s="88"/>
      <c r="G16" s="39">
        <f>D16*E16</f>
        <v>229500</v>
      </c>
      <c r="H16" s="21">
        <v>150</v>
      </c>
      <c r="I16" s="41">
        <f>D16*H16</f>
        <v>255000</v>
      </c>
      <c r="J16" s="34">
        <v>150</v>
      </c>
      <c r="K16" s="47">
        <f>D16*J16</f>
        <v>255000</v>
      </c>
      <c r="L16" s="48">
        <f>E16*80%</f>
        <v>108</v>
      </c>
      <c r="M16" s="52">
        <f>D16*L16</f>
        <v>183600</v>
      </c>
    </row>
    <row r="17" spans="1:13" ht="92.4" customHeight="1">
      <c r="A17" s="25">
        <v>5</v>
      </c>
      <c r="B17" s="85" t="s">
        <v>17</v>
      </c>
      <c r="C17" s="86"/>
      <c r="D17" s="16">
        <v>1700</v>
      </c>
      <c r="E17" s="87">
        <v>1330</v>
      </c>
      <c r="F17" s="88"/>
      <c r="G17" s="39">
        <f>D17*E17</f>
        <v>2261000</v>
      </c>
      <c r="H17" s="21">
        <v>1480</v>
      </c>
      <c r="I17" s="41">
        <f>D17*H17</f>
        <v>2516000</v>
      </c>
      <c r="J17" s="34">
        <v>1380</v>
      </c>
      <c r="K17" s="47">
        <f>D17*J17</f>
        <v>2346000</v>
      </c>
      <c r="L17" s="48">
        <f>E17*80%</f>
        <v>1064</v>
      </c>
      <c r="M17" s="52">
        <f>D17*L17</f>
        <v>1808800</v>
      </c>
    </row>
    <row r="18" spans="1:13" ht="48" customHeight="1">
      <c r="A18" s="26">
        <v>6</v>
      </c>
      <c r="B18" s="85" t="s">
        <v>18</v>
      </c>
      <c r="C18" s="86"/>
      <c r="D18" s="16">
        <v>1700</v>
      </c>
      <c r="E18" s="87">
        <v>150</v>
      </c>
      <c r="F18" s="88"/>
      <c r="G18" s="39">
        <f>D18*E18</f>
        <v>255000</v>
      </c>
      <c r="H18" s="21">
        <v>160</v>
      </c>
      <c r="I18" s="41">
        <f>D18*H18</f>
        <v>272000</v>
      </c>
      <c r="J18" s="34">
        <v>160</v>
      </c>
      <c r="K18" s="47">
        <f>D18*J18</f>
        <v>272000</v>
      </c>
      <c r="L18" s="48">
        <f>E18*80%</f>
        <v>120</v>
      </c>
      <c r="M18" s="52">
        <f>D18*L18</f>
        <v>204000</v>
      </c>
    </row>
    <row r="19" spans="1:13" ht="122.4" customHeight="1">
      <c r="A19" s="27">
        <v>7</v>
      </c>
      <c r="B19" s="85" t="s">
        <v>19</v>
      </c>
      <c r="C19" s="86"/>
      <c r="D19" s="16">
        <v>1700</v>
      </c>
      <c r="E19" s="87">
        <v>1500</v>
      </c>
      <c r="F19" s="88"/>
      <c r="G19" s="39">
        <f>D19*E19</f>
        <v>2550000</v>
      </c>
      <c r="H19" s="21">
        <v>1650</v>
      </c>
      <c r="I19" s="41">
        <f>D19*H19</f>
        <v>2805000</v>
      </c>
      <c r="J19" s="34">
        <v>1580</v>
      </c>
      <c r="K19" s="47">
        <f>D19*J19</f>
        <v>2686000</v>
      </c>
      <c r="L19" s="48">
        <f>E19*80%</f>
        <v>1200</v>
      </c>
      <c r="M19" s="52">
        <f>D19*L19</f>
        <v>2040000</v>
      </c>
    </row>
    <row r="20" spans="1:13" ht="64.8" customHeight="1">
      <c r="A20" s="27">
        <v>8</v>
      </c>
      <c r="B20" s="85" t="s">
        <v>20</v>
      </c>
      <c r="C20" s="86"/>
      <c r="D20" s="17">
        <v>1060</v>
      </c>
      <c r="E20" s="87">
        <v>225</v>
      </c>
      <c r="F20" s="88"/>
      <c r="G20" s="39">
        <f>D20*E20</f>
        <v>238500</v>
      </c>
      <c r="H20" s="21">
        <v>250</v>
      </c>
      <c r="I20" s="41">
        <f>D20*H20</f>
        <v>265000</v>
      </c>
      <c r="J20" s="34">
        <v>250</v>
      </c>
      <c r="K20" s="47">
        <f>D20*J20</f>
        <v>265000</v>
      </c>
      <c r="L20" s="48">
        <f>E20*80%</f>
        <v>180</v>
      </c>
      <c r="M20" s="52">
        <f>D20*L20</f>
        <v>190800</v>
      </c>
    </row>
    <row r="21" spans="1:13" ht="28.8" customHeight="1">
      <c r="A21" s="4"/>
      <c r="B21" s="4"/>
      <c r="C21" s="13"/>
      <c r="D21" s="127" t="s">
        <v>21</v>
      </c>
      <c r="E21" s="152"/>
      <c r="F21" s="128"/>
      <c r="G21" s="40">
        <f>SUM(G5:G20)</f>
        <v>6553000</v>
      </c>
      <c r="H21" s="21"/>
      <c r="I21" s="40">
        <f>SUM(I5:I20)</f>
        <v>7249500</v>
      </c>
      <c r="J21" s="32"/>
      <c r="K21" s="46">
        <f>SUM(K5:K20)</f>
        <v>6790500</v>
      </c>
      <c r="L21" s="48"/>
      <c r="M21" s="51">
        <f>SUM(M5:M20)</f>
        <v>5242400</v>
      </c>
    </row>
    <row r="22" spans="1:13" ht="36.6" customHeight="1">
      <c r="A22" s="83" t="s">
        <v>22</v>
      </c>
      <c r="B22" s="83"/>
      <c r="C22" s="84"/>
      <c r="D22" s="124"/>
      <c r="E22" s="125"/>
      <c r="F22" s="125"/>
      <c r="G22" s="126"/>
      <c r="H22" s="14"/>
      <c r="I22" s="41"/>
      <c r="J22" s="33"/>
      <c r="K22" s="31"/>
      <c r="L22" s="48"/>
      <c r="M22" s="52"/>
    </row>
    <row r="23" spans="1:13" ht="193.2" customHeight="1">
      <c r="A23" s="117">
        <v>9</v>
      </c>
      <c r="B23" s="70" t="s">
        <v>23</v>
      </c>
      <c r="C23" s="71"/>
      <c r="D23" s="72">
        <v>645</v>
      </c>
      <c r="E23" s="150">
        <v>4400</v>
      </c>
      <c r="F23" s="74"/>
      <c r="G23" s="76">
        <f>D23*E23</f>
        <v>2838000</v>
      </c>
      <c r="H23" s="120">
        <v>4850</v>
      </c>
      <c r="I23" s="119">
        <f>D23*H23</f>
        <v>3128250</v>
      </c>
      <c r="J23" s="63">
        <v>4680</v>
      </c>
      <c r="K23" s="68">
        <f>D23*J23</f>
        <v>3018600</v>
      </c>
      <c r="L23" s="142">
        <f>E23*80%</f>
        <v>3520</v>
      </c>
      <c r="M23" s="140">
        <f>D23*L23</f>
        <v>2270400</v>
      </c>
    </row>
    <row r="24" spans="1:13" ht="182.4" customHeight="1">
      <c r="A24" s="118"/>
      <c r="B24" s="78" t="s">
        <v>24</v>
      </c>
      <c r="C24" s="71"/>
      <c r="D24" s="73"/>
      <c r="E24" s="151"/>
      <c r="F24" s="75"/>
      <c r="G24" s="77"/>
      <c r="H24" s="121"/>
      <c r="I24" s="119"/>
      <c r="J24" s="65"/>
      <c r="K24" s="68"/>
      <c r="L24" s="143"/>
      <c r="M24" s="141"/>
    </row>
    <row r="25" spans="1:13" ht="13.2" customHeight="1">
      <c r="A25" s="82">
        <v>10</v>
      </c>
      <c r="B25" s="70" t="s">
        <v>25</v>
      </c>
      <c r="C25" s="71"/>
      <c r="D25" s="72">
        <v>1700</v>
      </c>
      <c r="E25" s="150">
        <v>700</v>
      </c>
      <c r="F25" s="74"/>
      <c r="G25" s="76">
        <f>D25*E25</f>
        <v>1190000</v>
      </c>
      <c r="H25" s="104">
        <v>780</v>
      </c>
      <c r="I25" s="119">
        <f>D25*H25</f>
        <v>1326000</v>
      </c>
      <c r="J25" s="67">
        <v>745</v>
      </c>
      <c r="K25" s="68">
        <f>D25*J25</f>
        <v>1266500</v>
      </c>
      <c r="L25" s="142">
        <f>E25*80%</f>
        <v>560</v>
      </c>
      <c r="M25" s="140">
        <f>D25*L25</f>
        <v>952000</v>
      </c>
    </row>
    <row r="26" spans="1:13" ht="270" customHeight="1">
      <c r="A26" s="82"/>
      <c r="B26" s="78"/>
      <c r="C26" s="71"/>
      <c r="D26" s="73"/>
      <c r="E26" s="151"/>
      <c r="F26" s="75"/>
      <c r="G26" s="77"/>
      <c r="H26" s="104"/>
      <c r="I26" s="119"/>
      <c r="J26" s="65"/>
      <c r="K26" s="68"/>
      <c r="L26" s="143"/>
      <c r="M26" s="141"/>
    </row>
    <row r="27" spans="1:13" ht="61.2" customHeight="1">
      <c r="A27" s="23">
        <v>11</v>
      </c>
      <c r="B27" s="70" t="s">
        <v>26</v>
      </c>
      <c r="C27" s="79"/>
      <c r="D27" s="18">
        <v>300</v>
      </c>
      <c r="E27" s="122">
        <v>357</v>
      </c>
      <c r="F27" s="123"/>
      <c r="G27" s="35">
        <f>D27*E27</f>
        <v>107100</v>
      </c>
      <c r="H27" s="21">
        <v>385</v>
      </c>
      <c r="I27" s="41">
        <f>D27*H27</f>
        <v>115500</v>
      </c>
      <c r="J27" s="34">
        <v>385</v>
      </c>
      <c r="K27" s="47">
        <f>D27*J27</f>
        <v>115500</v>
      </c>
      <c r="L27" s="48">
        <f>E27*80%</f>
        <v>285.60000000000002</v>
      </c>
      <c r="M27" s="52">
        <f>D27*L27</f>
        <v>85680</v>
      </c>
    </row>
    <row r="28" spans="1:13" ht="20.399999999999999" customHeight="1">
      <c r="A28" s="5"/>
      <c r="B28" s="5"/>
      <c r="C28" s="5"/>
      <c r="D28" s="148" t="s">
        <v>27</v>
      </c>
      <c r="E28" s="149"/>
      <c r="F28" s="80"/>
      <c r="G28" s="36">
        <f>G23+G25+G27</f>
        <v>4135100</v>
      </c>
      <c r="H28" s="22"/>
      <c r="I28" s="42">
        <f>I23+I25+I27</f>
        <v>4569750</v>
      </c>
      <c r="J28" s="28"/>
      <c r="K28" s="42">
        <f>K23+K25+K27</f>
        <v>4400600</v>
      </c>
      <c r="L28" s="49"/>
      <c r="M28" s="53">
        <f>M23+M25+M27</f>
        <v>3308080</v>
      </c>
    </row>
    <row r="29" spans="1:13" ht="19.2" customHeight="1">
      <c r="A29" s="5"/>
      <c r="B29" s="5"/>
      <c r="C29" s="81" t="s">
        <v>28</v>
      </c>
      <c r="D29" s="81"/>
      <c r="E29" s="81"/>
      <c r="F29" s="81"/>
      <c r="G29" s="54">
        <f>G28+G21</f>
        <v>10688100</v>
      </c>
      <c r="H29" s="22"/>
      <c r="I29" s="55">
        <f>I28+I21</f>
        <v>11819250</v>
      </c>
      <c r="J29" s="29"/>
      <c r="K29" s="55">
        <f>K28+K21</f>
        <v>11191100</v>
      </c>
      <c r="L29" s="49"/>
      <c r="M29" s="56">
        <f>M28+M21</f>
        <v>8550480</v>
      </c>
    </row>
    <row r="30" spans="1:13" ht="19.2" customHeight="1">
      <c r="A30" s="5"/>
      <c r="B30" s="5"/>
      <c r="C30" s="81" t="s">
        <v>29</v>
      </c>
      <c r="D30" s="81"/>
      <c r="E30" s="81"/>
      <c r="F30" s="81"/>
      <c r="G30" s="37">
        <f>G29*0.18</f>
        <v>1923858</v>
      </c>
      <c r="H30" s="22"/>
      <c r="I30" s="43">
        <f>I29*0.18</f>
        <v>2127465</v>
      </c>
      <c r="J30" s="29"/>
      <c r="K30" s="43">
        <f>K29*0.18</f>
        <v>2014398</v>
      </c>
      <c r="L30" s="49"/>
      <c r="M30" s="50">
        <f>M29*0.18</f>
        <v>1539086.4</v>
      </c>
    </row>
    <row r="31" spans="1:13" ht="19.2" customHeight="1">
      <c r="A31" s="5"/>
      <c r="B31" s="5"/>
      <c r="C31" s="69" t="s">
        <v>30</v>
      </c>
      <c r="D31" s="69"/>
      <c r="E31" s="69"/>
      <c r="F31" s="69"/>
      <c r="G31" s="38">
        <f>SUM(G29:G30)</f>
        <v>12611958</v>
      </c>
      <c r="H31" s="22"/>
      <c r="I31" s="44">
        <f>SUM(I29:I30)</f>
        <v>13946715</v>
      </c>
      <c r="J31" s="30"/>
      <c r="K31" s="44">
        <f>SUM(K29:K30)</f>
        <v>13205498</v>
      </c>
      <c r="L31" s="49"/>
      <c r="M31" s="57">
        <f>SUM(M29:M30)</f>
        <v>10089566.4</v>
      </c>
    </row>
    <row r="35" spans="9:16" ht="13.8">
      <c r="I35" s="60"/>
      <c r="J35" s="60"/>
      <c r="K35" s="60"/>
      <c r="L35" s="7">
        <f>G31</f>
        <v>12611958</v>
      </c>
      <c r="N35" s="60"/>
      <c r="O35" s="60"/>
      <c r="P35" s="7">
        <f>I31</f>
        <v>13946715</v>
      </c>
    </row>
    <row r="36" spans="9:16" ht="13.8">
      <c r="I36" s="6" t="s">
        <v>31</v>
      </c>
      <c r="J36" s="6"/>
      <c r="K36" s="6"/>
      <c r="L36" s="6" t="s">
        <v>33</v>
      </c>
      <c r="N36" s="6" t="s">
        <v>31</v>
      </c>
      <c r="O36" s="6" t="s">
        <v>32</v>
      </c>
      <c r="P36" s="6" t="s">
        <v>33</v>
      </c>
    </row>
    <row r="37" spans="9:16" ht="16.2">
      <c r="I37" s="8" t="s">
        <v>34</v>
      </c>
      <c r="J37" s="8"/>
      <c r="K37" s="8"/>
      <c r="L37" s="9" t="e">
        <f>(#REF!*$L$35)/100</f>
        <v>#REF!</v>
      </c>
      <c r="N37" s="8" t="s">
        <v>34</v>
      </c>
      <c r="O37" s="6">
        <v>7</v>
      </c>
      <c r="P37" s="9">
        <f>(O37*$P$35)/100</f>
        <v>976270.05</v>
      </c>
    </row>
    <row r="38" spans="9:16" ht="16.2">
      <c r="I38" s="8" t="s">
        <v>35</v>
      </c>
      <c r="J38" s="8"/>
      <c r="K38" s="8"/>
      <c r="L38" s="9" t="e">
        <f>(#REF!*$L$35)/100</f>
        <v>#REF!</v>
      </c>
      <c r="N38" s="8" t="s">
        <v>35</v>
      </c>
      <c r="O38" s="6">
        <v>7</v>
      </c>
      <c r="P38" s="9">
        <f>(O38*$L$35)/100</f>
        <v>882837.06</v>
      </c>
    </row>
    <row r="39" spans="9:16" ht="16.2">
      <c r="I39" s="8" t="s">
        <v>36</v>
      </c>
      <c r="J39" s="8"/>
      <c r="K39" s="8"/>
      <c r="L39" s="9" t="e">
        <f>(#REF!*$L$35)/100</f>
        <v>#REF!</v>
      </c>
      <c r="N39" s="8" t="s">
        <v>36</v>
      </c>
      <c r="O39" s="6">
        <v>7</v>
      </c>
      <c r="P39" s="9">
        <f>(O39*$L$35)/100</f>
        <v>882837.06</v>
      </c>
    </row>
    <row r="40" spans="9:16" ht="16.2">
      <c r="I40" s="8" t="s">
        <v>37</v>
      </c>
      <c r="J40" s="8"/>
      <c r="K40" s="8"/>
      <c r="L40" s="9" t="e">
        <f>(#REF!*$L$35)/100</f>
        <v>#REF!</v>
      </c>
      <c r="N40" s="8" t="s">
        <v>37</v>
      </c>
      <c r="O40" s="6">
        <v>7</v>
      </c>
      <c r="P40" s="9">
        <f>(O40*$L$35)/100</f>
        <v>882837.06</v>
      </c>
    </row>
    <row r="41" spans="9:16" ht="16.2">
      <c r="I41" s="8" t="s">
        <v>38</v>
      </c>
      <c r="J41" s="8"/>
      <c r="K41" s="8"/>
      <c r="L41" s="9" t="e">
        <f>(#REF!*$L$35)/100</f>
        <v>#REF!</v>
      </c>
      <c r="N41" s="8" t="s">
        <v>38</v>
      </c>
      <c r="O41" s="6">
        <v>7</v>
      </c>
      <c r="P41" s="9">
        <f>(O41*$L$35)/100</f>
        <v>882837.06</v>
      </c>
    </row>
    <row r="42" spans="9:16" ht="13.8">
      <c r="I42" s="6"/>
      <c r="J42" s="6"/>
      <c r="K42" s="6"/>
      <c r="L42" s="10"/>
      <c r="N42" s="6"/>
      <c r="O42" s="6">
        <f>SUM(O37:O41)</f>
        <v>35</v>
      </c>
      <c r="P42" s="10"/>
    </row>
    <row r="43" spans="9:16" ht="13.8">
      <c r="I43" s="61"/>
      <c r="J43" s="61"/>
      <c r="K43" s="61"/>
      <c r="L43" s="11" t="e">
        <f>SUM(L37:L41)</f>
        <v>#REF!</v>
      </c>
      <c r="N43" s="61"/>
      <c r="O43" s="61"/>
      <c r="P43" s="11">
        <f>SUM(P37:P41)</f>
        <v>4507618.29</v>
      </c>
    </row>
  </sheetData>
  <mergeCells count="86">
    <mergeCell ref="E17:F17"/>
    <mergeCell ref="E18:F18"/>
    <mergeCell ref="E19:F19"/>
    <mergeCell ref="E20:F20"/>
    <mergeCell ref="G10:G15"/>
    <mergeCell ref="E16:F16"/>
    <mergeCell ref="M2:M4"/>
    <mergeCell ref="L2:L4"/>
    <mergeCell ref="E10:E15"/>
    <mergeCell ref="H3:I3"/>
    <mergeCell ref="D3:E3"/>
    <mergeCell ref="D21:F21"/>
    <mergeCell ref="N35:O35"/>
    <mergeCell ref="N43:O43"/>
    <mergeCell ref="A23:A24"/>
    <mergeCell ref="L5:L7"/>
    <mergeCell ref="L10:L15"/>
    <mergeCell ref="L25:L26"/>
    <mergeCell ref="L23:L24"/>
    <mergeCell ref="H25:H26"/>
    <mergeCell ref="I25:I26"/>
    <mergeCell ref="H23:H24"/>
    <mergeCell ref="I23:I24"/>
    <mergeCell ref="H5:H7"/>
    <mergeCell ref="I5:I7"/>
    <mergeCell ref="D22:G22"/>
    <mergeCell ref="H10:H15"/>
    <mergeCell ref="I10:I15"/>
    <mergeCell ref="A1:G1"/>
    <mergeCell ref="B4:C4"/>
    <mergeCell ref="E4:F4"/>
    <mergeCell ref="A5:A8"/>
    <mergeCell ref="B5:C5"/>
    <mergeCell ref="D5:D8"/>
    <mergeCell ref="E5:F7"/>
    <mergeCell ref="G5:G7"/>
    <mergeCell ref="B6:C8"/>
    <mergeCell ref="E8:F8"/>
    <mergeCell ref="B9:C9"/>
    <mergeCell ref="E9:F9"/>
    <mergeCell ref="A10:A15"/>
    <mergeCell ref="B10:C10"/>
    <mergeCell ref="D10:D15"/>
    <mergeCell ref="B11:C11"/>
    <mergeCell ref="B12:C12"/>
    <mergeCell ref="B13:C13"/>
    <mergeCell ref="B14:C14"/>
    <mergeCell ref="B15:C15"/>
    <mergeCell ref="A22:C22"/>
    <mergeCell ref="B16:C16"/>
    <mergeCell ref="B17:C17"/>
    <mergeCell ref="B18:C18"/>
    <mergeCell ref="B19:C19"/>
    <mergeCell ref="B20:C20"/>
    <mergeCell ref="C29:F29"/>
    <mergeCell ref="C30:F30"/>
    <mergeCell ref="A25:A26"/>
    <mergeCell ref="B25:C26"/>
    <mergeCell ref="D25:D26"/>
    <mergeCell ref="E25:F26"/>
    <mergeCell ref="G23:G24"/>
    <mergeCell ref="B24:C24"/>
    <mergeCell ref="B27:C27"/>
    <mergeCell ref="E27:F27"/>
    <mergeCell ref="D28:F28"/>
    <mergeCell ref="G25:G26"/>
    <mergeCell ref="A2:K2"/>
    <mergeCell ref="I35:K35"/>
    <mergeCell ref="I43:K43"/>
    <mergeCell ref="J3:K3"/>
    <mergeCell ref="J5:J7"/>
    <mergeCell ref="K5:K7"/>
    <mergeCell ref="J10:J15"/>
    <mergeCell ref="K10:K15"/>
    <mergeCell ref="J23:J24"/>
    <mergeCell ref="K23:K24"/>
    <mergeCell ref="J25:J26"/>
    <mergeCell ref="K25:K26"/>
    <mergeCell ref="C31:F31"/>
    <mergeCell ref="B23:C23"/>
    <mergeCell ref="D23:D24"/>
    <mergeCell ref="E23:F24"/>
    <mergeCell ref="M25:M26"/>
    <mergeCell ref="M5:M7"/>
    <mergeCell ref="M10:M15"/>
    <mergeCell ref="M23:M24"/>
  </mergeCells>
  <pageMargins left="0.23622047244094491" right="0.23622047244094491" top="0.39370078740157483" bottom="0.39370078740157483" header="0.31496062992125984" footer="0.31496062992125984"/>
  <pageSetup paperSize="9" fitToHeight="0" orientation="landscape" r:id="rId1"/>
  <rowBreaks count="3" manualBreakCount="3">
    <brk id="16" max="12" man="1"/>
    <brk id="21" max="12" man="1"/>
    <brk id="24" max="12"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MPS ASTA</vt:lpstr>
      <vt:lpstr>'MPS ASTA'!Print_Area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GOUD</dc:creator>
  <cp:lastModifiedBy>shiva manohar</cp:lastModifiedBy>
  <cp:lastPrinted>2024-05-22T09:06:14Z</cp:lastPrinted>
  <dcterms:created xsi:type="dcterms:W3CDTF">2024-03-27T09:23:25Z</dcterms:created>
  <dcterms:modified xsi:type="dcterms:W3CDTF">2024-05-22T09:07:48Z</dcterms:modified>
</cp:coreProperties>
</file>