
<file path=[Content_Types].xml><?xml version="1.0" encoding="utf-8"?>
<Types xmlns="http://schemas.openxmlformats.org/package/2006/content-types">
  <Override PartName="/xl/worksheets/sheet24.xml" ContentType="application/vnd.openxmlformats-officedocument.spreadsheetml.worksheet+xml"/>
  <Override PartName="/xl/externalLinks/externalLink78.xml" ContentType="application/vnd.openxmlformats-officedocument.spreadsheetml.externalLink+xml"/>
  <Override PartName="/xl/externalLinks/externalLink109.xml" ContentType="application/vnd.openxmlformats-officedocument.spreadsheetml.externalLink+xml"/>
  <Override PartName="/xl/externalLinks/externalLink127.xml" ContentType="application/vnd.openxmlformats-officedocument.spreadsheetml.externalLink+xml"/>
  <Override PartName="/xl/externalLinks/externalLink145.xml" ContentType="application/vnd.openxmlformats-officedocument.spreadsheetml.externalLink+xml"/>
  <Override PartName="/xl/worksheets/sheet13.xml" ContentType="application/vnd.openxmlformats-officedocument.spreadsheetml.worksheet+xml"/>
  <Override PartName="/xl/externalLinks/externalLink9.xml" ContentType="application/vnd.openxmlformats-officedocument.spreadsheetml.externalLink+xml"/>
  <Override PartName="/xl/externalLinks/externalLink38.xml" ContentType="application/vnd.openxmlformats-officedocument.spreadsheetml.externalLink+xml"/>
  <Override PartName="/xl/externalLinks/externalLink49.xml" ContentType="application/vnd.openxmlformats-officedocument.spreadsheetml.externalLink+xml"/>
  <Override PartName="/xl/externalLinks/externalLink67.xml" ContentType="application/vnd.openxmlformats-officedocument.spreadsheetml.externalLink+xml"/>
  <Override PartName="/xl/externalLinks/externalLink85.xml" ContentType="application/vnd.openxmlformats-officedocument.spreadsheetml.externalLink+xml"/>
  <Override PartName="/xl/externalLinks/externalLink96.xml" ContentType="application/vnd.openxmlformats-officedocument.spreadsheetml.externalLink+xml"/>
  <Override PartName="/xl/externalLinks/externalLink116.xml" ContentType="application/vnd.openxmlformats-officedocument.spreadsheetml.externalLink+xml"/>
  <Override PartName="/xl/externalLinks/externalLink134.xml" ContentType="application/vnd.openxmlformats-officedocument.spreadsheetml.externalLink+xml"/>
  <Override PartName="/xl/styles.xml" ContentType="application/vnd.openxmlformats-officedocument.spreadsheetml.styles+xml"/>
  <Override PartName="/xl/worksheets/sheet7.xml" ContentType="application/vnd.openxmlformats-officedocument.spreadsheetml.worksheet+xml"/>
  <Override PartName="/xl/worksheets/sheet20.xml" ContentType="application/vnd.openxmlformats-officedocument.spreadsheetml.worksheet+xml"/>
  <Override PartName="/xl/externalLinks/externalLink27.xml" ContentType="application/vnd.openxmlformats-officedocument.spreadsheetml.externalLink+xml"/>
  <Override PartName="/xl/externalLinks/externalLink45.xml" ContentType="application/vnd.openxmlformats-officedocument.spreadsheetml.externalLink+xml"/>
  <Override PartName="/xl/externalLinks/externalLink56.xml" ContentType="application/vnd.openxmlformats-officedocument.spreadsheetml.externalLink+xml"/>
  <Override PartName="/xl/externalLinks/externalLink74.xml" ContentType="application/vnd.openxmlformats-officedocument.spreadsheetml.externalLink+xml"/>
  <Override PartName="/xl/externalLinks/externalLink92.xml" ContentType="application/vnd.openxmlformats-officedocument.spreadsheetml.externalLink+xml"/>
  <Override PartName="/xl/externalLinks/externalLink105.xml" ContentType="application/vnd.openxmlformats-officedocument.spreadsheetml.externalLink+xml"/>
  <Override PartName="/xl/externalLinks/externalLink123.xml" ContentType="application/vnd.openxmlformats-officedocument.spreadsheetml.externalLink+xml"/>
  <Override PartName="/xl/externalLinks/externalLink141.xml" ContentType="application/vnd.openxmlformats-officedocument.spreadsheetml.externalLink+xml"/>
  <Default Extension="xml" ContentType="application/xml"/>
  <Override PartName="/xl/externalLinks/externalLink5.xml" ContentType="application/vnd.openxmlformats-officedocument.spreadsheetml.externalLink+xml"/>
  <Override PartName="/xl/externalLinks/externalLink16.xml" ContentType="application/vnd.openxmlformats-officedocument.spreadsheetml.externalLink+xml"/>
  <Override PartName="/xl/externalLinks/externalLink34.xml" ContentType="application/vnd.openxmlformats-officedocument.spreadsheetml.externalLink+xml"/>
  <Override PartName="/xl/externalLinks/externalLink63.xml" ContentType="application/vnd.openxmlformats-officedocument.spreadsheetml.externalLink+xml"/>
  <Override PartName="/xl/externalLinks/externalLink81.xml" ContentType="application/vnd.openxmlformats-officedocument.spreadsheetml.externalLink+xml"/>
  <Override PartName="/xl/externalLinks/externalLink101.xml" ContentType="application/vnd.openxmlformats-officedocument.spreadsheetml.externalLink+xml"/>
  <Override PartName="/xl/externalLinks/externalLink112.xml" ContentType="application/vnd.openxmlformats-officedocument.spreadsheetml.externalLink+xml"/>
  <Override PartName="/xl/externalLinks/externalLink130.xml" ContentType="application/vnd.openxmlformats-officedocument.spreadsheetml.externalLink+xml"/>
  <Override PartName="/xl/worksheets/sheet3.xml" ContentType="application/vnd.openxmlformats-officedocument.spreadsheetml.worksheet+xml"/>
  <Override PartName="/xl/externalLinks/externalLink23.xml" ContentType="application/vnd.openxmlformats-officedocument.spreadsheetml.externalLink+xml"/>
  <Override PartName="/xl/externalLinks/externalLink41.xml" ContentType="application/vnd.openxmlformats-officedocument.spreadsheetml.externalLink+xml"/>
  <Override PartName="/xl/externalLinks/externalLink52.xml" ContentType="application/vnd.openxmlformats-officedocument.spreadsheetml.externalLink+xml"/>
  <Override PartName="/xl/externalLinks/externalLink70.xml" ContentType="application/vnd.openxmlformats-officedocument.spreadsheetml.externalLink+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externalLinks/externalLink30.xml" ContentType="application/vnd.openxmlformats-officedocument.spreadsheetml.externalLink+xml"/>
  <Override PartName="/xl/worksheets/sheet29.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externalLinks/externalLink139.xml" ContentType="application/vnd.openxmlformats-officedocument.spreadsheetml.externalLink+xml"/>
  <Override PartName="/xl/worksheets/sheet25.xml" ContentType="application/vnd.openxmlformats-officedocument.spreadsheetml.worksheet+xml"/>
  <Override PartName="/xl/externalLinks/externalLink68.xml" ContentType="application/vnd.openxmlformats-officedocument.spreadsheetml.externalLink+xml"/>
  <Override PartName="/xl/externalLinks/externalLink79.xml" ContentType="application/vnd.openxmlformats-officedocument.spreadsheetml.externalLink+xml"/>
  <Override PartName="/xl/externalLinks/externalLink97.xml" ContentType="application/vnd.openxmlformats-officedocument.spreadsheetml.externalLink+xml"/>
  <Override PartName="/xl/externalLinks/externalLink117.xml" ContentType="application/vnd.openxmlformats-officedocument.spreadsheetml.externalLink+xml"/>
  <Override PartName="/xl/externalLinks/externalLink128.xml" ContentType="application/vnd.openxmlformats-officedocument.spreadsheetml.externalLink+xml"/>
  <Override PartName="/xl/externalLinks/externalLink146.xml" ContentType="application/vnd.openxmlformats-officedocument.spreadsheetml.externalLink+xml"/>
  <Default Extension="bin" ContentType="application/vnd.openxmlformats-officedocument.spreadsheetml.printerSettings"/>
  <Override PartName="/xl/worksheets/sheet14.xml" ContentType="application/vnd.openxmlformats-officedocument.spreadsheetml.worksheet+xml"/>
  <Override PartName="/xl/externalLinks/externalLink39.xml" ContentType="application/vnd.openxmlformats-officedocument.spreadsheetml.externalLink+xml"/>
  <Override PartName="/xl/externalLinks/externalLink57.xml" ContentType="application/vnd.openxmlformats-officedocument.spreadsheetml.externalLink+xml"/>
  <Override PartName="/xl/externalLinks/externalLink86.xml" ContentType="application/vnd.openxmlformats-officedocument.spreadsheetml.externalLink+xml"/>
  <Override PartName="/xl/externalLinks/externalLink106.xml" ContentType="application/vnd.openxmlformats-officedocument.spreadsheetml.externalLink+xml"/>
  <Override PartName="/xl/externalLinks/externalLink124.xml" ContentType="application/vnd.openxmlformats-officedocument.spreadsheetml.externalLink+xml"/>
  <Override PartName="/xl/externalLinks/externalLink135.xml" ContentType="application/vnd.openxmlformats-officedocument.spreadsheetml.externalLink+xml"/>
  <Override PartName="/xl/worksheets/sheet8.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externalLinks/externalLink17.xml" ContentType="application/vnd.openxmlformats-officedocument.spreadsheetml.externalLink+xml"/>
  <Override PartName="/xl/externalLinks/externalLink28.xml" ContentType="application/vnd.openxmlformats-officedocument.spreadsheetml.externalLink+xml"/>
  <Override PartName="/xl/externalLinks/externalLink46.xml" ContentType="application/vnd.openxmlformats-officedocument.spreadsheetml.externalLink+xml"/>
  <Override PartName="/xl/externalLinks/externalLink64.xml" ContentType="application/vnd.openxmlformats-officedocument.spreadsheetml.externalLink+xml"/>
  <Override PartName="/xl/externalLinks/externalLink75.xml" ContentType="application/vnd.openxmlformats-officedocument.spreadsheetml.externalLink+xml"/>
  <Override PartName="/xl/externalLinks/externalLink93.xml" ContentType="application/vnd.openxmlformats-officedocument.spreadsheetml.externalLink+xml"/>
  <Override PartName="/xl/externalLinks/externalLink113.xml" ContentType="application/vnd.openxmlformats-officedocument.spreadsheetml.externalLink+xml"/>
  <Override PartName="/xl/externalLinks/externalLink142.xml" ContentType="application/vnd.openxmlformats-officedocument.spreadsheetml.externalLink+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24.xml" ContentType="application/vnd.openxmlformats-officedocument.spreadsheetml.externalLink+xml"/>
  <Override PartName="/xl/externalLinks/externalLink35.xml" ContentType="application/vnd.openxmlformats-officedocument.spreadsheetml.externalLink+xml"/>
  <Override PartName="/xl/externalLinks/externalLink53.xml" ContentType="application/vnd.openxmlformats-officedocument.spreadsheetml.externalLink+xml"/>
  <Override PartName="/xl/externalLinks/externalLink71.xml" ContentType="application/vnd.openxmlformats-officedocument.spreadsheetml.externalLink+xml"/>
  <Override PartName="/xl/externalLinks/externalLink82.xml" ContentType="application/vnd.openxmlformats-officedocument.spreadsheetml.externalLink+xml"/>
  <Override PartName="/xl/externalLinks/externalLink102.xml" ContentType="application/vnd.openxmlformats-officedocument.spreadsheetml.externalLink+xml"/>
  <Override PartName="/xl/externalLinks/externalLink120.xml" ContentType="application/vnd.openxmlformats-officedocument.spreadsheetml.externalLink+xml"/>
  <Override PartName="/xl/externalLinks/externalLink131.xml" ContentType="application/vnd.openxmlformats-officedocument.spreadsheetml.externalLink+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externalLinks/externalLink42.xml" ContentType="application/vnd.openxmlformats-officedocument.spreadsheetml.externalLink+xml"/>
  <Override PartName="/xl/externalLinks/externalLink60.xml" ContentType="application/vnd.openxmlformats-officedocument.spreadsheetml.externalLink+xml"/>
  <Override PartName="/xl/externalLinks/externalLink20.xml" ContentType="application/vnd.openxmlformats-officedocument.spreadsheetml.externalLink+xml"/>
  <Override PartName="/xl/externalLinks/externalLink3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worksheets/sheet26.xml" ContentType="application/vnd.openxmlformats-officedocument.spreadsheetml.worksheet+xml"/>
  <Override PartName="/xl/externalLinks/externalLink129.xml" ContentType="application/vnd.openxmlformats-officedocument.spreadsheetml.externalLink+xml"/>
  <Override PartName="/xl/externalLinks/externalLink147.xml" ContentType="application/vnd.openxmlformats-officedocument.spreadsheetml.externalLink+xml"/>
  <Override PartName="/docProps/core.xml" ContentType="application/vnd.openxmlformats-package.core-properties+xml"/>
  <Override PartName="/xl/worksheets/sheet15.xml" ContentType="application/vnd.openxmlformats-officedocument.spreadsheetml.worksheet+xml"/>
  <Override PartName="/xl/externalLinks/externalLink69.xml" ContentType="application/vnd.openxmlformats-officedocument.spreadsheetml.externalLink+xml"/>
  <Override PartName="/xl/externalLinks/externalLink87.xml" ContentType="application/vnd.openxmlformats-officedocument.spreadsheetml.externalLink+xml"/>
  <Override PartName="/xl/externalLinks/externalLink98.xml" ContentType="application/vnd.openxmlformats-officedocument.spreadsheetml.externalLink+xml"/>
  <Override PartName="/xl/externalLinks/externalLink118.xml" ContentType="application/vnd.openxmlformats-officedocument.spreadsheetml.externalLink+xml"/>
  <Override PartName="/xl/externalLinks/externalLink136.xml" ContentType="application/vnd.openxmlformats-officedocument.spreadsheetml.externalLink+xml"/>
  <Override PartName="/xl/worksheets/sheet9.xml" ContentType="application/vnd.openxmlformats-officedocument.spreadsheetml.worksheet+xml"/>
  <Override PartName="/xl/worksheets/sheet22.xml" ContentType="application/vnd.openxmlformats-officedocument.spreadsheetml.worksheet+xml"/>
  <Override PartName="/xl/externalLinks/externalLink29.xml" ContentType="application/vnd.openxmlformats-officedocument.spreadsheetml.externalLink+xml"/>
  <Override PartName="/xl/externalLinks/externalLink47.xml" ContentType="application/vnd.openxmlformats-officedocument.spreadsheetml.externalLink+xml"/>
  <Override PartName="/xl/externalLinks/externalLink58.xml" ContentType="application/vnd.openxmlformats-officedocument.spreadsheetml.externalLink+xml"/>
  <Override PartName="/xl/externalLinks/externalLink76.xml" ContentType="application/vnd.openxmlformats-officedocument.spreadsheetml.externalLink+xml"/>
  <Override PartName="/xl/externalLinks/externalLink94.xml" ContentType="application/vnd.openxmlformats-officedocument.spreadsheetml.externalLink+xml"/>
  <Override PartName="/xl/externalLinks/externalLink107.xml" ContentType="application/vnd.openxmlformats-officedocument.spreadsheetml.externalLink+xml"/>
  <Override PartName="/xl/externalLinks/externalLink125.xml" ContentType="application/vnd.openxmlformats-officedocument.spreadsheetml.externalLink+xml"/>
  <Override PartName="/xl/externalLinks/externalLink143.xml" ContentType="application/vnd.openxmlformats-officedocument.spreadsheetml.externalLink+xml"/>
  <Override PartName="/xl/theme/theme1.xml" ContentType="application/vnd.openxmlformats-officedocument.theme+xml"/>
  <Override PartName="/xl/worksheets/sheet11.xml" ContentType="application/vnd.openxmlformats-officedocument.spreadsheetml.worksheet+xml"/>
  <Override PartName="/xl/externalLinks/externalLink7.xml" ContentType="application/vnd.openxmlformats-officedocument.spreadsheetml.externalLink+xml"/>
  <Override PartName="/xl/externalLinks/externalLink18.xml" ContentType="application/vnd.openxmlformats-officedocument.spreadsheetml.externalLink+xml"/>
  <Override PartName="/xl/externalLinks/externalLink36.xml" ContentType="application/vnd.openxmlformats-officedocument.spreadsheetml.externalLink+xml"/>
  <Override PartName="/xl/externalLinks/externalLink65.xml" ContentType="application/vnd.openxmlformats-officedocument.spreadsheetml.externalLink+xml"/>
  <Override PartName="/xl/externalLinks/externalLink83.xml" ContentType="application/vnd.openxmlformats-officedocument.spreadsheetml.externalLink+xml"/>
  <Override PartName="/xl/externalLinks/externalLink103.xml" ContentType="application/vnd.openxmlformats-officedocument.spreadsheetml.externalLink+xml"/>
  <Override PartName="/xl/externalLinks/externalLink114.xml" ContentType="application/vnd.openxmlformats-officedocument.spreadsheetml.externalLink+xml"/>
  <Override PartName="/xl/externalLinks/externalLink132.xml" ContentType="application/vnd.openxmlformats-officedocument.spreadsheetml.externalLink+xml"/>
  <Override PartName="/xl/externalLinks/externalLink150.xml" ContentType="application/vnd.openxmlformats-officedocument.spreadsheetml.externalLink+xml"/>
  <Default Extension="rels" ContentType="application/vnd.openxmlformats-package.relationships+xml"/>
  <Override PartName="/xl/worksheets/sheet5.xml" ContentType="application/vnd.openxmlformats-officedocument.spreadsheetml.worksheet+xml"/>
  <Override PartName="/xl/externalLinks/externalLink25.xml" ContentType="application/vnd.openxmlformats-officedocument.spreadsheetml.externalLink+xml"/>
  <Override PartName="/xl/externalLinks/externalLink43.xml" ContentType="application/vnd.openxmlformats-officedocument.spreadsheetml.externalLink+xml"/>
  <Override PartName="/xl/externalLinks/externalLink54.xml" ContentType="application/vnd.openxmlformats-officedocument.spreadsheetml.externalLink+xml"/>
  <Override PartName="/xl/externalLinks/externalLink72.xml" ContentType="application/vnd.openxmlformats-officedocument.spreadsheetml.externalLink+xml"/>
  <Override PartName="/xl/externalLinks/externalLink90.xml" ContentType="application/vnd.openxmlformats-officedocument.spreadsheetml.externalLink+xml"/>
  <Override PartName="/xl/externalLinks/externalLink121.xml" ContentType="application/vnd.openxmlformats-officedocument.spreadsheetml.externalLink+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externalLinks/externalLink32.xml" ContentType="application/vnd.openxmlformats-officedocument.spreadsheetml.externalLink+xml"/>
  <Override PartName="/xl/externalLinks/externalLink61.xml" ContentType="application/vnd.openxmlformats-officedocument.spreadsheetml.externalLink+xml"/>
  <Override PartName="/xl/externalLinks/externalLink110.xml" ContentType="application/vnd.openxmlformats-officedocument.spreadsheetml.externalLink+xml"/>
  <Override PartName="/xl/worksheets/sheet1.xml" ContentType="application/vnd.openxmlformats-officedocument.spreadsheetml.worksheet+xml"/>
  <Override PartName="/xl/externalLinks/externalLink21.xml" ContentType="application/vnd.openxmlformats-officedocument.spreadsheetml.externalLink+xml"/>
  <Override PartName="/xl/externalLinks/externalLink50.xml" ContentType="application/vnd.openxmlformats-officedocument.spreadsheetml.externalLink+xml"/>
  <Override PartName="/xl/externalLinks/externalLink10.xml" ContentType="application/vnd.openxmlformats-officedocument.spreadsheetml.externalLink+xml"/>
  <Override PartName="/xl/worksheets/sheet27.xml" ContentType="application/vnd.openxmlformats-officedocument.spreadsheetml.worksheet+xml"/>
  <Override PartName="/xl/externalLinks/externalLink99.xml" ContentType="application/vnd.openxmlformats-officedocument.spreadsheetml.externalLink+xml"/>
  <Override PartName="/xl/externalLinks/externalLink119.xml" ContentType="application/vnd.openxmlformats-officedocument.spreadsheetml.externalLink+xml"/>
  <Override PartName="/xl/externalLinks/externalLink148.xml" ContentType="application/vnd.openxmlformats-officedocument.spreadsheetml.externalLink+xml"/>
  <Override PartName="/xl/worksheets/sheet16.xml" ContentType="application/vnd.openxmlformats-officedocument.spreadsheetml.worksheet+xml"/>
  <Override PartName="/xl/externalLinks/externalLink59.xml" ContentType="application/vnd.openxmlformats-officedocument.spreadsheetml.externalLink+xml"/>
  <Override PartName="/xl/externalLinks/externalLink88.xml" ContentType="application/vnd.openxmlformats-officedocument.spreadsheetml.externalLink+xml"/>
  <Override PartName="/xl/externalLinks/externalLink108.xml" ContentType="application/vnd.openxmlformats-officedocument.spreadsheetml.externalLink+xml"/>
  <Override PartName="/xl/externalLinks/externalLink126.xml" ContentType="application/vnd.openxmlformats-officedocument.spreadsheetml.externalLink+xml"/>
  <Override PartName="/xl/externalLinks/externalLink137.xml" ContentType="application/vnd.openxmlformats-officedocument.spreadsheetml.externalLink+xml"/>
  <Override PartName="/xl/worksheets/sheet23.xml" ContentType="application/vnd.openxmlformats-officedocument.spreadsheetml.worksheet+xml"/>
  <Override PartName="/xl/externalLinks/externalLink8.xml" ContentType="application/vnd.openxmlformats-officedocument.spreadsheetml.externalLink+xml"/>
  <Override PartName="/xl/externalLinks/externalLink19.xml" ContentType="application/vnd.openxmlformats-officedocument.spreadsheetml.externalLink+xml"/>
  <Override PartName="/xl/externalLinks/externalLink48.xml" ContentType="application/vnd.openxmlformats-officedocument.spreadsheetml.externalLink+xml"/>
  <Override PartName="/xl/externalLinks/externalLink66.xml" ContentType="application/vnd.openxmlformats-officedocument.spreadsheetml.externalLink+xml"/>
  <Override PartName="/xl/externalLinks/externalLink77.xml" ContentType="application/vnd.openxmlformats-officedocument.spreadsheetml.externalLink+xml"/>
  <Override PartName="/xl/externalLinks/externalLink95.xml" ContentType="application/vnd.openxmlformats-officedocument.spreadsheetml.externalLink+xml"/>
  <Override PartName="/xl/externalLinks/externalLink115.xml" ContentType="application/vnd.openxmlformats-officedocument.spreadsheetml.externalLink+xml"/>
  <Override PartName="/xl/externalLinks/externalLink144.xml" ContentType="application/vnd.openxmlformats-officedocument.spreadsheetml.externalLink+xml"/>
  <Override PartName="/xl/worksheets/sheet6.xml" ContentType="application/vnd.openxmlformats-officedocument.spreadsheetml.worksheet+xml"/>
  <Override PartName="/xl/worksheets/sheet12.xml" ContentType="application/vnd.openxmlformats-officedocument.spreadsheetml.worksheet+xml"/>
  <Override PartName="/xl/externalLinks/externalLink37.xml" ContentType="application/vnd.openxmlformats-officedocument.spreadsheetml.externalLink+xml"/>
  <Override PartName="/xl/externalLinks/externalLink55.xml" ContentType="application/vnd.openxmlformats-officedocument.spreadsheetml.externalLink+xml"/>
  <Override PartName="/xl/externalLinks/externalLink84.xml" ContentType="application/vnd.openxmlformats-officedocument.spreadsheetml.externalLink+xml"/>
  <Override PartName="/xl/externalLinks/externalLink104.xml" ContentType="application/vnd.openxmlformats-officedocument.spreadsheetml.externalLink+xml"/>
  <Override PartName="/xl/externalLinks/externalLink122.xml" ContentType="application/vnd.openxmlformats-officedocument.spreadsheetml.externalLink+xml"/>
  <Override PartName="/xl/externalLinks/externalLink133.xml" ContentType="application/vnd.openxmlformats-officedocument.spreadsheetml.externalLink+xml"/>
  <Override PartName="/xl/externalLinks/externalLink151.xml" ContentType="application/vnd.openxmlformats-officedocument.spreadsheetml.externalLink+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externalLinks/externalLink26.xml" ContentType="application/vnd.openxmlformats-officedocument.spreadsheetml.externalLink+xml"/>
  <Override PartName="/xl/externalLinks/externalLink44.xml" ContentType="application/vnd.openxmlformats-officedocument.spreadsheetml.externalLink+xml"/>
  <Override PartName="/xl/externalLinks/externalLink62.xml" ContentType="application/vnd.openxmlformats-officedocument.spreadsheetml.externalLink+xml"/>
  <Override PartName="/xl/externalLinks/externalLink73.xml" ContentType="application/vnd.openxmlformats-officedocument.spreadsheetml.externalLink+xml"/>
  <Override PartName="/xl/externalLinks/externalLink91.xml" ContentType="application/vnd.openxmlformats-officedocument.spreadsheetml.externalLink+xml"/>
  <Override PartName="/xl/externalLinks/externalLink111.xml" ContentType="application/vnd.openxmlformats-officedocument.spreadsheetml.externalLink+xml"/>
  <Override PartName="/xl/externalLinks/externalLink140.xml" ContentType="application/vnd.openxmlformats-officedocument.spreadsheetml.externalLink+xml"/>
  <Override PartName="/xl/worksheets/sheet2.xml" ContentType="application/vnd.openxmlformats-officedocument.spreadsheetml.worksheet+xml"/>
  <Override PartName="/xl/externalLinks/externalLink22.xml" ContentType="application/vnd.openxmlformats-officedocument.spreadsheetml.externalLink+xml"/>
  <Override PartName="/xl/externalLinks/externalLink33.xml" ContentType="application/vnd.openxmlformats-officedocument.spreadsheetml.externalLink+xml"/>
  <Override PartName="/xl/externalLinks/externalLink51.xml" ContentType="application/vnd.openxmlformats-officedocument.spreadsheetml.externalLink+xml"/>
  <Override PartName="/xl/externalLinks/externalLink80.xml" ContentType="application/vnd.openxmlformats-officedocument.spreadsheetml.externalLink+xml"/>
  <Override PartName="/xl/externalLinks/externalLink100.xml" ContentType="application/vnd.openxmlformats-officedocument.spreadsheetml.externalLink+xml"/>
  <Override PartName="/xl/externalLinks/externalLink11.xml" ContentType="application/vnd.openxmlformats-officedocument.spreadsheetml.externalLink+xml"/>
  <Override PartName="/xl/externalLinks/externalLink40.xml" ContentType="application/vnd.openxmlformats-officedocument.spreadsheetml.externalLink+xml"/>
  <Override PartName="/xl/worksheets/sheet28.xml" ContentType="application/vnd.openxmlformats-officedocument.spreadsheetml.worksheet+xml"/>
  <Override PartName="/xl/externalLinks/externalLink149.xml" ContentType="application/vnd.openxmlformats-officedocument.spreadsheetml.externalLink+xml"/>
  <Override PartName="/xl/worksheets/sheet17.xml" ContentType="application/vnd.openxmlformats-officedocument.spreadsheetml.worksheet+xml"/>
  <Override PartName="/xl/externalLinks/externalLink89.xml" ContentType="application/vnd.openxmlformats-officedocument.spreadsheetml.externalLink+xml"/>
  <Override PartName="/xl/externalLinks/externalLink138.xml" ContentType="application/vnd.openxmlformats-officedocument.spreadsheetml.externalLink+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105" yWindow="-105" windowWidth="19425" windowHeight="10305" tabRatio="787"/>
  </bookViews>
  <sheets>
    <sheet name="RE 15.03.2024" sheetId="29" r:id="rId1"/>
    <sheet name="CS 15.03.2024" sheetId="9" r:id="rId2"/>
    <sheet name="GA 15.03.2024" sheetId="10" r:id="rId3"/>
    <sheet name="NA" sheetId="6" state="hidden" r:id="rId4"/>
    <sheet name="NA2" sheetId="8" state="hidden" r:id="rId5"/>
    <sheet name="RE-CS" sheetId="1" state="hidden" r:id="rId6"/>
    <sheet name="Sheet5" sheetId="34" state="hidden" r:id="rId7"/>
    <sheet name="seignorage " sheetId="3" state="hidden" r:id="rId8"/>
    <sheet name="RE" sheetId="13" state="hidden" r:id="rId9"/>
    <sheet name="CIVIL1" sheetId="14" state="hidden" r:id="rId10"/>
    <sheet name="ELE1" sheetId="16" state="hidden" r:id="rId11"/>
    <sheet name="ELV1" sheetId="17" state="hidden" r:id="rId12"/>
    <sheet name="FF" sheetId="18" state="hidden" r:id="rId13"/>
    <sheet name="EQP1" sheetId="19" state="hidden" r:id="rId14"/>
    <sheet name="AC" sheetId="20" state="hidden" r:id="rId15"/>
    <sheet name="P" sheetId="21" state="hidden" r:id="rId16"/>
    <sheet name="MGPS" sheetId="22" state="hidden" r:id="rId17"/>
    <sheet name="CIVIL2" sheetId="15" state="hidden" r:id="rId18"/>
    <sheet name="ELE2" sheetId="23" state="hidden" r:id="rId19"/>
    <sheet name="ELV2" sheetId="24" state="hidden" r:id="rId20"/>
    <sheet name="EQP2" sheetId="25" state="hidden" r:id="rId21"/>
    <sheet name="MGPS2" sheetId="27" state="hidden" r:id="rId22"/>
    <sheet name="Print (2)" sheetId="36" state="hidden" r:id="rId23"/>
    <sheet name="Sheet1" sheetId="30" state="hidden" r:id="rId24"/>
    <sheet name="GA (3)" sheetId="31" state="hidden" r:id="rId25"/>
    <sheet name="GA (4)" sheetId="32" state="hidden" r:id="rId26"/>
    <sheet name="Abstract (3)" sheetId="33" state="hidden" r:id="rId27"/>
    <sheet name="Sheet5 (2)" sheetId="35" state="hidden" r:id="rId28"/>
    <sheet name="Sheet2" sheetId="37" state="hidden"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s>
  <definedNames>
    <definedName name="\P" localSheetId="1">#REF!</definedName>
    <definedName name="\P" localSheetId="24">#REF!</definedName>
    <definedName name="\P" localSheetId="25">#REF!</definedName>
    <definedName name="\P" localSheetId="3">#REF!</definedName>
    <definedName name="\P" localSheetId="22">#REF!</definedName>
    <definedName name="\P" localSheetId="8">#REF!</definedName>
    <definedName name="\P" localSheetId="7">#REF!</definedName>
    <definedName name="\P">#REF!</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2">[2]r!$F$29</definedName>
    <definedName name="_________________________________________________________________________________________l4">[4]Sheet1!$W$2:$Y$103</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2">[2]r!$F$29</definedName>
    <definedName name="________________________________________________________________________________________l4">[4]Sheet1!$W$2:$Y$103</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 localSheetId="22">#REF!</definedName>
    <definedName name="_______________________________________________________________________________________l12" localSheetId="8">#REF!</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 localSheetId="22">#REF!</definedName>
    <definedName name="_______________________________________________________________________________________l3" localSheetId="8">#REF!</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 localSheetId="22">#REF!</definedName>
    <definedName name="_______________________________________________________________________________________l5" localSheetId="8">#REF!</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 localSheetId="22">#REF!</definedName>
    <definedName name="_______________________________________________________________________________________pc2" localSheetId="8">#REF!</definedName>
    <definedName name="_______________________________________________________________________________________pc2">#REF!</definedName>
    <definedName name="_______________________________________________________________________________________pv2" localSheetId="22">#REF!</definedName>
    <definedName name="_______________________________________________________________________________________pv2" localSheetId="8">#REF!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 localSheetId="22">#REF!</definedName>
    <definedName name="_______________________________________________________________________________________var1" localSheetId="8">#REF!</definedName>
    <definedName name="_______________________________________________________________________________________var1">#REF!</definedName>
    <definedName name="_______________________________________________________________________________________var4" localSheetId="22">#REF!</definedName>
    <definedName name="_______________________________________________________________________________________var4" localSheetId="8">#REF!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 localSheetId="22">#REF!</definedName>
    <definedName name="______________________________________________________________________________________l12" localSheetId="8">#REF!</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 localSheetId="22">#REF!</definedName>
    <definedName name="______________________________________________________________________________________l3" localSheetId="8">#REF!</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 localSheetId="22">#REF!</definedName>
    <definedName name="______________________________________________________________________________________l5" localSheetId="8">#REF!</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 localSheetId="22">#REF!</definedName>
    <definedName name="______________________________________________________________________________________pc2" localSheetId="8">#REF!</definedName>
    <definedName name="______________________________________________________________________________________pc2">#REF!</definedName>
    <definedName name="______________________________________________________________________________________pv2" localSheetId="22">#REF!</definedName>
    <definedName name="______________________________________________________________________________________pv2" localSheetId="8">#REF!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 localSheetId="22">#REF!</definedName>
    <definedName name="______________________________________________________________________________________var1" localSheetId="8">#REF!</definedName>
    <definedName name="______________________________________________________________________________________var1">#REF!</definedName>
    <definedName name="______________________________________________________________________________________var4" localSheetId="22">#REF!</definedName>
    <definedName name="______________________________________________________________________________________var4" localSheetId="8">#REF!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 localSheetId="22">#REF!</definedName>
    <definedName name="_____________________________________________________________________________________l12" localSheetId="8">#REF!</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 localSheetId="22">#REF!</definedName>
    <definedName name="_____________________________________________________________________________________l3" localSheetId="8">#REF!</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 localSheetId="22">#REF!</definedName>
    <definedName name="_____________________________________________________________________________________l5" localSheetId="8">#REF!</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 localSheetId="22">#REF!</definedName>
    <definedName name="_____________________________________________________________________________________pc2" localSheetId="8">#REF!</definedName>
    <definedName name="_____________________________________________________________________________________pc2">#REF!</definedName>
    <definedName name="_____________________________________________________________________________________pv2" localSheetId="22">#REF!</definedName>
    <definedName name="_____________________________________________________________________________________pv2" localSheetId="8">#REF!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 localSheetId="22">#REF!</definedName>
    <definedName name="_____________________________________________________________________________________var1" localSheetId="8">#REF!</definedName>
    <definedName name="_____________________________________________________________________________________var1">#REF!</definedName>
    <definedName name="_____________________________________________________________________________________var4" localSheetId="22">#REF!</definedName>
    <definedName name="_____________________________________________________________________________________var4" localSheetId="8">#REF!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 localSheetId="22">#REF!</definedName>
    <definedName name="____________________________________________________________________________________l12" localSheetId="8">#REF!</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 localSheetId="22">#REF!</definedName>
    <definedName name="____________________________________________________________________________________l3" localSheetId="8">#REF!</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 localSheetId="22">#REF!</definedName>
    <definedName name="____________________________________________________________________________________l5" localSheetId="8">#REF!</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 localSheetId="22">#REF!</definedName>
    <definedName name="____________________________________________________________________________________pc2" localSheetId="8">#REF!</definedName>
    <definedName name="____________________________________________________________________________________pc2">#REF!</definedName>
    <definedName name="____________________________________________________________________________________pv2" localSheetId="22">#REF!</definedName>
    <definedName name="____________________________________________________________________________________pv2" localSheetId="8">#REF!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 localSheetId="22">#REF!</definedName>
    <definedName name="____________________________________________________________________________________var1" localSheetId="8">#REF!</definedName>
    <definedName name="____________________________________________________________________________________var1">#REF!</definedName>
    <definedName name="____________________________________________________________________________________var4" localSheetId="22">#REF!</definedName>
    <definedName name="____________________________________________________________________________________var4" localSheetId="8">#REF!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 localSheetId="22">#REF!</definedName>
    <definedName name="___________________________________________________________________________________l12" localSheetId="8">#REF!</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 localSheetId="22">#REF!</definedName>
    <definedName name="___________________________________________________________________________________l3" localSheetId="8">#REF!</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 localSheetId="22">#REF!</definedName>
    <definedName name="___________________________________________________________________________________l5" localSheetId="8">#REF!</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 localSheetId="22">#REF!</definedName>
    <definedName name="___________________________________________________________________________________pc2" localSheetId="8">#REF!</definedName>
    <definedName name="___________________________________________________________________________________pc2">#REF!</definedName>
    <definedName name="___________________________________________________________________________________pv2" localSheetId="22">#REF!</definedName>
    <definedName name="___________________________________________________________________________________pv2" localSheetId="8">#REF!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 localSheetId="22">#REF!</definedName>
    <definedName name="___________________________________________________________________________________var1" localSheetId="8">#REF!</definedName>
    <definedName name="___________________________________________________________________________________var1">#REF!</definedName>
    <definedName name="___________________________________________________________________________________var4" localSheetId="22">#REF!</definedName>
    <definedName name="___________________________________________________________________________________var4" localSheetId="8">#REF!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 localSheetId="22">#REF!</definedName>
    <definedName name="__________________________________________________________________________________l12" localSheetId="8">#REF!</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 localSheetId="22">#REF!</definedName>
    <definedName name="__________________________________________________________________________________l3" localSheetId="8">#REF!</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 localSheetId="22">#REF!</definedName>
    <definedName name="__________________________________________________________________________________l5" localSheetId="8">#REF!</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 localSheetId="22">#REF!</definedName>
    <definedName name="__________________________________________________________________________________pc2" localSheetId="8">#REF!</definedName>
    <definedName name="__________________________________________________________________________________pc2">#REF!</definedName>
    <definedName name="__________________________________________________________________________________pv2" localSheetId="22">#REF!</definedName>
    <definedName name="__________________________________________________________________________________pv2" localSheetId="8">#REF!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 localSheetId="22">#REF!</definedName>
    <definedName name="__________________________________________________________________________________var1" localSheetId="8">#REF!</definedName>
    <definedName name="__________________________________________________________________________________var1">#REF!</definedName>
    <definedName name="__________________________________________________________________________________var4" localSheetId="22">#REF!</definedName>
    <definedName name="__________________________________________________________________________________var4" localSheetId="8">#REF!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 localSheetId="22">#REF!</definedName>
    <definedName name="_________________________________________________________________________________l12" localSheetId="8">#REF!</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 localSheetId="22">#REF!</definedName>
    <definedName name="_________________________________________________________________________________l3" localSheetId="8">#REF!</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 localSheetId="22">#REF!</definedName>
    <definedName name="_________________________________________________________________________________l5" localSheetId="8">#REF!</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 localSheetId="22">#REF!</definedName>
    <definedName name="_________________________________________________________________________________pc2" localSheetId="8">#REF!</definedName>
    <definedName name="_________________________________________________________________________________pc2">#REF!</definedName>
    <definedName name="_________________________________________________________________________________pv2" localSheetId="22">#REF!</definedName>
    <definedName name="_________________________________________________________________________________pv2" localSheetId="8">#REF!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 localSheetId="22">#REF!</definedName>
    <definedName name="_________________________________________________________________________________var1" localSheetId="8">#REF!</definedName>
    <definedName name="_________________________________________________________________________________var1">#REF!</definedName>
    <definedName name="_________________________________________________________________________________var4" localSheetId="22">#REF!</definedName>
    <definedName name="_________________________________________________________________________________var4" localSheetId="8">#REF!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 localSheetId="22">#REF!</definedName>
    <definedName name="________________________________________________________________________________l12" localSheetId="8">#REF!</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 localSheetId="22">#REF!</definedName>
    <definedName name="________________________________________________________________________________l3" localSheetId="8">#REF!</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 localSheetId="22">#REF!</definedName>
    <definedName name="________________________________________________________________________________l5" localSheetId="8">#REF!</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 localSheetId="22">#REF!</definedName>
    <definedName name="________________________________________________________________________________pc2" localSheetId="8">#REF!</definedName>
    <definedName name="________________________________________________________________________________pc2">#REF!</definedName>
    <definedName name="________________________________________________________________________________pv2" localSheetId="22">#REF!</definedName>
    <definedName name="________________________________________________________________________________pv2" localSheetId="8">#REF!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 localSheetId="22">#REF!</definedName>
    <definedName name="________________________________________________________________________________var1" localSheetId="8">#REF!</definedName>
    <definedName name="________________________________________________________________________________var1">#REF!</definedName>
    <definedName name="________________________________________________________________________________var4" localSheetId="22">#REF!</definedName>
    <definedName name="________________________________________________________________________________var4" localSheetId="8">#REF!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 localSheetId="22">#REF!</definedName>
    <definedName name="_______________________________________________________________________________l12" localSheetId="8">#REF!</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 localSheetId="22">#REF!</definedName>
    <definedName name="_______________________________________________________________________________l3" localSheetId="8">#REF!</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 localSheetId="22">#REF!</definedName>
    <definedName name="_______________________________________________________________________________l5" localSheetId="8">#REF!</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 localSheetId="22">#REF!</definedName>
    <definedName name="_______________________________________________________________________________pc2" localSheetId="8">#REF!</definedName>
    <definedName name="_______________________________________________________________________________pc2">#REF!</definedName>
    <definedName name="_______________________________________________________________________________pv2" localSheetId="22">#REF!</definedName>
    <definedName name="_______________________________________________________________________________pv2" localSheetId="8">#REF!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 localSheetId="22">#REF!</definedName>
    <definedName name="_______________________________________________________________________________var1" localSheetId="8">#REF!</definedName>
    <definedName name="_______________________________________________________________________________var1">#REF!</definedName>
    <definedName name="_______________________________________________________________________________var4" localSheetId="22">#REF!</definedName>
    <definedName name="_______________________________________________________________________________var4" localSheetId="8">#REF!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 localSheetId="22">#REF!</definedName>
    <definedName name="______________________________________________________________________________l12" localSheetId="8">#REF!</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 localSheetId="22">#REF!</definedName>
    <definedName name="______________________________________________________________________________l3" localSheetId="8">#REF!</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 localSheetId="22">#REF!</definedName>
    <definedName name="______________________________________________________________________________l5" localSheetId="8">#REF!</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 localSheetId="22">#REF!</definedName>
    <definedName name="______________________________________________________________________________pc2" localSheetId="8">#REF!</definedName>
    <definedName name="______________________________________________________________________________pc2">#REF!</definedName>
    <definedName name="______________________________________________________________________________pv2" localSheetId="22">#REF!</definedName>
    <definedName name="______________________________________________________________________________pv2" localSheetId="8">#REF!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 localSheetId="22">#REF!</definedName>
    <definedName name="______________________________________________________________________________var1" localSheetId="8">#REF!</definedName>
    <definedName name="______________________________________________________________________________var1">#REF!</definedName>
    <definedName name="______________________________________________________________________________var4" localSheetId="22">#REF!</definedName>
    <definedName name="______________________________________________________________________________var4" localSheetId="8">#REF!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 localSheetId="22">#REF!</definedName>
    <definedName name="_____________________________________________________________________________l12" localSheetId="8">#REF!</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 localSheetId="22">#REF!</definedName>
    <definedName name="_____________________________________________________________________________l3" localSheetId="8">#REF!</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 localSheetId="22">#REF!</definedName>
    <definedName name="_____________________________________________________________________________l5" localSheetId="8">#REF!</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 localSheetId="22">#REF!</definedName>
    <definedName name="_____________________________________________________________________________pc2" localSheetId="8">#REF!</definedName>
    <definedName name="_____________________________________________________________________________pc2">#REF!</definedName>
    <definedName name="_____________________________________________________________________________pv2" localSheetId="22">#REF!</definedName>
    <definedName name="_____________________________________________________________________________pv2" localSheetId="8">#REF!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 localSheetId="22">#REF!</definedName>
    <definedName name="_____________________________________________________________________________var1" localSheetId="8">#REF!</definedName>
    <definedName name="_____________________________________________________________________________var1">#REF!</definedName>
    <definedName name="_____________________________________________________________________________var4" localSheetId="22">#REF!</definedName>
    <definedName name="_____________________________________________________________________________var4" localSheetId="8">#REF!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 localSheetId="22">#REF!</definedName>
    <definedName name="____________________________________________________________________________l12" localSheetId="8">#REF!</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 localSheetId="22">#REF!</definedName>
    <definedName name="____________________________________________________________________________l3" localSheetId="8">#REF!</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 localSheetId="22">#REF!</definedName>
    <definedName name="____________________________________________________________________________l5" localSheetId="8">#REF!</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 localSheetId="22">#REF!</definedName>
    <definedName name="____________________________________________________________________________pc2" localSheetId="8">#REF!</definedName>
    <definedName name="____________________________________________________________________________pc2">#REF!</definedName>
    <definedName name="____________________________________________________________________________pv2" localSheetId="22">#REF!</definedName>
    <definedName name="____________________________________________________________________________pv2" localSheetId="8">#REF!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 localSheetId="22">#REF!</definedName>
    <definedName name="____________________________________________________________________________var1" localSheetId="8">#REF!</definedName>
    <definedName name="____________________________________________________________________________var1">#REF!</definedName>
    <definedName name="____________________________________________________________________________var4" localSheetId="22">#REF!</definedName>
    <definedName name="____________________________________________________________________________var4" localSheetId="8">#REF!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 localSheetId="22">#REF!</definedName>
    <definedName name="___________________________________________________________________________l12" localSheetId="8">#REF!</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 localSheetId="22">#REF!</definedName>
    <definedName name="___________________________________________________________________________l3" localSheetId="8">#REF!</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 localSheetId="22">#REF!</definedName>
    <definedName name="___________________________________________________________________________l5" localSheetId="8">#REF!</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 localSheetId="22">#REF!</definedName>
    <definedName name="___________________________________________________________________________pc2" localSheetId="8">#REF!</definedName>
    <definedName name="___________________________________________________________________________pc2">#REF!</definedName>
    <definedName name="___________________________________________________________________________pv2" localSheetId="22">#REF!</definedName>
    <definedName name="___________________________________________________________________________pv2" localSheetId="8">#REF!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 localSheetId="22">#REF!</definedName>
    <definedName name="___________________________________________________________________________var1" localSheetId="8">#REF!</definedName>
    <definedName name="___________________________________________________________________________var1">#REF!</definedName>
    <definedName name="___________________________________________________________________________var4" localSheetId="22">#REF!</definedName>
    <definedName name="___________________________________________________________________________var4" localSheetId="8">#REF!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 localSheetId="22">#REF!</definedName>
    <definedName name="__________________________________________________________________________l12" localSheetId="8">#REF!</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 localSheetId="22">#REF!</definedName>
    <definedName name="__________________________________________________________________________l3" localSheetId="8">#REF!</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 localSheetId="22">#REF!</definedName>
    <definedName name="__________________________________________________________________________l5" localSheetId="8">#REF!</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 localSheetId="22">#REF!</definedName>
    <definedName name="__________________________________________________________________________pc2" localSheetId="8">#REF!</definedName>
    <definedName name="__________________________________________________________________________pc2">#REF!</definedName>
    <definedName name="__________________________________________________________________________pv2" localSheetId="22">#REF!</definedName>
    <definedName name="__________________________________________________________________________pv2" localSheetId="8">#REF!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 localSheetId="22">#REF!</definedName>
    <definedName name="__________________________________________________________________________var1" localSheetId="8">#REF!</definedName>
    <definedName name="__________________________________________________________________________var1">#REF!</definedName>
    <definedName name="__________________________________________________________________________var4" localSheetId="22">#REF!</definedName>
    <definedName name="__________________________________________________________________________var4" localSheetId="8">#REF!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 localSheetId="22">#REF!</definedName>
    <definedName name="_________________________________________________________________________l12" localSheetId="8">#REF!</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 localSheetId="22">#REF!</definedName>
    <definedName name="_________________________________________________________________________l3" localSheetId="8">#REF!</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 localSheetId="22">#REF!</definedName>
    <definedName name="_________________________________________________________________________l5" localSheetId="8">#REF!</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 localSheetId="22">#REF!</definedName>
    <definedName name="_________________________________________________________________________pc2" localSheetId="8">#REF!</definedName>
    <definedName name="_________________________________________________________________________pc2">#REF!</definedName>
    <definedName name="_________________________________________________________________________pv2" localSheetId="22">#REF!</definedName>
    <definedName name="_________________________________________________________________________pv2" localSheetId="8">#REF!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 localSheetId="22">#REF!</definedName>
    <definedName name="_________________________________________________________________________var1" localSheetId="8">#REF!</definedName>
    <definedName name="_________________________________________________________________________var1">#REF!</definedName>
    <definedName name="_________________________________________________________________________var4" localSheetId="22">#REF!</definedName>
    <definedName name="_________________________________________________________________________var4" localSheetId="8">#REF!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 localSheetId="22">#REF!</definedName>
    <definedName name="________________________________________________________________________l12" localSheetId="8">#REF!</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 localSheetId="22">#REF!</definedName>
    <definedName name="________________________________________________________________________l3" localSheetId="8">#REF!</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 localSheetId="22">#REF!</definedName>
    <definedName name="________________________________________________________________________l5" localSheetId="8">#REF!</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 localSheetId="22">#REF!</definedName>
    <definedName name="________________________________________________________________________pc2" localSheetId="8">#REF!</definedName>
    <definedName name="________________________________________________________________________pc2">#REF!</definedName>
    <definedName name="________________________________________________________________________pv2" localSheetId="22">#REF!</definedName>
    <definedName name="________________________________________________________________________pv2" localSheetId="8">#REF!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 localSheetId="22">#REF!</definedName>
    <definedName name="________________________________________________________________________var1" localSheetId="8">#REF!</definedName>
    <definedName name="________________________________________________________________________var1">#REF!</definedName>
    <definedName name="________________________________________________________________________var4" localSheetId="22">#REF!</definedName>
    <definedName name="________________________________________________________________________var4" localSheetId="8">#REF!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 localSheetId="22">#REF!</definedName>
    <definedName name="_______________________________________________________________________l12" localSheetId="8">#REF!</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 localSheetId="22">#REF!</definedName>
    <definedName name="_______________________________________________________________________l3" localSheetId="8">#REF!</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 localSheetId="22">#REF!</definedName>
    <definedName name="_______________________________________________________________________l5" localSheetId="8">#REF!</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 localSheetId="22">#REF!</definedName>
    <definedName name="_______________________________________________________________________pc2" localSheetId="8">#REF!</definedName>
    <definedName name="_______________________________________________________________________pc2">#REF!</definedName>
    <definedName name="_______________________________________________________________________pv2" localSheetId="22">#REF!</definedName>
    <definedName name="_______________________________________________________________________pv2" localSheetId="8">#REF!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 localSheetId="22">#REF!</definedName>
    <definedName name="_______________________________________________________________________var1" localSheetId="8">#REF!</definedName>
    <definedName name="_______________________________________________________________________var1">#REF!</definedName>
    <definedName name="_______________________________________________________________________var4" localSheetId="22">#REF!</definedName>
    <definedName name="_______________________________________________________________________var4" localSheetId="8">#REF!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 localSheetId="22">#REF!</definedName>
    <definedName name="______________________________________________________________________l12" localSheetId="8">#REF!</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 localSheetId="22">#REF!</definedName>
    <definedName name="______________________________________________________________________l3" localSheetId="8">#REF!</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 localSheetId="22">#REF!</definedName>
    <definedName name="______________________________________________________________________l5" localSheetId="8">#REF!</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 localSheetId="22">#REF!</definedName>
    <definedName name="______________________________________________________________________pc2" localSheetId="8">#REF!</definedName>
    <definedName name="______________________________________________________________________pc2">#REF!</definedName>
    <definedName name="______________________________________________________________________pv2" localSheetId="22">#REF!</definedName>
    <definedName name="______________________________________________________________________pv2" localSheetId="8">#REF!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 localSheetId="22">#REF!</definedName>
    <definedName name="______________________________________________________________________var1" localSheetId="8">#REF!</definedName>
    <definedName name="______________________________________________________________________var1">#REF!</definedName>
    <definedName name="______________________________________________________________________var4" localSheetId="22">#REF!</definedName>
    <definedName name="______________________________________________________________________var4" localSheetId="8">#REF!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 localSheetId="22">#REF!</definedName>
    <definedName name="_____________________________________________________________________l12" localSheetId="8">#REF!</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 localSheetId="22">#REF!</definedName>
    <definedName name="_____________________________________________________________________l3" localSheetId="8">#REF!</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 localSheetId="22">#REF!</definedName>
    <definedName name="_____________________________________________________________________l5" localSheetId="8">#REF!</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 localSheetId="22">#REF!</definedName>
    <definedName name="_____________________________________________________________________pc2" localSheetId="8">#REF!</definedName>
    <definedName name="_____________________________________________________________________pc2">#REF!</definedName>
    <definedName name="_____________________________________________________________________pv2" localSheetId="22">#REF!</definedName>
    <definedName name="_____________________________________________________________________pv2" localSheetId="8">#REF!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 localSheetId="22">#REF!</definedName>
    <definedName name="_____________________________________________________________________var1" localSheetId="8">#REF!</definedName>
    <definedName name="_____________________________________________________________________var1">#REF!</definedName>
    <definedName name="_____________________________________________________________________var4" localSheetId="22">#REF!</definedName>
    <definedName name="_____________________________________________________________________var4" localSheetId="8">#REF!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 localSheetId="22">#REF!</definedName>
    <definedName name="____________________________________________________________________l12" localSheetId="8">#REF!</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 localSheetId="22">#REF!</definedName>
    <definedName name="____________________________________________________________________l3" localSheetId="8">#REF!</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 localSheetId="22">#REF!</definedName>
    <definedName name="____________________________________________________________________l5" localSheetId="8">#REF!</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 localSheetId="22">#REF!</definedName>
    <definedName name="____________________________________________________________________pc2" localSheetId="8">#REF!</definedName>
    <definedName name="____________________________________________________________________pc2">#REF!</definedName>
    <definedName name="____________________________________________________________________pv2" localSheetId="22">#REF!</definedName>
    <definedName name="____________________________________________________________________pv2" localSheetId="8">#REF!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 localSheetId="22">#REF!</definedName>
    <definedName name="____________________________________________________________________var1" localSheetId="8">#REF!</definedName>
    <definedName name="____________________________________________________________________var1">#REF!</definedName>
    <definedName name="____________________________________________________________________var4" localSheetId="22">#REF!</definedName>
    <definedName name="____________________________________________________________________var4" localSheetId="8">#REF!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 localSheetId="22">#REF!</definedName>
    <definedName name="___________________________________________________________________l12" localSheetId="8">#REF!</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 localSheetId="22">#REF!</definedName>
    <definedName name="___________________________________________________________________l3" localSheetId="8">#REF!</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 localSheetId="22">#REF!</definedName>
    <definedName name="___________________________________________________________________l5" localSheetId="8">#REF!</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 localSheetId="22">#REF!</definedName>
    <definedName name="___________________________________________________________________pc2" localSheetId="8">#REF!</definedName>
    <definedName name="___________________________________________________________________pc2">#REF!</definedName>
    <definedName name="___________________________________________________________________pv2" localSheetId="22">#REF!</definedName>
    <definedName name="___________________________________________________________________pv2" localSheetId="8">#REF!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 localSheetId="22">#REF!</definedName>
    <definedName name="___________________________________________________________________var1" localSheetId="8">#REF!</definedName>
    <definedName name="___________________________________________________________________var1">#REF!</definedName>
    <definedName name="___________________________________________________________________var4" localSheetId="22">#REF!</definedName>
    <definedName name="___________________________________________________________________var4" localSheetId="8">#REF!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 localSheetId="22">#REF!</definedName>
    <definedName name="__________________________________________________________________l12" localSheetId="8">#REF!</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 localSheetId="22">#REF!</definedName>
    <definedName name="__________________________________________________________________l3" localSheetId="8">#REF!</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 localSheetId="22">#REF!</definedName>
    <definedName name="__________________________________________________________________l5" localSheetId="8">#REF!</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 localSheetId="22">#REF!</definedName>
    <definedName name="__________________________________________________________________pc2" localSheetId="8">#REF!</definedName>
    <definedName name="__________________________________________________________________pc2">#REF!</definedName>
    <definedName name="__________________________________________________________________pv2" localSheetId="22">#REF!</definedName>
    <definedName name="__________________________________________________________________pv2" localSheetId="8">#REF!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 localSheetId="22">#REF!</definedName>
    <definedName name="__________________________________________________________________var1" localSheetId="8">#REF!</definedName>
    <definedName name="__________________________________________________________________var1">#REF!</definedName>
    <definedName name="__________________________________________________________________var4" localSheetId="22">#REF!</definedName>
    <definedName name="__________________________________________________________________var4" localSheetId="8">#REF!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 localSheetId="22">#REF!</definedName>
    <definedName name="_________________________________________________________________l12" localSheetId="8">#REF!</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 localSheetId="22">#REF!</definedName>
    <definedName name="_________________________________________________________________l3" localSheetId="8">#REF!</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 localSheetId="22">#REF!</definedName>
    <definedName name="_________________________________________________________________l5" localSheetId="8">#REF!</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 localSheetId="22">#REF!</definedName>
    <definedName name="_________________________________________________________________pc2" localSheetId="8">#REF!</definedName>
    <definedName name="_________________________________________________________________pc2">#REF!</definedName>
    <definedName name="_________________________________________________________________pv2" localSheetId="22">#REF!</definedName>
    <definedName name="_________________________________________________________________pv2" localSheetId="8">#REF!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 localSheetId="22">#REF!</definedName>
    <definedName name="_________________________________________________________________var1" localSheetId="8">#REF!</definedName>
    <definedName name="_________________________________________________________________var1">#REF!</definedName>
    <definedName name="_________________________________________________________________var4" localSheetId="22">#REF!</definedName>
    <definedName name="_________________________________________________________________var4" localSheetId="8">#REF!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 localSheetId="22">#REF!</definedName>
    <definedName name="________________________________________________________________l12" localSheetId="8">#REF!</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 localSheetId="22">#REF!</definedName>
    <definedName name="________________________________________________________________l3" localSheetId="8">#REF!</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 localSheetId="22">#REF!</definedName>
    <definedName name="________________________________________________________________l5" localSheetId="8">#REF!</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 localSheetId="22">#REF!</definedName>
    <definedName name="________________________________________________________________pc2" localSheetId="8">#REF!</definedName>
    <definedName name="________________________________________________________________pc2">#REF!</definedName>
    <definedName name="________________________________________________________________pv2" localSheetId="22">#REF!</definedName>
    <definedName name="________________________________________________________________pv2" localSheetId="8">#REF!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 localSheetId="22">#REF!</definedName>
    <definedName name="________________________________________________________________var1" localSheetId="8">#REF!</definedName>
    <definedName name="________________________________________________________________var1">#REF!</definedName>
    <definedName name="________________________________________________________________var4" localSheetId="22">#REF!</definedName>
    <definedName name="________________________________________________________________var4" localSheetId="8">#REF!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 localSheetId="22">#REF!</definedName>
    <definedName name="_______________________________________________________________l12" localSheetId="8">#REF!</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 localSheetId="22">#REF!</definedName>
    <definedName name="_______________________________________________________________l3" localSheetId="8">#REF!</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 localSheetId="22">#REF!</definedName>
    <definedName name="_______________________________________________________________l5" localSheetId="8">#REF!</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 localSheetId="22">#REF!</definedName>
    <definedName name="_______________________________________________________________pc2" localSheetId="8">#REF!</definedName>
    <definedName name="_______________________________________________________________pc2">#REF!</definedName>
    <definedName name="_______________________________________________________________pv2" localSheetId="22">#REF!</definedName>
    <definedName name="_______________________________________________________________pv2" localSheetId="8">#REF!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 localSheetId="22">#REF!</definedName>
    <definedName name="_______________________________________________________________var1" localSheetId="8">#REF!</definedName>
    <definedName name="_______________________________________________________________var1">#REF!</definedName>
    <definedName name="_______________________________________________________________var4" localSheetId="22">#REF!</definedName>
    <definedName name="_______________________________________________________________var4" localSheetId="8">#REF!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 localSheetId="22">#REF!</definedName>
    <definedName name="______________________________________________________________l12" localSheetId="8">#REF!</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 localSheetId="22">#REF!</definedName>
    <definedName name="______________________________________________________________l3" localSheetId="8">#REF!</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 localSheetId="22">#REF!</definedName>
    <definedName name="______________________________________________________________l5" localSheetId="8">#REF!</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 localSheetId="22">#REF!</definedName>
    <definedName name="______________________________________________________________pc2" localSheetId="8">#REF!</definedName>
    <definedName name="______________________________________________________________pc2">#REF!</definedName>
    <definedName name="______________________________________________________________pv2" localSheetId="22">#REF!</definedName>
    <definedName name="______________________________________________________________pv2" localSheetId="8">#REF!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 localSheetId="22">#REF!</definedName>
    <definedName name="______________________________________________________________var1" localSheetId="8">#REF!</definedName>
    <definedName name="______________________________________________________________var1">#REF!</definedName>
    <definedName name="______________________________________________________________var4" localSheetId="22">#REF!</definedName>
    <definedName name="______________________________________________________________var4" localSheetId="8">#REF!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 localSheetId="22">#REF!</definedName>
    <definedName name="_____________________________________________________________l12" localSheetId="8">#REF!</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 localSheetId="22">#REF!</definedName>
    <definedName name="_____________________________________________________________l3" localSheetId="8">#REF!</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 localSheetId="22">#REF!</definedName>
    <definedName name="_____________________________________________________________l5" localSheetId="8">#REF!</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 localSheetId="22">#REF!</definedName>
    <definedName name="_____________________________________________________________pc2" localSheetId="8">#REF!</definedName>
    <definedName name="_____________________________________________________________pc2">#REF!</definedName>
    <definedName name="_____________________________________________________________pv2" localSheetId="22">#REF!</definedName>
    <definedName name="_____________________________________________________________pv2" localSheetId="8">#REF!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 localSheetId="22">#REF!</definedName>
    <definedName name="_____________________________________________________________var1" localSheetId="8">#REF!</definedName>
    <definedName name="_____________________________________________________________var1">#REF!</definedName>
    <definedName name="_____________________________________________________________var4" localSheetId="22">#REF!</definedName>
    <definedName name="_____________________________________________________________var4" localSheetId="8">#REF!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 localSheetId="22">#REF!</definedName>
    <definedName name="____________________________________________________________l12" localSheetId="8">#REF!</definedName>
    <definedName name="____________________________________________________________l12">#REF!</definedName>
    <definedName name="____________________________________________________________l2">[2]r!$F$29</definedName>
    <definedName name="____________________________________________________________l3" localSheetId="22">#REF!</definedName>
    <definedName name="____________________________________________________________l3" localSheetId="8">#REF!</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 localSheetId="22">#REF!</definedName>
    <definedName name="____________________________________________________________l5" localSheetId="8">#REF!</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 localSheetId="22">#REF!</definedName>
    <definedName name="____________________________________________________________pc2" localSheetId="8">#REF!</definedName>
    <definedName name="____________________________________________________________pc2">#REF!</definedName>
    <definedName name="____________________________________________________________pv2" localSheetId="22">#REF!</definedName>
    <definedName name="____________________________________________________________pv2" localSheetId="8">#REF!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 localSheetId="22">#REF!</definedName>
    <definedName name="____________________________________________________________var1" localSheetId="8">#REF!</definedName>
    <definedName name="____________________________________________________________var1">#REF!</definedName>
    <definedName name="____________________________________________________________var4" localSheetId="22">#REF!</definedName>
    <definedName name="____________________________________________________________var4" localSheetId="8">#REF!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 localSheetId="22">#REF!</definedName>
    <definedName name="___________________________________________________________l12" localSheetId="8">#REF!</definedName>
    <definedName name="___________________________________________________________l12">#REF!</definedName>
    <definedName name="___________________________________________________________l2">[2]r!$F$29</definedName>
    <definedName name="___________________________________________________________l3" localSheetId="22">#REF!</definedName>
    <definedName name="___________________________________________________________l3" localSheetId="8">#REF!</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 localSheetId="22">#REF!</definedName>
    <definedName name="___________________________________________________________l5" localSheetId="8">#REF!</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 localSheetId="22">#REF!</definedName>
    <definedName name="___________________________________________________________pc2" localSheetId="8">#REF!</definedName>
    <definedName name="___________________________________________________________pc2">#REF!</definedName>
    <definedName name="___________________________________________________________pv2" localSheetId="22">#REF!</definedName>
    <definedName name="___________________________________________________________pv2" localSheetId="8">#REF!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 localSheetId="22">#REF!</definedName>
    <definedName name="___________________________________________________________var1" localSheetId="8">#REF!</definedName>
    <definedName name="___________________________________________________________var1">#REF!</definedName>
    <definedName name="___________________________________________________________var4" localSheetId="22">#REF!</definedName>
    <definedName name="___________________________________________________________var4" localSheetId="8">#REF!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 localSheetId="22">#REF!</definedName>
    <definedName name="__________________________________________________________l12" localSheetId="8">#REF!</definedName>
    <definedName name="__________________________________________________________l12">#REF!</definedName>
    <definedName name="__________________________________________________________l2">[2]r!$F$29</definedName>
    <definedName name="__________________________________________________________l3" localSheetId="22">#REF!</definedName>
    <definedName name="__________________________________________________________l3" localSheetId="8">#REF!</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 localSheetId="22">#REF!</definedName>
    <definedName name="__________________________________________________________l5" localSheetId="8">#REF!</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 localSheetId="22">#REF!</definedName>
    <definedName name="__________________________________________________________pc2" localSheetId="8">#REF!</definedName>
    <definedName name="__________________________________________________________pc2">#REF!</definedName>
    <definedName name="__________________________________________________________pv2" localSheetId="22">#REF!</definedName>
    <definedName name="__________________________________________________________pv2" localSheetId="8">#REF!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 localSheetId="22">#REF!</definedName>
    <definedName name="__________________________________________________________var1" localSheetId="8">#REF!</definedName>
    <definedName name="__________________________________________________________var1">#REF!</definedName>
    <definedName name="__________________________________________________________var4" localSheetId="22">#REF!</definedName>
    <definedName name="__________________________________________________________var4" localSheetId="8">#REF!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 localSheetId="22">#REF!</definedName>
    <definedName name="_________________________________________________________l12" localSheetId="8">#REF!</definedName>
    <definedName name="_________________________________________________________l12">#REF!</definedName>
    <definedName name="_________________________________________________________l2">[2]r!$F$29</definedName>
    <definedName name="_________________________________________________________l3" localSheetId="22">#REF!</definedName>
    <definedName name="_________________________________________________________l3" localSheetId="8">#REF!</definedName>
    <definedName name="_________________________________________________________l3">#REF!</definedName>
    <definedName name="_________________________________________________________l4">[4]Sheet1!$W$2:$Y$103</definedName>
    <definedName name="_________________________________________________________l5" localSheetId="22">#REF!</definedName>
    <definedName name="_________________________________________________________l5" localSheetId="8">#REF!</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 localSheetId="22">#REF!</definedName>
    <definedName name="_________________________________________________________pc2" localSheetId="8">#REF!</definedName>
    <definedName name="_________________________________________________________pc2">#REF!</definedName>
    <definedName name="_________________________________________________________pv2" localSheetId="22">#REF!</definedName>
    <definedName name="_________________________________________________________pv2" localSheetId="8">#REF!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 localSheetId="22">#REF!</definedName>
    <definedName name="_________________________________________________________var1" localSheetId="8">#REF!</definedName>
    <definedName name="_________________________________________________________var1">#REF!</definedName>
    <definedName name="_________________________________________________________var4" localSheetId="22">#REF!</definedName>
    <definedName name="_________________________________________________________var4" localSheetId="8">#REF!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 localSheetId="22">#REF!</definedName>
    <definedName name="________________________________________________________l12" localSheetId="8">#REF!</definedName>
    <definedName name="________________________________________________________l12">#REF!</definedName>
    <definedName name="________________________________________________________l2">[2]r!$F$29</definedName>
    <definedName name="________________________________________________________l3" localSheetId="22">#REF!</definedName>
    <definedName name="________________________________________________________l3" localSheetId="8">#REF!</definedName>
    <definedName name="________________________________________________________l3">#REF!</definedName>
    <definedName name="________________________________________________________l4">[4]Sheet1!$W$2:$Y$103</definedName>
    <definedName name="________________________________________________________l5" localSheetId="22">#REF!</definedName>
    <definedName name="________________________________________________________l5" localSheetId="8">#REF!</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 localSheetId="22">#REF!</definedName>
    <definedName name="________________________________________________________pc2" localSheetId="8">#REF!</definedName>
    <definedName name="________________________________________________________pc2">#REF!</definedName>
    <definedName name="________________________________________________________pv2" localSheetId="22">#REF!</definedName>
    <definedName name="________________________________________________________pv2" localSheetId="8">#REF!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 localSheetId="22">#REF!</definedName>
    <definedName name="________________________________________________________var1" localSheetId="8">#REF!</definedName>
    <definedName name="________________________________________________________var1">#REF!</definedName>
    <definedName name="________________________________________________________var4" localSheetId="22">#REF!</definedName>
    <definedName name="________________________________________________________var4" localSheetId="8">#REF!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 localSheetId="22">#REF!</definedName>
    <definedName name="_______________________________________________________l12" localSheetId="8">#REF!</definedName>
    <definedName name="_______________________________________________________l12">#REF!</definedName>
    <definedName name="_______________________________________________________l2">[2]r!$F$29</definedName>
    <definedName name="_______________________________________________________l3" localSheetId="22">#REF!</definedName>
    <definedName name="_______________________________________________________l3" localSheetId="8">#REF!</definedName>
    <definedName name="_______________________________________________________l3">#REF!</definedName>
    <definedName name="_______________________________________________________l4">[4]Sheet1!$W$2:$Y$103</definedName>
    <definedName name="_______________________________________________________l5" localSheetId="22">#REF!</definedName>
    <definedName name="_______________________________________________________l5" localSheetId="8">#REF!</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 localSheetId="22">#REF!</definedName>
    <definedName name="_______________________________________________________pc2" localSheetId="8">#REF!</definedName>
    <definedName name="_______________________________________________________pc2">#REF!</definedName>
    <definedName name="_______________________________________________________pv2" localSheetId="22">#REF!</definedName>
    <definedName name="_______________________________________________________pv2" localSheetId="8">#REF!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 localSheetId="22">#REF!</definedName>
    <definedName name="_______________________________________________________var1" localSheetId="8">#REF!</definedName>
    <definedName name="_______________________________________________________var1">#REF!</definedName>
    <definedName name="_______________________________________________________var4" localSheetId="22">#REF!</definedName>
    <definedName name="_______________________________________________________var4" localSheetId="8">#REF!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 localSheetId="22">#REF!</definedName>
    <definedName name="______________________________________________________l12" localSheetId="8">#REF!</definedName>
    <definedName name="______________________________________________________l12">#REF!</definedName>
    <definedName name="______________________________________________________l2">[2]r!$F$29</definedName>
    <definedName name="______________________________________________________l3" localSheetId="22">#REF!</definedName>
    <definedName name="______________________________________________________l3" localSheetId="8">#REF!</definedName>
    <definedName name="______________________________________________________l3">#REF!</definedName>
    <definedName name="______________________________________________________l4">[4]Sheet1!$W$2:$Y$103</definedName>
    <definedName name="______________________________________________________l5" localSheetId="22">#REF!</definedName>
    <definedName name="______________________________________________________l5" localSheetId="8">#REF!</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 localSheetId="22">#REF!</definedName>
    <definedName name="______________________________________________________pc2" localSheetId="8">#REF!</definedName>
    <definedName name="______________________________________________________pc2">#REF!</definedName>
    <definedName name="______________________________________________________pv2" localSheetId="22">#REF!</definedName>
    <definedName name="______________________________________________________pv2" localSheetId="8">#REF!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 localSheetId="22">#REF!</definedName>
    <definedName name="______________________________________________________var1" localSheetId="8">#REF!</definedName>
    <definedName name="______________________________________________________var1">#REF!</definedName>
    <definedName name="______________________________________________________var4" localSheetId="22">#REF!</definedName>
    <definedName name="______________________________________________________var4" localSheetId="8">#REF!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 localSheetId="22">#REF!</definedName>
    <definedName name="_____________________________________________________l12" localSheetId="8">#REF!</definedName>
    <definedName name="_____________________________________________________l12">#REF!</definedName>
    <definedName name="_____________________________________________________l2">[2]r!$F$29</definedName>
    <definedName name="_____________________________________________________l3" localSheetId="22">#REF!</definedName>
    <definedName name="_____________________________________________________l3" localSheetId="8">#REF!</definedName>
    <definedName name="_____________________________________________________l3">#REF!</definedName>
    <definedName name="_____________________________________________________l4">[4]Sheet1!$W$2:$Y$103</definedName>
    <definedName name="_____________________________________________________l5" localSheetId="22">#REF!</definedName>
    <definedName name="_____________________________________________________l5" localSheetId="8">#REF!</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 localSheetId="22">#REF!</definedName>
    <definedName name="_____________________________________________________pc2" localSheetId="8">#REF!</definedName>
    <definedName name="_____________________________________________________pc2">#REF!</definedName>
    <definedName name="_____________________________________________________pv2" localSheetId="22">#REF!</definedName>
    <definedName name="_____________________________________________________pv2" localSheetId="8">#REF!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 localSheetId="22">#REF!</definedName>
    <definedName name="_____________________________________________________var1" localSheetId="8">#REF!</definedName>
    <definedName name="_____________________________________________________var1">#REF!</definedName>
    <definedName name="_____________________________________________________var4" localSheetId="22">#REF!</definedName>
    <definedName name="_____________________________________________________var4" localSheetId="8">#REF!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 localSheetId="22">#REF!</definedName>
    <definedName name="____________________________________________________l12" localSheetId="8">#REF!</definedName>
    <definedName name="____________________________________________________l12">#REF!</definedName>
    <definedName name="____________________________________________________l2">[2]r!$F$29</definedName>
    <definedName name="____________________________________________________l3" localSheetId="22">#REF!</definedName>
    <definedName name="____________________________________________________l3" localSheetId="8">#REF!</definedName>
    <definedName name="____________________________________________________l3">#REF!</definedName>
    <definedName name="____________________________________________________l4">[4]Sheet1!$W$2:$Y$103</definedName>
    <definedName name="____________________________________________________l5" localSheetId="22">#REF!</definedName>
    <definedName name="____________________________________________________l5" localSheetId="8">#REF!</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 localSheetId="22">#REF!</definedName>
    <definedName name="____________________________________________________pc2" localSheetId="8">#REF!</definedName>
    <definedName name="____________________________________________________pc2">#REF!</definedName>
    <definedName name="____________________________________________________pv2" localSheetId="22">#REF!</definedName>
    <definedName name="____________________________________________________pv2" localSheetId="8">#REF!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 localSheetId="22">#REF!</definedName>
    <definedName name="____________________________________________________var1" localSheetId="8">#REF!</definedName>
    <definedName name="____________________________________________________var1">#REF!</definedName>
    <definedName name="____________________________________________________var4" localSheetId="22">#REF!</definedName>
    <definedName name="____________________________________________________var4" localSheetId="8">#REF!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 localSheetId="22">#REF!</definedName>
    <definedName name="___________________________________________________l12" localSheetId="8">#REF!</definedName>
    <definedName name="___________________________________________________l12">#REF!</definedName>
    <definedName name="___________________________________________________l2">[2]r!$F$29</definedName>
    <definedName name="___________________________________________________l3" localSheetId="22">#REF!</definedName>
    <definedName name="___________________________________________________l3" localSheetId="8">#REF!</definedName>
    <definedName name="___________________________________________________l3">#REF!</definedName>
    <definedName name="___________________________________________________l4">[4]Sheet1!$W$2:$Y$103</definedName>
    <definedName name="___________________________________________________l5" localSheetId="22">#REF!</definedName>
    <definedName name="___________________________________________________l5" localSheetId="8">#REF!</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 localSheetId="22">#REF!</definedName>
    <definedName name="___________________________________________________pc2" localSheetId="8">#REF!</definedName>
    <definedName name="___________________________________________________pc2">#REF!</definedName>
    <definedName name="___________________________________________________pv2" localSheetId="22">#REF!</definedName>
    <definedName name="___________________________________________________pv2" localSheetId="8">#REF!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 localSheetId="22">#REF!</definedName>
    <definedName name="___________________________________________________var1" localSheetId="8">#REF!</definedName>
    <definedName name="___________________________________________________var1">#REF!</definedName>
    <definedName name="___________________________________________________var4" localSheetId="22">#REF!</definedName>
    <definedName name="___________________________________________________var4" localSheetId="8">#REF!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 localSheetId="22">#REF!</definedName>
    <definedName name="__________________________________________________l12" localSheetId="8">#REF!</definedName>
    <definedName name="__________________________________________________l12">#REF!</definedName>
    <definedName name="__________________________________________________l2">[2]r!$F$29</definedName>
    <definedName name="__________________________________________________l3" localSheetId="22">#REF!</definedName>
    <definedName name="__________________________________________________l3" localSheetId="8">#REF!</definedName>
    <definedName name="__________________________________________________l3">#REF!</definedName>
    <definedName name="__________________________________________________l4">[4]Sheet1!$W$2:$Y$103</definedName>
    <definedName name="__________________________________________________l5" localSheetId="22">#REF!</definedName>
    <definedName name="__________________________________________________l5" localSheetId="8">#REF!</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 localSheetId="22">#REF!</definedName>
    <definedName name="__________________________________________________pc2" localSheetId="8">#REF!</definedName>
    <definedName name="__________________________________________________pc2">#REF!</definedName>
    <definedName name="__________________________________________________pv2" localSheetId="22">#REF!</definedName>
    <definedName name="__________________________________________________pv2" localSheetId="8">#REF!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 localSheetId="22">#REF!</definedName>
    <definedName name="__________________________________________________var1" localSheetId="8">#REF!</definedName>
    <definedName name="__________________________________________________var1">#REF!</definedName>
    <definedName name="__________________________________________________var4" localSheetId="22">#REF!</definedName>
    <definedName name="__________________________________________________var4" localSheetId="8">#REF!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 localSheetId="22">#REF!</definedName>
    <definedName name="_________________________________________________l12" localSheetId="8">#REF!</definedName>
    <definedName name="_________________________________________________l12">#REF!</definedName>
    <definedName name="_________________________________________________l2">[2]r!$F$29</definedName>
    <definedName name="_________________________________________________l3" localSheetId="22">#REF!</definedName>
    <definedName name="_________________________________________________l3" localSheetId="8">#REF!</definedName>
    <definedName name="_________________________________________________l3">#REF!</definedName>
    <definedName name="_________________________________________________l4">[4]Sheet1!$W$2:$Y$103</definedName>
    <definedName name="_________________________________________________l5" localSheetId="22">#REF!</definedName>
    <definedName name="_________________________________________________l5" localSheetId="8">#REF!</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 localSheetId="22">#REF!</definedName>
    <definedName name="_________________________________________________pc2" localSheetId="8">#REF!</definedName>
    <definedName name="_________________________________________________pc2">#REF!</definedName>
    <definedName name="_________________________________________________pv2" localSheetId="22">#REF!</definedName>
    <definedName name="_________________________________________________pv2" localSheetId="8">#REF!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 localSheetId="22">#REF!</definedName>
    <definedName name="_________________________________________________var1" localSheetId="8">#REF!</definedName>
    <definedName name="_________________________________________________var1">#REF!</definedName>
    <definedName name="_________________________________________________var4" localSheetId="22">#REF!</definedName>
    <definedName name="_________________________________________________var4" localSheetId="8">#REF!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l1">[3]leads!$A$3:$E$108</definedName>
    <definedName name="________________________________________________l12" localSheetId="22">#REF!</definedName>
    <definedName name="________________________________________________l12" localSheetId="8">#REF!</definedName>
    <definedName name="________________________________________________l12">#REF!</definedName>
    <definedName name="________________________________________________l2">[2]r!$F$29</definedName>
    <definedName name="________________________________________________l3" localSheetId="22">#REF!</definedName>
    <definedName name="________________________________________________l3" localSheetId="8">#REF!</definedName>
    <definedName name="________________________________________________l3">#REF!</definedName>
    <definedName name="________________________________________________l4">[4]Sheet1!$W$2:$Y$103</definedName>
    <definedName name="________________________________________________l5" localSheetId="22">#REF!</definedName>
    <definedName name="________________________________________________l5" localSheetId="8">#REF!</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 localSheetId="22">#REF!</definedName>
    <definedName name="________________________________________________pc2" localSheetId="8">#REF!</definedName>
    <definedName name="________________________________________________pc2">#REF!</definedName>
    <definedName name="________________________________________________pv2" localSheetId="22">#REF!</definedName>
    <definedName name="________________________________________________pv2" localSheetId="8">#REF!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 localSheetId="22">#REF!</definedName>
    <definedName name="________________________________________________var1" localSheetId="8">#REF!</definedName>
    <definedName name="________________________________________________var1">#REF!</definedName>
    <definedName name="________________________________________________var4" localSheetId="22">#REF!</definedName>
    <definedName name="________________________________________________var4" localSheetId="8">#REF!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 localSheetId="22">#REF!</definedName>
    <definedName name="_______________________________________________l12" localSheetId="8">#REF!</definedName>
    <definedName name="_______________________________________________l12">#REF!</definedName>
    <definedName name="_______________________________________________l2">[2]r!$F$29</definedName>
    <definedName name="_______________________________________________l3" localSheetId="22">#REF!</definedName>
    <definedName name="_______________________________________________l3" localSheetId="8">#REF!</definedName>
    <definedName name="_______________________________________________l3">#REF!</definedName>
    <definedName name="_______________________________________________l4">[4]Sheet1!$W$2:$Y$103</definedName>
    <definedName name="_______________________________________________l5" localSheetId="22">#REF!</definedName>
    <definedName name="_______________________________________________l5" localSheetId="8">#REF!</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 localSheetId="22">#REF!</definedName>
    <definedName name="_______________________________________________pc2" localSheetId="8">#REF!</definedName>
    <definedName name="_______________________________________________pc2">#REF!</definedName>
    <definedName name="_______________________________________________pv2" localSheetId="22">#REF!</definedName>
    <definedName name="_______________________________________________pv2" localSheetId="8">#REF!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 localSheetId="22">#REF!</definedName>
    <definedName name="_______________________________________________var1" localSheetId="8">#REF!</definedName>
    <definedName name="_______________________________________________var1">#REF!</definedName>
    <definedName name="_______________________________________________var4" localSheetId="22">#REF!</definedName>
    <definedName name="_______________________________________________var4" localSheetId="8">#REF!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l1">[3]leads!$A$3:$E$108</definedName>
    <definedName name="______________________________________________l12" localSheetId="22">#REF!</definedName>
    <definedName name="______________________________________________l12" localSheetId="8">#REF!</definedName>
    <definedName name="______________________________________________l12">#REF!</definedName>
    <definedName name="______________________________________________l2">[2]r!$F$29</definedName>
    <definedName name="______________________________________________l3" localSheetId="22">#REF!</definedName>
    <definedName name="______________________________________________l3" localSheetId="8">#REF!</definedName>
    <definedName name="______________________________________________l3">#REF!</definedName>
    <definedName name="______________________________________________l4">[4]Sheet1!$W$2:$Y$103</definedName>
    <definedName name="______________________________________________l5" localSheetId="22">#REF!</definedName>
    <definedName name="______________________________________________l5" localSheetId="8">#REF!</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m1">[6]r!$F$4</definedName>
    <definedName name="______________________________________________mm11">[2]r!$F$4</definedName>
    <definedName name="______________________________________________mm111">[5]r!$F$4</definedName>
    <definedName name="______________________________________________pc2" localSheetId="22">#REF!</definedName>
    <definedName name="______________________________________________pc2" localSheetId="8">#REF!</definedName>
    <definedName name="______________________________________________pc2">#REF!</definedName>
    <definedName name="______________________________________________pv2" localSheetId="22">#REF!</definedName>
    <definedName name="______________________________________________pv2" localSheetId="8">#REF!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 localSheetId="22">#REF!</definedName>
    <definedName name="______________________________________________var1" localSheetId="8">#REF!</definedName>
    <definedName name="______________________________________________var1">#REF!</definedName>
    <definedName name="______________________________________________var4" localSheetId="22">#REF!</definedName>
    <definedName name="______________________________________________var4" localSheetId="8">#REF!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l1">[3]leads!$A$3:$E$108</definedName>
    <definedName name="_____________________________________________l12" localSheetId="22">#REF!</definedName>
    <definedName name="_____________________________________________l12" localSheetId="8">#REF!</definedName>
    <definedName name="_____________________________________________l12">#REF!</definedName>
    <definedName name="_____________________________________________l2">[2]r!$F$29</definedName>
    <definedName name="_____________________________________________l3" localSheetId="22">#REF!</definedName>
    <definedName name="_____________________________________________l3" localSheetId="8">#REF!</definedName>
    <definedName name="_____________________________________________l3">#REF!</definedName>
    <definedName name="_____________________________________________l4">[4]Sheet1!$W$2:$Y$103</definedName>
    <definedName name="_____________________________________________l5" localSheetId="22">#REF!</definedName>
    <definedName name="_____________________________________________l5" localSheetId="8">#REF!</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 localSheetId="22">#REF!</definedName>
    <definedName name="_____________________________________________pc2" localSheetId="8">#REF!</definedName>
    <definedName name="_____________________________________________pc2">#REF!</definedName>
    <definedName name="_____________________________________________pv2" localSheetId="22">#REF!</definedName>
    <definedName name="_____________________________________________pv2" localSheetId="8">#REF!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 localSheetId="22">#REF!</definedName>
    <definedName name="_____________________________________________var1" localSheetId="8">#REF!</definedName>
    <definedName name="_____________________________________________var1">#REF!</definedName>
    <definedName name="_____________________________________________var4" localSheetId="22">#REF!</definedName>
    <definedName name="_____________________________________________var4" localSheetId="8">#REF!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l1">[3]leads!$A$3:$E$108</definedName>
    <definedName name="____________________________________________l12" localSheetId="22">#REF!</definedName>
    <definedName name="____________________________________________l12" localSheetId="8">#REF!</definedName>
    <definedName name="____________________________________________l12">#REF!</definedName>
    <definedName name="____________________________________________l2">[2]r!$F$29</definedName>
    <definedName name="____________________________________________l3" localSheetId="22">#REF!</definedName>
    <definedName name="____________________________________________l3" localSheetId="8">#REF!</definedName>
    <definedName name="____________________________________________l3">#REF!</definedName>
    <definedName name="____________________________________________l4">[4]Sheet1!$W$2:$Y$103</definedName>
    <definedName name="____________________________________________l5" localSheetId="22">#REF!</definedName>
    <definedName name="____________________________________________l5" localSheetId="8">#REF!</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m1">[6]r!$F$4</definedName>
    <definedName name="____________________________________________mm11">[2]r!$F$4</definedName>
    <definedName name="____________________________________________mm111">[5]r!$F$4</definedName>
    <definedName name="____________________________________________pc2" localSheetId="22">#REF!</definedName>
    <definedName name="____________________________________________pc2" localSheetId="8">#REF!</definedName>
    <definedName name="____________________________________________pc2">#REF!</definedName>
    <definedName name="____________________________________________pv2" localSheetId="22">#REF!</definedName>
    <definedName name="____________________________________________pv2" localSheetId="8">#REF!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 localSheetId="22">#REF!</definedName>
    <definedName name="____________________________________________var1" localSheetId="8">#REF!</definedName>
    <definedName name="____________________________________________var1">#REF!</definedName>
    <definedName name="____________________________________________var4" localSheetId="22">#REF!</definedName>
    <definedName name="____________________________________________var4" localSheetId="8">#REF!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l1">[3]leads!$A$3:$E$108</definedName>
    <definedName name="___________________________________________l12" localSheetId="22">#REF!</definedName>
    <definedName name="___________________________________________l12" localSheetId="8">#REF!</definedName>
    <definedName name="___________________________________________l12">#REF!</definedName>
    <definedName name="___________________________________________l2">[2]r!$F$29</definedName>
    <definedName name="___________________________________________l3" localSheetId="22">#REF!</definedName>
    <definedName name="___________________________________________l3" localSheetId="8">#REF!</definedName>
    <definedName name="___________________________________________l3">#REF!</definedName>
    <definedName name="___________________________________________l4">[4]Sheet1!$W$2:$Y$103</definedName>
    <definedName name="___________________________________________l5" localSheetId="22">#REF!</definedName>
    <definedName name="___________________________________________l5" localSheetId="8">#REF!</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m1">[6]r!$F$4</definedName>
    <definedName name="___________________________________________mm11">[2]r!$F$4</definedName>
    <definedName name="___________________________________________mm111">[5]r!$F$4</definedName>
    <definedName name="___________________________________________pc2" localSheetId="22">#REF!</definedName>
    <definedName name="___________________________________________pc2" localSheetId="8">#REF!</definedName>
    <definedName name="___________________________________________pc2">#REF!</definedName>
    <definedName name="___________________________________________pv2" localSheetId="22">#REF!</definedName>
    <definedName name="___________________________________________pv2" localSheetId="8">#REF!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 localSheetId="22">#REF!</definedName>
    <definedName name="___________________________________________var1" localSheetId="8">#REF!</definedName>
    <definedName name="___________________________________________var1">#REF!</definedName>
    <definedName name="___________________________________________var4" localSheetId="22">#REF!</definedName>
    <definedName name="___________________________________________var4" localSheetId="8">#REF!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 localSheetId="22">#REF!</definedName>
    <definedName name="__________________________________________l12" localSheetId="8">#REF!</definedName>
    <definedName name="__________________________________________l12">#REF!</definedName>
    <definedName name="__________________________________________l2">[2]r!$F$29</definedName>
    <definedName name="__________________________________________l3" localSheetId="22">#REF!</definedName>
    <definedName name="__________________________________________l3" localSheetId="8">#REF!</definedName>
    <definedName name="__________________________________________l3">#REF!</definedName>
    <definedName name="__________________________________________l4">[4]Sheet1!$W$2:$Y$103</definedName>
    <definedName name="__________________________________________l5" localSheetId="22">#REF!</definedName>
    <definedName name="__________________________________________l5" localSheetId="8">#REF!</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m1">[6]r!$F$4</definedName>
    <definedName name="__________________________________________mm11">[2]r!$F$4</definedName>
    <definedName name="__________________________________________mm111">[5]r!$F$4</definedName>
    <definedName name="__________________________________________pc2" localSheetId="22">#REF!</definedName>
    <definedName name="__________________________________________pc2" localSheetId="8">#REF!</definedName>
    <definedName name="__________________________________________pc2">#REF!</definedName>
    <definedName name="__________________________________________pv2" localSheetId="22">#REF!</definedName>
    <definedName name="__________________________________________pv2" localSheetId="8">#REF!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 localSheetId="22">#REF!</definedName>
    <definedName name="__________________________________________var1" localSheetId="8">#REF!</definedName>
    <definedName name="__________________________________________var1">#REF!</definedName>
    <definedName name="__________________________________________var4" localSheetId="22">#REF!</definedName>
    <definedName name="__________________________________________var4" localSheetId="8">#REF!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l1">[3]leads!$A$3:$E$108</definedName>
    <definedName name="_________________________________________l12" localSheetId="22">#REF!</definedName>
    <definedName name="_________________________________________l12" localSheetId="8">#REF!</definedName>
    <definedName name="_________________________________________l12">#REF!</definedName>
    <definedName name="_________________________________________l2">[2]r!$F$29</definedName>
    <definedName name="_________________________________________l3" localSheetId="22">#REF!</definedName>
    <definedName name="_________________________________________l3" localSheetId="8">#REF!</definedName>
    <definedName name="_________________________________________l3">#REF!</definedName>
    <definedName name="_________________________________________l4">[4]Sheet1!$W$2:$Y$103</definedName>
    <definedName name="_________________________________________l5" localSheetId="22">#REF!</definedName>
    <definedName name="_________________________________________l5" localSheetId="8">#REF!</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m1">[6]r!$F$4</definedName>
    <definedName name="_________________________________________mm11">[2]r!$F$4</definedName>
    <definedName name="_________________________________________mm111">[5]r!$F$4</definedName>
    <definedName name="_________________________________________pc2" localSheetId="22">#REF!</definedName>
    <definedName name="_________________________________________pc2" localSheetId="8">#REF!</definedName>
    <definedName name="_________________________________________pc2">#REF!</definedName>
    <definedName name="_________________________________________pv2" localSheetId="22">#REF!</definedName>
    <definedName name="_________________________________________pv2" localSheetId="8">#REF!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 localSheetId="22">#REF!</definedName>
    <definedName name="_________________________________________var1" localSheetId="8">#REF!</definedName>
    <definedName name="_________________________________________var1">#REF!</definedName>
    <definedName name="_________________________________________var4" localSheetId="22">#REF!</definedName>
    <definedName name="_________________________________________var4" localSheetId="8">#REF!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 localSheetId="22">#REF!</definedName>
    <definedName name="________________________________________knr2" localSheetId="8">#REF!</definedName>
    <definedName name="________________________________________knr2">#REF!</definedName>
    <definedName name="________________________________________l1">[3]leads!$A$3:$E$108</definedName>
    <definedName name="________________________________________l12" localSheetId="22">#REF!</definedName>
    <definedName name="________________________________________l12" localSheetId="8">#REF!</definedName>
    <definedName name="________________________________________l12">#REF!</definedName>
    <definedName name="________________________________________l2">[2]r!$F$29</definedName>
    <definedName name="________________________________________l3" localSheetId="22">#REF!</definedName>
    <definedName name="________________________________________l3" localSheetId="8">#REF!</definedName>
    <definedName name="________________________________________l3">#REF!</definedName>
    <definedName name="________________________________________l4">[4]Sheet1!$W$2:$Y$103</definedName>
    <definedName name="________________________________________l5" localSheetId="22">#REF!</definedName>
    <definedName name="________________________________________l5" localSheetId="8">#REF!</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m1">[6]r!$F$4</definedName>
    <definedName name="________________________________________mm11">[2]r!$F$4</definedName>
    <definedName name="________________________________________mm111">[5]r!$F$4</definedName>
    <definedName name="________________________________________pc2" localSheetId="22">#REF!</definedName>
    <definedName name="________________________________________pc2" localSheetId="8">#REF!</definedName>
    <definedName name="________________________________________pc2">#REF!</definedName>
    <definedName name="________________________________________pv2" localSheetId="22">#REF!</definedName>
    <definedName name="________________________________________pv2" localSheetId="8">#REF!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 localSheetId="22">#REF!</definedName>
    <definedName name="________________________________________var1" localSheetId="8">#REF!</definedName>
    <definedName name="________________________________________var1">#REF!</definedName>
    <definedName name="________________________________________var4" localSheetId="22">#REF!</definedName>
    <definedName name="________________________________________var4" localSheetId="8">#REF!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l1">[3]leads!$A$3:$E$108</definedName>
    <definedName name="_______________________________________l12" localSheetId="22">#REF!</definedName>
    <definedName name="_______________________________________l12" localSheetId="8">#REF!</definedName>
    <definedName name="_______________________________________l12">#REF!</definedName>
    <definedName name="_______________________________________l2">[2]r!$F$29</definedName>
    <definedName name="_______________________________________l3" localSheetId="22">#REF!</definedName>
    <definedName name="_______________________________________l3" localSheetId="8">#REF!</definedName>
    <definedName name="_______________________________________l3">#REF!</definedName>
    <definedName name="_______________________________________l4">[4]Sheet1!$W$2:$Y$103</definedName>
    <definedName name="_______________________________________l5" localSheetId="22">#REF!</definedName>
    <definedName name="_______________________________________l5" localSheetId="8">#REF!</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m1">[6]r!$F$4</definedName>
    <definedName name="_______________________________________mm11">[2]r!$F$4</definedName>
    <definedName name="_______________________________________mm111">[5]r!$F$4</definedName>
    <definedName name="_______________________________________pc2" localSheetId="22">#REF!</definedName>
    <definedName name="_______________________________________pc2" localSheetId="8">#REF!</definedName>
    <definedName name="_______________________________________pc2">#REF!</definedName>
    <definedName name="_______________________________________pv2" localSheetId="22">#REF!</definedName>
    <definedName name="_______________________________________pv2" localSheetId="8">#REF!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 localSheetId="22">#REF!</definedName>
    <definedName name="_______________________________________var1" localSheetId="8">#REF!</definedName>
    <definedName name="_______________________________________var1">#REF!</definedName>
    <definedName name="_______________________________________var4" localSheetId="22">#REF!</definedName>
    <definedName name="_______________________________________var4" localSheetId="8">#REF!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 localSheetId="22">#REF!</definedName>
    <definedName name="______________________________________knr2" localSheetId="8">#REF!</definedName>
    <definedName name="______________________________________knr2">#REF!</definedName>
    <definedName name="______________________________________l1">[3]leads!$A$3:$E$108</definedName>
    <definedName name="______________________________________l12" localSheetId="22">#REF!</definedName>
    <definedName name="______________________________________l12" localSheetId="8">#REF!</definedName>
    <definedName name="______________________________________l12">#REF!</definedName>
    <definedName name="______________________________________l2">[2]r!$F$29</definedName>
    <definedName name="______________________________________l3" localSheetId="22">#REF!</definedName>
    <definedName name="______________________________________l3" localSheetId="8">#REF!</definedName>
    <definedName name="______________________________________l3">#REF!</definedName>
    <definedName name="______________________________________l4">[4]Sheet1!$W$2:$Y$103</definedName>
    <definedName name="______________________________________l5" localSheetId="22">#REF!</definedName>
    <definedName name="______________________________________l5" localSheetId="8">#REF!</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m1">[6]r!$F$4</definedName>
    <definedName name="______________________________________mm11">[2]r!$F$4</definedName>
    <definedName name="______________________________________mm111">[5]r!$F$4</definedName>
    <definedName name="______________________________________pc2" localSheetId="22">#REF!</definedName>
    <definedName name="______________________________________pc2" localSheetId="8">#REF!</definedName>
    <definedName name="______________________________________pc2">#REF!</definedName>
    <definedName name="______________________________________pv2" localSheetId="22">#REF!</definedName>
    <definedName name="______________________________________pv2" localSheetId="8">#REF!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 localSheetId="22">#REF!</definedName>
    <definedName name="______________________________________var1" localSheetId="8">#REF!</definedName>
    <definedName name="______________________________________var1">#REF!</definedName>
    <definedName name="______________________________________var4" localSheetId="22">#REF!</definedName>
    <definedName name="______________________________________var4" localSheetId="8">#REF!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 localSheetId="22">#REF!</definedName>
    <definedName name="_____________________________________knr2" localSheetId="8">#REF!</definedName>
    <definedName name="_____________________________________knr2">#REF!</definedName>
    <definedName name="_____________________________________l1">[3]leads!$A$3:$E$108</definedName>
    <definedName name="_____________________________________l12" localSheetId="22">#REF!</definedName>
    <definedName name="_____________________________________l12" localSheetId="8">#REF!</definedName>
    <definedName name="_____________________________________l12">#REF!</definedName>
    <definedName name="_____________________________________l2">[2]r!$F$29</definedName>
    <definedName name="_____________________________________l3" localSheetId="22">#REF!</definedName>
    <definedName name="_____________________________________l3" localSheetId="8">#REF!</definedName>
    <definedName name="_____________________________________l3">#REF!</definedName>
    <definedName name="_____________________________________l4">[4]Sheet1!$W$2:$Y$103</definedName>
    <definedName name="_____________________________________l5" localSheetId="22">#REF!</definedName>
    <definedName name="_____________________________________l5" localSheetId="8">#REF!</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m1">[6]r!$F$4</definedName>
    <definedName name="_____________________________________mm11">[2]r!$F$4</definedName>
    <definedName name="_____________________________________mm111">[5]r!$F$4</definedName>
    <definedName name="_____________________________________pc2" localSheetId="22">#REF!</definedName>
    <definedName name="_____________________________________pc2" localSheetId="8">#REF!</definedName>
    <definedName name="_____________________________________pc2">#REF!</definedName>
    <definedName name="_____________________________________pv2" localSheetId="22">#REF!</definedName>
    <definedName name="_____________________________________pv2" localSheetId="8">#REF!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 localSheetId="22">#REF!</definedName>
    <definedName name="_____________________________________var1" localSheetId="8">#REF!</definedName>
    <definedName name="_____________________________________var1">#REF!</definedName>
    <definedName name="_____________________________________var4" localSheetId="22">#REF!</definedName>
    <definedName name="_____________________________________var4" localSheetId="8">#REF!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l1">[3]leads!$A$3:$E$108</definedName>
    <definedName name="____________________________________l12" localSheetId="22">#REF!</definedName>
    <definedName name="____________________________________l12" localSheetId="8">#REF!</definedName>
    <definedName name="____________________________________l12">#REF!</definedName>
    <definedName name="____________________________________l2">[2]r!$F$29</definedName>
    <definedName name="____________________________________l3" localSheetId="22">#REF!</definedName>
    <definedName name="____________________________________l3" localSheetId="8">#REF!</definedName>
    <definedName name="____________________________________l3">#REF!</definedName>
    <definedName name="____________________________________l4">[4]Sheet1!$W$2:$Y$103</definedName>
    <definedName name="____________________________________l5" localSheetId="22">#REF!</definedName>
    <definedName name="____________________________________l5" localSheetId="8">#REF!</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 localSheetId="22">#REF!</definedName>
    <definedName name="____________________________________pc2" localSheetId="8">#REF!</definedName>
    <definedName name="____________________________________pc2">#REF!</definedName>
    <definedName name="____________________________________pv2" localSheetId="22">#REF!</definedName>
    <definedName name="____________________________________pv2" localSheetId="8">#REF!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 localSheetId="22">#REF!</definedName>
    <definedName name="____________________________________var1" localSheetId="8">#REF!</definedName>
    <definedName name="____________________________________var1">#REF!</definedName>
    <definedName name="____________________________________var4" localSheetId="22">#REF!</definedName>
    <definedName name="____________________________________var4" localSheetId="8">#REF!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 localSheetId="22">#REF!</definedName>
    <definedName name="___________________________________knr2" localSheetId="8">#REF!</definedName>
    <definedName name="___________________________________knr2">#REF!</definedName>
    <definedName name="___________________________________l1">[3]leads!$A$3:$E$108</definedName>
    <definedName name="___________________________________l12" localSheetId="22">#REF!</definedName>
    <definedName name="___________________________________l12" localSheetId="8">#REF!</definedName>
    <definedName name="___________________________________l12">#REF!</definedName>
    <definedName name="___________________________________l2">[2]r!$F$29</definedName>
    <definedName name="___________________________________l3" localSheetId="22">#REF!</definedName>
    <definedName name="___________________________________l3" localSheetId="8">#REF!</definedName>
    <definedName name="___________________________________l3">#REF!</definedName>
    <definedName name="___________________________________l4">[4]Sheet1!$W$2:$Y$103</definedName>
    <definedName name="___________________________________l5" localSheetId="22">#REF!</definedName>
    <definedName name="___________________________________l5" localSheetId="8">#REF!</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m1">[6]r!$F$4</definedName>
    <definedName name="___________________________________mm11">[2]r!$F$4</definedName>
    <definedName name="___________________________________mm111">[5]r!$F$4</definedName>
    <definedName name="___________________________________pc2" localSheetId="22">#REF!</definedName>
    <definedName name="___________________________________pc2" localSheetId="8">#REF!</definedName>
    <definedName name="___________________________________pc2">#REF!</definedName>
    <definedName name="___________________________________pv2" localSheetId="22">#REF!</definedName>
    <definedName name="___________________________________pv2" localSheetId="8">#REF!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 localSheetId="22">#REF!</definedName>
    <definedName name="___________________________________var1" localSheetId="8">#REF!</definedName>
    <definedName name="___________________________________var1">#REF!</definedName>
    <definedName name="___________________________________var4" localSheetId="22">#REF!</definedName>
    <definedName name="___________________________________var4" localSheetId="8">#REF!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l1">[3]leads!$A$3:$E$108</definedName>
    <definedName name="__________________________________l12" localSheetId="22">#REF!</definedName>
    <definedName name="__________________________________l12" localSheetId="8">#REF!</definedName>
    <definedName name="__________________________________l12">#REF!</definedName>
    <definedName name="__________________________________l2">[2]r!$F$29</definedName>
    <definedName name="__________________________________l3" localSheetId="22">#REF!</definedName>
    <definedName name="__________________________________l3" localSheetId="8">#REF!</definedName>
    <definedName name="__________________________________l3">#REF!</definedName>
    <definedName name="__________________________________l4">[4]Sheet1!$W$2:$Y$103</definedName>
    <definedName name="__________________________________l5" localSheetId="22">#REF!</definedName>
    <definedName name="__________________________________l5" localSheetId="8">#REF!</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m1">[6]r!$F$4</definedName>
    <definedName name="__________________________________mm11">[2]r!$F$4</definedName>
    <definedName name="__________________________________mm111">[5]r!$F$4</definedName>
    <definedName name="__________________________________pc2" localSheetId="22">#REF!</definedName>
    <definedName name="__________________________________pc2" localSheetId="8">#REF!</definedName>
    <definedName name="__________________________________pc2">#REF!</definedName>
    <definedName name="__________________________________pv2" localSheetId="22">#REF!</definedName>
    <definedName name="__________________________________pv2" localSheetId="8">#REF!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 localSheetId="22">#REF!</definedName>
    <definedName name="__________________________________var1" localSheetId="8">#REF!</definedName>
    <definedName name="__________________________________var1">#REF!</definedName>
    <definedName name="__________________________________var4" localSheetId="22">#REF!</definedName>
    <definedName name="__________________________________var4" localSheetId="8">#REF!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 localSheetId="22">#REF!</definedName>
    <definedName name="_________________________________knr2" localSheetId="8">#REF!</definedName>
    <definedName name="_________________________________knr2">#REF!</definedName>
    <definedName name="_________________________________l1">[3]leads!$A$3:$E$108</definedName>
    <definedName name="_________________________________l12" localSheetId="22">#REF!</definedName>
    <definedName name="_________________________________l12" localSheetId="8">#REF!</definedName>
    <definedName name="_________________________________l12">#REF!</definedName>
    <definedName name="_________________________________l2">[2]r!$F$29</definedName>
    <definedName name="_________________________________l3" localSheetId="22">#REF!</definedName>
    <definedName name="_________________________________l3" localSheetId="8">#REF!</definedName>
    <definedName name="_________________________________l3">#REF!</definedName>
    <definedName name="_________________________________l4">[4]Sheet1!$W$2:$Y$103</definedName>
    <definedName name="_________________________________l5" localSheetId="22">#REF!</definedName>
    <definedName name="_________________________________l5" localSheetId="8">#REF!</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m1">[6]r!$F$4</definedName>
    <definedName name="_________________________________mm11">[2]r!$F$4</definedName>
    <definedName name="_________________________________mm111">[5]r!$F$4</definedName>
    <definedName name="_________________________________pc2" localSheetId="22">#REF!</definedName>
    <definedName name="_________________________________pc2" localSheetId="8">#REF!</definedName>
    <definedName name="_________________________________pc2">#REF!</definedName>
    <definedName name="_________________________________pv2" localSheetId="22">#REF!</definedName>
    <definedName name="_________________________________pv2" localSheetId="8">#REF!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 localSheetId="22">#REF!</definedName>
    <definedName name="_________________________________var1" localSheetId="8">#REF!</definedName>
    <definedName name="_________________________________var1">#REF!</definedName>
    <definedName name="_________________________________var4" localSheetId="22">#REF!</definedName>
    <definedName name="_________________________________var4" localSheetId="8">#REF!</definedName>
    <definedName name="_________________________________var4">#REF!</definedName>
    <definedName name="________________________________bla1">[1]leads!$H$7</definedName>
    <definedName name="________________________________can430">40.73</definedName>
    <definedName name="________________________________can435">43.3</definedName>
    <definedName name="________________________________cur1">[2]r!$F$30</definedName>
    <definedName name="________________________________l1">[3]leads!$A$3:$E$108</definedName>
    <definedName name="________________________________l12" localSheetId="22">#REF!</definedName>
    <definedName name="________________________________l12" localSheetId="8">#REF!</definedName>
    <definedName name="________________________________l12">#REF!</definedName>
    <definedName name="________________________________l2">[2]r!$F$29</definedName>
    <definedName name="________________________________l3" localSheetId="22">#REF!</definedName>
    <definedName name="________________________________l3" localSheetId="8">#REF!</definedName>
    <definedName name="________________________________l3">#REF!</definedName>
    <definedName name="________________________________l4">[4]Sheet1!$W$2:$Y$103</definedName>
    <definedName name="________________________________l5" localSheetId="22">#REF!</definedName>
    <definedName name="________________________________l5" localSheetId="8">#REF!</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m1">[6]r!$F$4</definedName>
    <definedName name="________________________________mm11">[2]r!$F$4</definedName>
    <definedName name="________________________________mm111">[5]r!$F$4</definedName>
    <definedName name="________________________________pc2" localSheetId="22">#REF!</definedName>
    <definedName name="________________________________pc2" localSheetId="8">#REF!</definedName>
    <definedName name="________________________________pc2">#REF!</definedName>
    <definedName name="________________________________pv2" localSheetId="22">#REF!</definedName>
    <definedName name="________________________________pv2" localSheetId="8">#REF!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 localSheetId="22">#REF!</definedName>
    <definedName name="________________________________var1" localSheetId="8">#REF!</definedName>
    <definedName name="________________________________var1">#REF!</definedName>
    <definedName name="________________________________var4" localSheetId="22">#REF!</definedName>
    <definedName name="________________________________var4" localSheetId="8">#REF!</definedName>
    <definedName name="________________________________var4">#REF!</definedName>
    <definedName name="_______________________________bla1">[1]leads!$H$7</definedName>
    <definedName name="_______________________________can430">40.73</definedName>
    <definedName name="_______________________________can435">43.3</definedName>
    <definedName name="_______________________________cur1">[2]r!$F$30</definedName>
    <definedName name="_______________________________knr2" localSheetId="22">#REF!</definedName>
    <definedName name="_______________________________knr2" localSheetId="8">#REF!</definedName>
    <definedName name="_______________________________knr2">#REF!</definedName>
    <definedName name="_______________________________l1">[3]leads!$A$3:$E$108</definedName>
    <definedName name="_______________________________l12" localSheetId="22">#REF!</definedName>
    <definedName name="_______________________________l12" localSheetId="8">#REF!</definedName>
    <definedName name="_______________________________l12">#REF!</definedName>
    <definedName name="_______________________________l2">[2]r!$F$29</definedName>
    <definedName name="_______________________________l3" localSheetId="22">#REF!</definedName>
    <definedName name="_______________________________l3" localSheetId="8">#REF!</definedName>
    <definedName name="_______________________________l3">#REF!</definedName>
    <definedName name="_______________________________l4">[4]Sheet1!$W$2:$Y$103</definedName>
    <definedName name="_______________________________l5" localSheetId="22">#REF!</definedName>
    <definedName name="_______________________________l5" localSheetId="8">#REF!</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m1">[6]r!$F$4</definedName>
    <definedName name="_______________________________mm11">[2]r!$F$4</definedName>
    <definedName name="_______________________________mm111">[5]r!$F$4</definedName>
    <definedName name="_______________________________pc2" localSheetId="22">#REF!</definedName>
    <definedName name="_______________________________pc2" localSheetId="8">#REF!</definedName>
    <definedName name="_______________________________pc2">#REF!</definedName>
    <definedName name="_______________________________pv2" localSheetId="22">#REF!</definedName>
    <definedName name="_______________________________pv2" localSheetId="8">#REF!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 localSheetId="22">#REF!</definedName>
    <definedName name="_______________________________var1" localSheetId="8">#REF!</definedName>
    <definedName name="_______________________________var1">#REF!</definedName>
    <definedName name="_______________________________var4" localSheetId="22">#REF!</definedName>
    <definedName name="_______________________________var4" localSheetId="8">#REF!</definedName>
    <definedName name="_______________________________var4">#REF!</definedName>
    <definedName name="______________________________bla1">[1]leads!$H$7</definedName>
    <definedName name="______________________________can430">40.73</definedName>
    <definedName name="______________________________can435">43.3</definedName>
    <definedName name="______________________________cur1">[2]r!$F$30</definedName>
    <definedName name="______________________________knr2" localSheetId="22">#REF!</definedName>
    <definedName name="______________________________knr2" localSheetId="8">#REF!</definedName>
    <definedName name="______________________________knr2">#REF!</definedName>
    <definedName name="______________________________l1">[3]leads!$A$3:$E$108</definedName>
    <definedName name="______________________________l12" localSheetId="22">#REF!</definedName>
    <definedName name="______________________________l12" localSheetId="8">#REF!</definedName>
    <definedName name="______________________________l12">#REF!</definedName>
    <definedName name="______________________________l2">[2]r!$F$29</definedName>
    <definedName name="______________________________l3" localSheetId="22">#REF!</definedName>
    <definedName name="______________________________l3" localSheetId="8">#REF!</definedName>
    <definedName name="______________________________l3">#REF!</definedName>
    <definedName name="______________________________l4">[4]Sheet1!$W$2:$Y$103</definedName>
    <definedName name="______________________________l5" localSheetId="22">#REF!</definedName>
    <definedName name="______________________________l5" localSheetId="8">#REF!</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m1">[6]r!$F$4</definedName>
    <definedName name="______________________________mm11">[2]r!$F$4</definedName>
    <definedName name="______________________________mm111">[5]r!$F$4</definedName>
    <definedName name="______________________________pc2" localSheetId="22">#REF!</definedName>
    <definedName name="______________________________pc2" localSheetId="8">#REF!</definedName>
    <definedName name="______________________________pc2">#REF!</definedName>
    <definedName name="______________________________pv2" localSheetId="22">#REF!</definedName>
    <definedName name="______________________________pv2" localSheetId="8">#REF!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 localSheetId="22">#REF!</definedName>
    <definedName name="______________________________var1" localSheetId="8">#REF!</definedName>
    <definedName name="______________________________var1">#REF!</definedName>
    <definedName name="______________________________var4" localSheetId="22">#REF!</definedName>
    <definedName name="______________________________var4" localSheetId="8">#REF!</definedName>
    <definedName name="______________________________var4">#REF!</definedName>
    <definedName name="_____________________________bla1">[1]leads!$H$7</definedName>
    <definedName name="_____________________________can430">40.73</definedName>
    <definedName name="_____________________________can435">43.3</definedName>
    <definedName name="_____________________________cur1">[2]r!$F$30</definedName>
    <definedName name="_____________________________knr2" localSheetId="22">#REF!</definedName>
    <definedName name="_____________________________knr2" localSheetId="8">#REF!</definedName>
    <definedName name="_____________________________knr2">#REF!</definedName>
    <definedName name="_____________________________l1">[3]leads!$A$3:$E$108</definedName>
    <definedName name="_____________________________l12" localSheetId="22">#REF!</definedName>
    <definedName name="_____________________________l12" localSheetId="8">#REF!</definedName>
    <definedName name="_____________________________l12">#REF!</definedName>
    <definedName name="_____________________________l2">[2]r!$F$29</definedName>
    <definedName name="_____________________________l3" localSheetId="22">#REF!</definedName>
    <definedName name="_____________________________l3" localSheetId="8">#REF!</definedName>
    <definedName name="_____________________________l3">#REF!</definedName>
    <definedName name="_____________________________l4">[4]Sheet1!$W$2:$Y$103</definedName>
    <definedName name="_____________________________l5" localSheetId="22">#REF!</definedName>
    <definedName name="_____________________________l5" localSheetId="8">#REF!</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m1">[6]r!$F$4</definedName>
    <definedName name="_____________________________mm11">[2]r!$F$4</definedName>
    <definedName name="_____________________________mm111">[5]r!$F$4</definedName>
    <definedName name="_____________________________pc2" localSheetId="22">#REF!</definedName>
    <definedName name="_____________________________pc2" localSheetId="8">#REF!</definedName>
    <definedName name="_____________________________pc2">#REF!</definedName>
    <definedName name="_____________________________pv2" localSheetId="22">#REF!</definedName>
    <definedName name="_____________________________pv2" localSheetId="8">#REF!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 localSheetId="22">#REF!</definedName>
    <definedName name="_____________________________var1" localSheetId="8">#REF!</definedName>
    <definedName name="_____________________________var1">#REF!</definedName>
    <definedName name="_____________________________var4" localSheetId="22">#REF!</definedName>
    <definedName name="_____________________________var4" localSheetId="8">#REF!</definedName>
    <definedName name="_____________________________var4">#REF!</definedName>
    <definedName name="____________________________bla1">[1]leads!$H$7</definedName>
    <definedName name="____________________________can430">40.73</definedName>
    <definedName name="____________________________can435">43.3</definedName>
    <definedName name="____________________________cur1">[2]r!$F$30</definedName>
    <definedName name="____________________________knr2" localSheetId="22">#REF!</definedName>
    <definedName name="____________________________knr2" localSheetId="8">#REF!</definedName>
    <definedName name="____________________________knr2">#REF!</definedName>
    <definedName name="____________________________l1">[3]leads!$A$3:$E$108</definedName>
    <definedName name="____________________________l12" localSheetId="22">#REF!</definedName>
    <definedName name="____________________________l12" localSheetId="8">#REF!</definedName>
    <definedName name="____________________________l12">#REF!</definedName>
    <definedName name="____________________________l2">[2]r!$F$29</definedName>
    <definedName name="____________________________l3" localSheetId="22">#REF!</definedName>
    <definedName name="____________________________l3" localSheetId="8">#REF!</definedName>
    <definedName name="____________________________l3">#REF!</definedName>
    <definedName name="____________________________l4">[4]Sheet1!$W$2:$Y$103</definedName>
    <definedName name="____________________________l5" localSheetId="22">#REF!</definedName>
    <definedName name="____________________________l5" localSheetId="8">#REF!</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mm1">[6]r!$F$4</definedName>
    <definedName name="____________________________mm11">[2]r!$F$4</definedName>
    <definedName name="____________________________mm111">[5]r!$F$4</definedName>
    <definedName name="____________________________pc2" localSheetId="22">#REF!</definedName>
    <definedName name="____________________________pc2" localSheetId="8">#REF!</definedName>
    <definedName name="____________________________pc2">#REF!</definedName>
    <definedName name="____________________________pv2" localSheetId="22">#REF!</definedName>
    <definedName name="____________________________pv2" localSheetId="8">#REF!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 localSheetId="22">#REF!</definedName>
    <definedName name="____________________________var1" localSheetId="8">#REF!</definedName>
    <definedName name="____________________________var1">#REF!</definedName>
    <definedName name="____________________________var4" localSheetId="22">#REF!</definedName>
    <definedName name="____________________________var4" localSheetId="8">#REF!</definedName>
    <definedName name="____________________________var4">#REF!</definedName>
    <definedName name="___________________________bla1">[1]leads!$H$7</definedName>
    <definedName name="___________________________BSG100" localSheetId="22">#REF!</definedName>
    <definedName name="___________________________BSG100" localSheetId="8">#REF!</definedName>
    <definedName name="___________________________BSG100">#REF!</definedName>
    <definedName name="___________________________BSG150" localSheetId="22">#REF!</definedName>
    <definedName name="___________________________BSG150" localSheetId="8">#REF!</definedName>
    <definedName name="___________________________BSG150">#REF!</definedName>
    <definedName name="___________________________BSG5" localSheetId="22">#REF!</definedName>
    <definedName name="___________________________BSG5" localSheetId="8">#REF!</definedName>
    <definedName name="___________________________BSG5">#REF!</definedName>
    <definedName name="___________________________BSG75" localSheetId="22">#REF!</definedName>
    <definedName name="___________________________BSG75" localSheetId="8">#REF!</definedName>
    <definedName name="___________________________BSG75">#REF!</definedName>
    <definedName name="___________________________BTC13" localSheetId="22">#REF!</definedName>
    <definedName name="___________________________BTC13" localSheetId="8">#REF!</definedName>
    <definedName name="___________________________BTC13">#REF!</definedName>
    <definedName name="___________________________BTC14" localSheetId="22">#REF!</definedName>
    <definedName name="___________________________BTC14" localSheetId="8">#REF!</definedName>
    <definedName name="___________________________BTC14">#REF!</definedName>
    <definedName name="___________________________BTC15" localSheetId="22">#REF!</definedName>
    <definedName name="___________________________BTC15" localSheetId="8">#REF!</definedName>
    <definedName name="___________________________BTC15">#REF!</definedName>
    <definedName name="___________________________BTC16" localSheetId="22">#REF!</definedName>
    <definedName name="___________________________BTC16" localSheetId="8">#REF!</definedName>
    <definedName name="___________________________BTC16">#REF!</definedName>
    <definedName name="___________________________BTC17" localSheetId="22">#REF!</definedName>
    <definedName name="___________________________BTC17" localSheetId="8">#REF!</definedName>
    <definedName name="___________________________BTC17">#REF!</definedName>
    <definedName name="___________________________BTC18" localSheetId="22">#REF!</definedName>
    <definedName name="___________________________BTC18" localSheetId="8">#REF!</definedName>
    <definedName name="___________________________BTC18">#REF!</definedName>
    <definedName name="___________________________BTC19" localSheetId="22">#REF!</definedName>
    <definedName name="___________________________BTC19" localSheetId="8">#REF!</definedName>
    <definedName name="___________________________BTC19">#REF!</definedName>
    <definedName name="___________________________BTC20" localSheetId="22">#REF!</definedName>
    <definedName name="___________________________BTC20" localSheetId="8">#REF!</definedName>
    <definedName name="___________________________BTC20">#REF!</definedName>
    <definedName name="___________________________BTC21" localSheetId="22">#REF!</definedName>
    <definedName name="___________________________BTC21" localSheetId="8">#REF!</definedName>
    <definedName name="___________________________BTC21">#REF!</definedName>
    <definedName name="___________________________BTC22" localSheetId="22">#REF!</definedName>
    <definedName name="___________________________BTC22" localSheetId="8">#REF!</definedName>
    <definedName name="___________________________BTC22">#REF!</definedName>
    <definedName name="___________________________BTC23" localSheetId="22">#REF!</definedName>
    <definedName name="___________________________BTC23" localSheetId="8">#REF!</definedName>
    <definedName name="___________________________BTC23">#REF!</definedName>
    <definedName name="___________________________BTC24" localSheetId="22">#REF!</definedName>
    <definedName name="___________________________BTC24" localSheetId="8">#REF!</definedName>
    <definedName name="___________________________BTC24">#REF!</definedName>
    <definedName name="___________________________BTR13" localSheetId="22">#REF!</definedName>
    <definedName name="___________________________BTR13" localSheetId="8">#REF!</definedName>
    <definedName name="___________________________BTR13">#REF!</definedName>
    <definedName name="___________________________BTR14" localSheetId="22">#REF!</definedName>
    <definedName name="___________________________BTR14" localSheetId="8">#REF!</definedName>
    <definedName name="___________________________BTR14">#REF!</definedName>
    <definedName name="___________________________BTR15" localSheetId="22">#REF!</definedName>
    <definedName name="___________________________BTR15" localSheetId="8">#REF!</definedName>
    <definedName name="___________________________BTR15">#REF!</definedName>
    <definedName name="___________________________BTR16" localSheetId="22">#REF!</definedName>
    <definedName name="___________________________BTR16" localSheetId="8">#REF!</definedName>
    <definedName name="___________________________BTR16">#REF!</definedName>
    <definedName name="___________________________BTR17" localSheetId="22">#REF!</definedName>
    <definedName name="___________________________BTR17" localSheetId="8">#REF!</definedName>
    <definedName name="___________________________BTR17">#REF!</definedName>
    <definedName name="___________________________BTR18" localSheetId="22">#REF!</definedName>
    <definedName name="___________________________BTR18" localSheetId="8">#REF!</definedName>
    <definedName name="___________________________BTR18">#REF!</definedName>
    <definedName name="___________________________BTR19" localSheetId="22">#REF!</definedName>
    <definedName name="___________________________BTR19" localSheetId="8">#REF!</definedName>
    <definedName name="___________________________BTR19">#REF!</definedName>
    <definedName name="___________________________BTR20" localSheetId="22">#REF!</definedName>
    <definedName name="___________________________BTR20" localSheetId="8">#REF!</definedName>
    <definedName name="___________________________BTR20">#REF!</definedName>
    <definedName name="___________________________BTR21" localSheetId="22">#REF!</definedName>
    <definedName name="___________________________BTR21" localSheetId="8">#REF!</definedName>
    <definedName name="___________________________BTR21">#REF!</definedName>
    <definedName name="___________________________BTR22" localSheetId="22">#REF!</definedName>
    <definedName name="___________________________BTR22" localSheetId="8">#REF!</definedName>
    <definedName name="___________________________BTR22">#REF!</definedName>
    <definedName name="___________________________BTR23" localSheetId="22">#REF!</definedName>
    <definedName name="___________________________BTR23" localSheetId="8">#REF!</definedName>
    <definedName name="___________________________BTR23">#REF!</definedName>
    <definedName name="___________________________BTR24" localSheetId="22">#REF!</definedName>
    <definedName name="___________________________BTR24" localSheetId="8">#REF!</definedName>
    <definedName name="___________________________BTR24">#REF!</definedName>
    <definedName name="___________________________BTS13" localSheetId="22">#REF!</definedName>
    <definedName name="___________________________BTS13" localSheetId="8">#REF!</definedName>
    <definedName name="___________________________BTS13">#REF!</definedName>
    <definedName name="___________________________BTS14" localSheetId="22">#REF!</definedName>
    <definedName name="___________________________BTS14" localSheetId="8">#REF!</definedName>
    <definedName name="___________________________BTS14">#REF!</definedName>
    <definedName name="___________________________BTS15" localSheetId="22">#REF!</definedName>
    <definedName name="___________________________BTS15" localSheetId="8">#REF!</definedName>
    <definedName name="___________________________BTS15">#REF!</definedName>
    <definedName name="___________________________BTS16" localSheetId="22">#REF!</definedName>
    <definedName name="___________________________BTS16" localSheetId="8">#REF!</definedName>
    <definedName name="___________________________BTS16">#REF!</definedName>
    <definedName name="___________________________BTS17" localSheetId="22">#REF!</definedName>
    <definedName name="___________________________BTS17" localSheetId="8">#REF!</definedName>
    <definedName name="___________________________BTS17">#REF!</definedName>
    <definedName name="___________________________BTS18" localSheetId="22">#REF!</definedName>
    <definedName name="___________________________BTS18" localSheetId="8">#REF!</definedName>
    <definedName name="___________________________BTS18">#REF!</definedName>
    <definedName name="___________________________BTS19" localSheetId="22">#REF!</definedName>
    <definedName name="___________________________BTS19" localSheetId="8">#REF!</definedName>
    <definedName name="___________________________BTS19">#REF!</definedName>
    <definedName name="___________________________BTS20" localSheetId="22">#REF!</definedName>
    <definedName name="___________________________BTS20" localSheetId="8">#REF!</definedName>
    <definedName name="___________________________BTS20">#REF!</definedName>
    <definedName name="___________________________BTS21" localSheetId="22">#REF!</definedName>
    <definedName name="___________________________BTS21" localSheetId="8">#REF!</definedName>
    <definedName name="___________________________BTS21">#REF!</definedName>
    <definedName name="___________________________BTS22" localSheetId="22">#REF!</definedName>
    <definedName name="___________________________BTS22" localSheetId="8">#REF!</definedName>
    <definedName name="___________________________BTS22">#REF!</definedName>
    <definedName name="___________________________BTS23" localSheetId="22">#REF!</definedName>
    <definedName name="___________________________BTS23" localSheetId="8">#REF!</definedName>
    <definedName name="___________________________BTS23">#REF!</definedName>
    <definedName name="___________________________BTS24" localSheetId="22">#REF!</definedName>
    <definedName name="___________________________BTS24" localSheetId="8">#REF!</definedName>
    <definedName name="___________________________BTS24">#REF!</definedName>
    <definedName name="___________________________can430">40.73</definedName>
    <definedName name="___________________________can435">43.3</definedName>
    <definedName name="___________________________cur1">[2]r!$F$30</definedName>
    <definedName name="___________________________GBS113" localSheetId="22">#REF!</definedName>
    <definedName name="___________________________GBS113" localSheetId="8">#REF!</definedName>
    <definedName name="___________________________GBS113">#REF!</definedName>
    <definedName name="___________________________GBS114" localSheetId="22">#REF!</definedName>
    <definedName name="___________________________GBS114" localSheetId="8">#REF!</definedName>
    <definedName name="___________________________GBS114">#REF!</definedName>
    <definedName name="___________________________GBS115" localSheetId="22">#REF!</definedName>
    <definedName name="___________________________GBS115" localSheetId="8">#REF!</definedName>
    <definedName name="___________________________GBS115">#REF!</definedName>
    <definedName name="___________________________GBS116" localSheetId="22">#REF!</definedName>
    <definedName name="___________________________GBS116" localSheetId="8">#REF!</definedName>
    <definedName name="___________________________GBS116">#REF!</definedName>
    <definedName name="___________________________GBS117" localSheetId="22">#REF!</definedName>
    <definedName name="___________________________GBS117" localSheetId="8">#REF!</definedName>
    <definedName name="___________________________GBS117">#REF!</definedName>
    <definedName name="___________________________GBS118" localSheetId="22">#REF!</definedName>
    <definedName name="___________________________GBS118" localSheetId="8">#REF!</definedName>
    <definedName name="___________________________GBS118">#REF!</definedName>
    <definedName name="___________________________GBS119" localSheetId="22">#REF!</definedName>
    <definedName name="___________________________GBS119" localSheetId="8">#REF!</definedName>
    <definedName name="___________________________GBS119">#REF!</definedName>
    <definedName name="___________________________GBS120" localSheetId="22">#REF!</definedName>
    <definedName name="___________________________GBS120" localSheetId="8">#REF!</definedName>
    <definedName name="___________________________GBS120">#REF!</definedName>
    <definedName name="___________________________GBS121" localSheetId="22">#REF!</definedName>
    <definedName name="___________________________GBS121" localSheetId="8">#REF!</definedName>
    <definedName name="___________________________GBS121">#REF!</definedName>
    <definedName name="___________________________GBS122" localSheetId="22">#REF!</definedName>
    <definedName name="___________________________GBS122" localSheetId="8">#REF!</definedName>
    <definedName name="___________________________GBS122">#REF!</definedName>
    <definedName name="___________________________GBS123" localSheetId="22">#REF!</definedName>
    <definedName name="___________________________GBS123" localSheetId="8">#REF!</definedName>
    <definedName name="___________________________GBS123">#REF!</definedName>
    <definedName name="___________________________GBS124" localSheetId="22">#REF!</definedName>
    <definedName name="___________________________GBS124" localSheetId="8">#REF!</definedName>
    <definedName name="___________________________GBS124">#REF!</definedName>
    <definedName name="___________________________GBS213" localSheetId="22">#REF!</definedName>
    <definedName name="___________________________GBS213" localSheetId="8">#REF!</definedName>
    <definedName name="___________________________GBS213">#REF!</definedName>
    <definedName name="___________________________GBS214" localSheetId="22">#REF!</definedName>
    <definedName name="___________________________GBS214" localSheetId="8">#REF!</definedName>
    <definedName name="___________________________GBS214">#REF!</definedName>
    <definedName name="___________________________GBS215" localSheetId="22">#REF!</definedName>
    <definedName name="___________________________GBS215" localSheetId="8">#REF!</definedName>
    <definedName name="___________________________GBS215">#REF!</definedName>
    <definedName name="___________________________GBS216" localSheetId="22">#REF!</definedName>
    <definedName name="___________________________GBS216" localSheetId="8">#REF!</definedName>
    <definedName name="___________________________GBS216">#REF!</definedName>
    <definedName name="___________________________GBS217" localSheetId="22">#REF!</definedName>
    <definedName name="___________________________GBS217" localSheetId="8">#REF!</definedName>
    <definedName name="___________________________GBS217">#REF!</definedName>
    <definedName name="___________________________GBS218" localSheetId="22">#REF!</definedName>
    <definedName name="___________________________GBS218" localSheetId="8">#REF!</definedName>
    <definedName name="___________________________GBS218">#REF!</definedName>
    <definedName name="___________________________GBS219" localSheetId="22">#REF!</definedName>
    <definedName name="___________________________GBS219" localSheetId="8">#REF!</definedName>
    <definedName name="___________________________GBS219">#REF!</definedName>
    <definedName name="___________________________GBS220" localSheetId="22">#REF!</definedName>
    <definedName name="___________________________GBS220" localSheetId="8">#REF!</definedName>
    <definedName name="___________________________GBS220">#REF!</definedName>
    <definedName name="___________________________GBS221" localSheetId="22">#REF!</definedName>
    <definedName name="___________________________GBS221" localSheetId="8">#REF!</definedName>
    <definedName name="___________________________GBS221">#REF!</definedName>
    <definedName name="___________________________GBS222" localSheetId="22">#REF!</definedName>
    <definedName name="___________________________GBS222" localSheetId="8">#REF!</definedName>
    <definedName name="___________________________GBS222">#REF!</definedName>
    <definedName name="___________________________GBS223" localSheetId="22">#REF!</definedName>
    <definedName name="___________________________GBS223" localSheetId="8">#REF!</definedName>
    <definedName name="___________________________GBS223">#REF!</definedName>
    <definedName name="___________________________GBS224" localSheetId="22">#REF!</definedName>
    <definedName name="___________________________GBS224" localSheetId="8">#REF!</definedName>
    <definedName name="___________________________GBS224">#REF!</definedName>
    <definedName name="___________________________knr2" localSheetId="22">#REF!</definedName>
    <definedName name="___________________________knr2" localSheetId="8">#REF!</definedName>
    <definedName name="___________________________knr2">#REF!</definedName>
    <definedName name="___________________________l1">[3]leads!$A$3:$E$108</definedName>
    <definedName name="___________________________l12" localSheetId="22">#REF!</definedName>
    <definedName name="___________________________l12" localSheetId="8">#REF!</definedName>
    <definedName name="___________________________l12">#REF!</definedName>
    <definedName name="___________________________l2">[2]r!$F$29</definedName>
    <definedName name="___________________________l3" localSheetId="22">#REF!</definedName>
    <definedName name="___________________________l3" localSheetId="8">#REF!</definedName>
    <definedName name="___________________________l3">#REF!</definedName>
    <definedName name="___________________________l4">[4]Sheet1!$W$2:$Y$103</definedName>
    <definedName name="___________________________l5" localSheetId="22">#REF!</definedName>
    <definedName name="___________________________l5" localSheetId="8">#REF!</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MA2" localSheetId="22">#REF!</definedName>
    <definedName name="___________________________MA2" localSheetId="8">#REF!</definedName>
    <definedName name="___________________________MA2">#REF!</definedName>
    <definedName name="___________________________ML213" localSheetId="22">#REF!</definedName>
    <definedName name="___________________________ML213" localSheetId="8">#REF!</definedName>
    <definedName name="___________________________ML213">#REF!</definedName>
    <definedName name="___________________________ML214" localSheetId="22">#REF!</definedName>
    <definedName name="___________________________ML214" localSheetId="8">#REF!</definedName>
    <definedName name="___________________________ML214">#REF!</definedName>
    <definedName name="___________________________ML215" localSheetId="22">#REF!</definedName>
    <definedName name="___________________________ML215" localSheetId="8">#REF!</definedName>
    <definedName name="___________________________ML215">#REF!</definedName>
    <definedName name="___________________________ML216" localSheetId="22">#REF!</definedName>
    <definedName name="___________________________ML216" localSheetId="8">#REF!</definedName>
    <definedName name="___________________________ML216">#REF!</definedName>
    <definedName name="___________________________ML217" localSheetId="22">#REF!</definedName>
    <definedName name="___________________________ML217" localSheetId="8">#REF!</definedName>
    <definedName name="___________________________ML217">#REF!</definedName>
    <definedName name="___________________________ML218" localSheetId="22">#REF!</definedName>
    <definedName name="___________________________ML218" localSheetId="8">#REF!</definedName>
    <definedName name="___________________________ML218">#REF!</definedName>
    <definedName name="___________________________ML219" localSheetId="22">#REF!</definedName>
    <definedName name="___________________________ML219" localSheetId="8">#REF!</definedName>
    <definedName name="___________________________ML219">#REF!</definedName>
    <definedName name="___________________________ML220" localSheetId="22">#REF!</definedName>
    <definedName name="___________________________ML220" localSheetId="8">#REF!</definedName>
    <definedName name="___________________________ML220">#REF!</definedName>
    <definedName name="___________________________ML221" localSheetId="22">#REF!</definedName>
    <definedName name="___________________________ML221" localSheetId="8">#REF!</definedName>
    <definedName name="___________________________ML221">#REF!</definedName>
    <definedName name="___________________________ML222" localSheetId="22">#REF!</definedName>
    <definedName name="___________________________ML222" localSheetId="8">#REF!</definedName>
    <definedName name="___________________________ML222">#REF!</definedName>
    <definedName name="___________________________ML223" localSheetId="22">#REF!</definedName>
    <definedName name="___________________________ML223" localSheetId="8">#REF!</definedName>
    <definedName name="___________________________ML223">#REF!</definedName>
    <definedName name="___________________________ML224" localSheetId="22">#REF!</definedName>
    <definedName name="___________________________ML224" localSheetId="8">#REF!</definedName>
    <definedName name="___________________________ML224">#REF!</definedName>
    <definedName name="___________________________ML313" localSheetId="22">#REF!</definedName>
    <definedName name="___________________________ML313" localSheetId="8">#REF!</definedName>
    <definedName name="___________________________ML313">#REF!</definedName>
    <definedName name="___________________________ML314" localSheetId="22">#REF!</definedName>
    <definedName name="___________________________ML314" localSheetId="8">#REF!</definedName>
    <definedName name="___________________________ML314">#REF!</definedName>
    <definedName name="___________________________ML315" localSheetId="22">#REF!</definedName>
    <definedName name="___________________________ML315" localSheetId="8">#REF!</definedName>
    <definedName name="___________________________ML315">#REF!</definedName>
    <definedName name="___________________________ML316" localSheetId="22">#REF!</definedName>
    <definedName name="___________________________ML316" localSheetId="8">#REF!</definedName>
    <definedName name="___________________________ML316">#REF!</definedName>
    <definedName name="___________________________ML317" localSheetId="22">#REF!</definedName>
    <definedName name="___________________________ML317" localSheetId="8">#REF!</definedName>
    <definedName name="___________________________ML317">#REF!</definedName>
    <definedName name="___________________________ML318" localSheetId="22">#REF!</definedName>
    <definedName name="___________________________ML318" localSheetId="8">#REF!</definedName>
    <definedName name="___________________________ML318">#REF!</definedName>
    <definedName name="___________________________ML319" localSheetId="22">#REF!</definedName>
    <definedName name="___________________________ML319" localSheetId="8">#REF!</definedName>
    <definedName name="___________________________ML319">#REF!</definedName>
    <definedName name="___________________________ML320" localSheetId="22">#REF!</definedName>
    <definedName name="___________________________ML320" localSheetId="8">#REF!</definedName>
    <definedName name="___________________________ML320">#REF!</definedName>
    <definedName name="___________________________ML321" localSheetId="22">#REF!</definedName>
    <definedName name="___________________________ML321" localSheetId="8">#REF!</definedName>
    <definedName name="___________________________ML321">#REF!</definedName>
    <definedName name="___________________________ML322" localSheetId="22">#REF!</definedName>
    <definedName name="___________________________ML322" localSheetId="8">#REF!</definedName>
    <definedName name="___________________________ML322">#REF!</definedName>
    <definedName name="___________________________ML323" localSheetId="22">#REF!</definedName>
    <definedName name="___________________________ML323" localSheetId="8">#REF!</definedName>
    <definedName name="___________________________ML323">#REF!</definedName>
    <definedName name="___________________________ML324" localSheetId="22">#REF!</definedName>
    <definedName name="___________________________ML324" localSheetId="8">#REF!</definedName>
    <definedName name="___________________________ML324">#REF!</definedName>
    <definedName name="___________________________mm1">[6]r!$F$4</definedName>
    <definedName name="___________________________mm11">[2]r!$F$4</definedName>
    <definedName name="___________________________mm111">[5]r!$F$4</definedName>
    <definedName name="___________________________PC13" localSheetId="22">#REF!</definedName>
    <definedName name="___________________________PC13" localSheetId="8">#REF!</definedName>
    <definedName name="___________________________PC13">#REF!</definedName>
    <definedName name="___________________________PC14" localSheetId="22">#REF!</definedName>
    <definedName name="___________________________PC14" localSheetId="8">#REF!</definedName>
    <definedName name="___________________________PC14">#REF!</definedName>
    <definedName name="___________________________PC15" localSheetId="22">#REF!</definedName>
    <definedName name="___________________________PC15" localSheetId="8">#REF!</definedName>
    <definedName name="___________________________PC15">#REF!</definedName>
    <definedName name="___________________________PC16" localSheetId="22">#REF!</definedName>
    <definedName name="___________________________PC16" localSheetId="8">#REF!</definedName>
    <definedName name="___________________________PC16">#REF!</definedName>
    <definedName name="___________________________PC17" localSheetId="22">#REF!</definedName>
    <definedName name="___________________________PC17" localSheetId="8">#REF!</definedName>
    <definedName name="___________________________PC17">#REF!</definedName>
    <definedName name="___________________________PC18" localSheetId="22">#REF!</definedName>
    <definedName name="___________________________PC18" localSheetId="8">#REF!</definedName>
    <definedName name="___________________________PC18">#REF!</definedName>
    <definedName name="___________________________PC19" localSheetId="22">#REF!</definedName>
    <definedName name="___________________________PC19" localSheetId="8">#REF!</definedName>
    <definedName name="___________________________PC19">#REF!</definedName>
    <definedName name="___________________________pc2" localSheetId="22">#REF!</definedName>
    <definedName name="___________________________pc2" localSheetId="8">#REF!</definedName>
    <definedName name="___________________________pc2">#REF!</definedName>
    <definedName name="___________________________PC21" localSheetId="22">#REF!</definedName>
    <definedName name="___________________________PC21" localSheetId="8">#REF!</definedName>
    <definedName name="___________________________PC21">#REF!</definedName>
    <definedName name="___________________________PC22" localSheetId="22">#REF!</definedName>
    <definedName name="___________________________PC22" localSheetId="8">#REF!</definedName>
    <definedName name="___________________________PC22">#REF!</definedName>
    <definedName name="___________________________PC23" localSheetId="22">#REF!</definedName>
    <definedName name="___________________________PC23" localSheetId="8">#REF!</definedName>
    <definedName name="___________________________PC23">#REF!</definedName>
    <definedName name="___________________________PC24" localSheetId="22">#REF!</definedName>
    <definedName name="___________________________PC24" localSheetId="8">#REF!</definedName>
    <definedName name="___________________________PC24">#REF!</definedName>
    <definedName name="___________________________pv2" localSheetId="22">#REF!</definedName>
    <definedName name="___________________________pv2" localSheetId="8">#REF!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 localSheetId="22">#REF!</definedName>
    <definedName name="___________________________var1" localSheetId="8">#REF!</definedName>
    <definedName name="___________________________var1">#REF!</definedName>
    <definedName name="___________________________var4" localSheetId="22">#REF!</definedName>
    <definedName name="___________________________var4" localSheetId="8">#REF!</definedName>
    <definedName name="___________________________var4">#REF!</definedName>
    <definedName name="__________________________bla1">[1]leads!$H$7</definedName>
    <definedName name="__________________________can430">40.73</definedName>
    <definedName name="__________________________can435">43.3</definedName>
    <definedName name="__________________________cur1">[2]r!$F$30</definedName>
    <definedName name="__________________________knr2" localSheetId="22">#REF!</definedName>
    <definedName name="__________________________knr2" localSheetId="8">#REF!</definedName>
    <definedName name="__________________________knr2">#REF!</definedName>
    <definedName name="__________________________l1">[3]leads!$A$3:$E$108</definedName>
    <definedName name="__________________________l12" localSheetId="22">#REF!</definedName>
    <definedName name="__________________________l12" localSheetId="8">#REF!</definedName>
    <definedName name="__________________________l12">#REF!</definedName>
    <definedName name="__________________________l2">[2]r!$F$29</definedName>
    <definedName name="__________________________l3" localSheetId="22">#REF!</definedName>
    <definedName name="__________________________l3" localSheetId="8">#REF!</definedName>
    <definedName name="__________________________l3">#REF!</definedName>
    <definedName name="__________________________l4">[4]Sheet1!$W$2:$Y$103</definedName>
    <definedName name="__________________________l5" localSheetId="22">#REF!</definedName>
    <definedName name="__________________________l5" localSheetId="8">#REF!</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MA1" localSheetId="22">#REF!</definedName>
    <definedName name="__________________________MA1" localSheetId="8">#REF!</definedName>
    <definedName name="__________________________MA1">#REF!</definedName>
    <definedName name="__________________________Met22" localSheetId="22">#REF!</definedName>
    <definedName name="__________________________Met22" localSheetId="8">#REF!</definedName>
    <definedName name="__________________________Met22">#REF!</definedName>
    <definedName name="__________________________Met45" localSheetId="22">#REF!</definedName>
    <definedName name="__________________________Met45" localSheetId="8">#REF!</definedName>
    <definedName name="__________________________Met45">#REF!</definedName>
    <definedName name="__________________________MEt55" localSheetId="22">#REF!</definedName>
    <definedName name="__________________________MEt55" localSheetId="8">#REF!</definedName>
    <definedName name="__________________________MEt55">#REF!</definedName>
    <definedName name="__________________________Met63" localSheetId="22">#REF!</definedName>
    <definedName name="__________________________Met63" localSheetId="8">#REF!</definedName>
    <definedName name="__________________________Met63">#REF!</definedName>
    <definedName name="__________________________mm1">[6]r!$F$4</definedName>
    <definedName name="__________________________mm1000" localSheetId="22">#REF!</definedName>
    <definedName name="__________________________mm1000" localSheetId="8">#REF!</definedName>
    <definedName name="__________________________mm1000">#REF!</definedName>
    <definedName name="__________________________mm11">[2]r!$F$4</definedName>
    <definedName name="__________________________mm111">[5]r!$F$4</definedName>
    <definedName name="__________________________mm600" localSheetId="22">#REF!</definedName>
    <definedName name="__________________________mm600" localSheetId="8">#REF!</definedName>
    <definedName name="__________________________mm600">#REF!</definedName>
    <definedName name="__________________________mm800" localSheetId="22">#REF!</definedName>
    <definedName name="__________________________mm800" localSheetId="8">#REF!</definedName>
    <definedName name="__________________________mm800">#REF!</definedName>
    <definedName name="__________________________pc2" localSheetId="22">#REF!</definedName>
    <definedName name="__________________________pc2" localSheetId="8">#REF!</definedName>
    <definedName name="__________________________pc2">#REF!</definedName>
    <definedName name="__________________________pv2" localSheetId="22">#REF!</definedName>
    <definedName name="__________________________pv2" localSheetId="8">#REF!</definedName>
    <definedName name="__________________________pv2">#REF!</definedName>
    <definedName name="__________________________rr3">[7]v!$A$2:$E$51</definedName>
    <definedName name="__________________________rrr1">[7]r!$B$1:$I$145</definedName>
    <definedName name="__________________________ss12">[8]rdamdata!$J$8</definedName>
    <definedName name="__________________________ss20">[8]rdamdata!$J$7</definedName>
    <definedName name="__________________________ss40">[8]rdamdata!$J$6</definedName>
    <definedName name="__________________________var1" localSheetId="22">#REF!</definedName>
    <definedName name="__________________________var1" localSheetId="8">#REF!</definedName>
    <definedName name="__________________________var1">#REF!</definedName>
    <definedName name="__________________________var4" localSheetId="22">#REF!</definedName>
    <definedName name="__________________________var4" localSheetId="8">#REF!</definedName>
    <definedName name="__________________________var4">#REF!</definedName>
    <definedName name="_________________________bla1">[1]leads!$H$7</definedName>
    <definedName name="_________________________BSG100" localSheetId="22">#REF!</definedName>
    <definedName name="_________________________BSG100" localSheetId="8">#REF!</definedName>
    <definedName name="_________________________BSG100">#REF!</definedName>
    <definedName name="_________________________BSG150" localSheetId="22">#REF!</definedName>
    <definedName name="_________________________BSG150" localSheetId="8">#REF!</definedName>
    <definedName name="_________________________BSG150">#REF!</definedName>
    <definedName name="_________________________BSG5" localSheetId="22">#REF!</definedName>
    <definedName name="_________________________BSG5" localSheetId="8">#REF!</definedName>
    <definedName name="_________________________BSG5">#REF!</definedName>
    <definedName name="_________________________BSG75" localSheetId="22">#REF!</definedName>
    <definedName name="_________________________BSG75" localSheetId="8">#REF!</definedName>
    <definedName name="_________________________BSG75">#REF!</definedName>
    <definedName name="_________________________BTC13" localSheetId="22">#REF!</definedName>
    <definedName name="_________________________BTC13" localSheetId="8">#REF!</definedName>
    <definedName name="_________________________BTC13">#REF!</definedName>
    <definedName name="_________________________BTC14" localSheetId="22">#REF!</definedName>
    <definedName name="_________________________BTC14" localSheetId="8">#REF!</definedName>
    <definedName name="_________________________BTC14">#REF!</definedName>
    <definedName name="_________________________BTC15" localSheetId="22">#REF!</definedName>
    <definedName name="_________________________BTC15" localSheetId="8">#REF!</definedName>
    <definedName name="_________________________BTC15">#REF!</definedName>
    <definedName name="_________________________BTC16" localSheetId="22">#REF!</definedName>
    <definedName name="_________________________BTC16" localSheetId="8">#REF!</definedName>
    <definedName name="_________________________BTC16">#REF!</definedName>
    <definedName name="_________________________BTC17" localSheetId="22">#REF!</definedName>
    <definedName name="_________________________BTC17" localSheetId="8">#REF!</definedName>
    <definedName name="_________________________BTC17">#REF!</definedName>
    <definedName name="_________________________BTC18" localSheetId="22">#REF!</definedName>
    <definedName name="_________________________BTC18" localSheetId="8">#REF!</definedName>
    <definedName name="_________________________BTC18">#REF!</definedName>
    <definedName name="_________________________BTC19" localSheetId="22">#REF!</definedName>
    <definedName name="_________________________BTC19" localSheetId="8">#REF!</definedName>
    <definedName name="_________________________BTC19">#REF!</definedName>
    <definedName name="_________________________BTC20" localSheetId="22">#REF!</definedName>
    <definedName name="_________________________BTC20" localSheetId="8">#REF!</definedName>
    <definedName name="_________________________BTC20">#REF!</definedName>
    <definedName name="_________________________BTC21" localSheetId="22">#REF!</definedName>
    <definedName name="_________________________BTC21" localSheetId="8">#REF!</definedName>
    <definedName name="_________________________BTC21">#REF!</definedName>
    <definedName name="_________________________BTC22" localSheetId="22">#REF!</definedName>
    <definedName name="_________________________BTC22" localSheetId="8">#REF!</definedName>
    <definedName name="_________________________BTC22">#REF!</definedName>
    <definedName name="_________________________BTC23" localSheetId="22">#REF!</definedName>
    <definedName name="_________________________BTC23" localSheetId="8">#REF!</definedName>
    <definedName name="_________________________BTC23">#REF!</definedName>
    <definedName name="_________________________BTC24" localSheetId="22">#REF!</definedName>
    <definedName name="_________________________BTC24" localSheetId="8">#REF!</definedName>
    <definedName name="_________________________BTC24">#REF!</definedName>
    <definedName name="_________________________BTR13" localSheetId="22">#REF!</definedName>
    <definedName name="_________________________BTR13" localSheetId="8">#REF!</definedName>
    <definedName name="_________________________BTR13">#REF!</definedName>
    <definedName name="_________________________BTR14" localSheetId="22">#REF!</definedName>
    <definedName name="_________________________BTR14" localSheetId="8">#REF!</definedName>
    <definedName name="_________________________BTR14">#REF!</definedName>
    <definedName name="_________________________BTR15" localSheetId="22">#REF!</definedName>
    <definedName name="_________________________BTR15" localSheetId="8">#REF!</definedName>
    <definedName name="_________________________BTR15">#REF!</definedName>
    <definedName name="_________________________BTR16" localSheetId="22">#REF!</definedName>
    <definedName name="_________________________BTR16" localSheetId="8">#REF!</definedName>
    <definedName name="_________________________BTR16">#REF!</definedName>
    <definedName name="_________________________BTR17" localSheetId="22">#REF!</definedName>
    <definedName name="_________________________BTR17" localSheetId="8">#REF!</definedName>
    <definedName name="_________________________BTR17">#REF!</definedName>
    <definedName name="_________________________BTR18" localSheetId="22">#REF!</definedName>
    <definedName name="_________________________BTR18" localSheetId="8">#REF!</definedName>
    <definedName name="_________________________BTR18">#REF!</definedName>
    <definedName name="_________________________BTR19" localSheetId="22">#REF!</definedName>
    <definedName name="_________________________BTR19" localSheetId="8">#REF!</definedName>
    <definedName name="_________________________BTR19">#REF!</definedName>
    <definedName name="_________________________BTR20" localSheetId="22">#REF!</definedName>
    <definedName name="_________________________BTR20" localSheetId="8">#REF!</definedName>
    <definedName name="_________________________BTR20">#REF!</definedName>
    <definedName name="_________________________BTR21" localSheetId="22">#REF!</definedName>
    <definedName name="_________________________BTR21" localSheetId="8">#REF!</definedName>
    <definedName name="_________________________BTR21">#REF!</definedName>
    <definedName name="_________________________BTR22" localSheetId="22">#REF!</definedName>
    <definedName name="_________________________BTR22" localSheetId="8">#REF!</definedName>
    <definedName name="_________________________BTR22">#REF!</definedName>
    <definedName name="_________________________BTR23" localSheetId="22">#REF!</definedName>
    <definedName name="_________________________BTR23" localSheetId="8">#REF!</definedName>
    <definedName name="_________________________BTR23">#REF!</definedName>
    <definedName name="_________________________BTR24" localSheetId="22">#REF!</definedName>
    <definedName name="_________________________BTR24" localSheetId="8">#REF!</definedName>
    <definedName name="_________________________BTR24">#REF!</definedName>
    <definedName name="_________________________BTS13" localSheetId="22">#REF!</definedName>
    <definedName name="_________________________BTS13" localSheetId="8">#REF!</definedName>
    <definedName name="_________________________BTS13">#REF!</definedName>
    <definedName name="_________________________BTS14" localSheetId="22">#REF!</definedName>
    <definedName name="_________________________BTS14" localSheetId="8">#REF!</definedName>
    <definedName name="_________________________BTS14">#REF!</definedName>
    <definedName name="_________________________BTS15" localSheetId="22">#REF!</definedName>
    <definedName name="_________________________BTS15" localSheetId="8">#REF!</definedName>
    <definedName name="_________________________BTS15">#REF!</definedName>
    <definedName name="_________________________BTS16" localSheetId="22">#REF!</definedName>
    <definedName name="_________________________BTS16" localSheetId="8">#REF!</definedName>
    <definedName name="_________________________BTS16">#REF!</definedName>
    <definedName name="_________________________BTS17" localSheetId="22">#REF!</definedName>
    <definedName name="_________________________BTS17" localSheetId="8">#REF!</definedName>
    <definedName name="_________________________BTS17">#REF!</definedName>
    <definedName name="_________________________BTS18" localSheetId="22">#REF!</definedName>
    <definedName name="_________________________BTS18" localSheetId="8">#REF!</definedName>
    <definedName name="_________________________BTS18">#REF!</definedName>
    <definedName name="_________________________BTS19" localSheetId="22">#REF!</definedName>
    <definedName name="_________________________BTS19" localSheetId="8">#REF!</definedName>
    <definedName name="_________________________BTS19">#REF!</definedName>
    <definedName name="_________________________BTS20" localSheetId="22">#REF!</definedName>
    <definedName name="_________________________BTS20" localSheetId="8">#REF!</definedName>
    <definedName name="_________________________BTS20">#REF!</definedName>
    <definedName name="_________________________BTS21" localSheetId="22">#REF!</definedName>
    <definedName name="_________________________BTS21" localSheetId="8">#REF!</definedName>
    <definedName name="_________________________BTS21">#REF!</definedName>
    <definedName name="_________________________BTS22" localSheetId="22">#REF!</definedName>
    <definedName name="_________________________BTS22" localSheetId="8">#REF!</definedName>
    <definedName name="_________________________BTS22">#REF!</definedName>
    <definedName name="_________________________BTS23" localSheetId="22">#REF!</definedName>
    <definedName name="_________________________BTS23" localSheetId="8">#REF!</definedName>
    <definedName name="_________________________BTS23">#REF!</definedName>
    <definedName name="_________________________BTS24" localSheetId="22">#REF!</definedName>
    <definedName name="_________________________BTS24" localSheetId="8">#REF!</definedName>
    <definedName name="_________________________BTS24">#REF!</definedName>
    <definedName name="_________________________can430">40.73</definedName>
    <definedName name="_________________________can435">43.3</definedName>
    <definedName name="_________________________cur1">[2]r!$F$30</definedName>
    <definedName name="_________________________GBS113" localSheetId="22">#REF!</definedName>
    <definedName name="_________________________GBS113" localSheetId="8">#REF!</definedName>
    <definedName name="_________________________GBS113">#REF!</definedName>
    <definedName name="_________________________GBS114" localSheetId="22">#REF!</definedName>
    <definedName name="_________________________GBS114" localSheetId="8">#REF!</definedName>
    <definedName name="_________________________GBS114">#REF!</definedName>
    <definedName name="_________________________GBS115" localSheetId="22">#REF!</definedName>
    <definedName name="_________________________GBS115" localSheetId="8">#REF!</definedName>
    <definedName name="_________________________GBS115">#REF!</definedName>
    <definedName name="_________________________GBS116" localSheetId="22">#REF!</definedName>
    <definedName name="_________________________GBS116" localSheetId="8">#REF!</definedName>
    <definedName name="_________________________GBS116">#REF!</definedName>
    <definedName name="_________________________GBS117" localSheetId="22">#REF!</definedName>
    <definedName name="_________________________GBS117" localSheetId="8">#REF!</definedName>
    <definedName name="_________________________GBS117">#REF!</definedName>
    <definedName name="_________________________GBS118" localSheetId="22">#REF!</definedName>
    <definedName name="_________________________GBS118" localSheetId="8">#REF!</definedName>
    <definedName name="_________________________GBS118">#REF!</definedName>
    <definedName name="_________________________GBS119" localSheetId="22">#REF!</definedName>
    <definedName name="_________________________GBS119" localSheetId="8">#REF!</definedName>
    <definedName name="_________________________GBS119">#REF!</definedName>
    <definedName name="_________________________GBS120" localSheetId="22">#REF!</definedName>
    <definedName name="_________________________GBS120" localSheetId="8">#REF!</definedName>
    <definedName name="_________________________GBS120">#REF!</definedName>
    <definedName name="_________________________GBS121" localSheetId="22">#REF!</definedName>
    <definedName name="_________________________GBS121" localSheetId="8">#REF!</definedName>
    <definedName name="_________________________GBS121">#REF!</definedName>
    <definedName name="_________________________GBS122" localSheetId="22">#REF!</definedName>
    <definedName name="_________________________GBS122" localSheetId="8">#REF!</definedName>
    <definedName name="_________________________GBS122">#REF!</definedName>
    <definedName name="_________________________GBS123" localSheetId="22">#REF!</definedName>
    <definedName name="_________________________GBS123" localSheetId="8">#REF!</definedName>
    <definedName name="_________________________GBS123">#REF!</definedName>
    <definedName name="_________________________GBS124" localSheetId="22">#REF!</definedName>
    <definedName name="_________________________GBS124" localSheetId="8">#REF!</definedName>
    <definedName name="_________________________GBS124">#REF!</definedName>
    <definedName name="_________________________GBS213" localSheetId="22">#REF!</definedName>
    <definedName name="_________________________GBS213" localSheetId="8">#REF!</definedName>
    <definedName name="_________________________GBS213">#REF!</definedName>
    <definedName name="_________________________GBS214" localSheetId="22">#REF!</definedName>
    <definedName name="_________________________GBS214" localSheetId="8">#REF!</definedName>
    <definedName name="_________________________GBS214">#REF!</definedName>
    <definedName name="_________________________GBS215" localSheetId="22">#REF!</definedName>
    <definedName name="_________________________GBS215" localSheetId="8">#REF!</definedName>
    <definedName name="_________________________GBS215">#REF!</definedName>
    <definedName name="_________________________GBS216" localSheetId="22">#REF!</definedName>
    <definedName name="_________________________GBS216" localSheetId="8">#REF!</definedName>
    <definedName name="_________________________GBS216">#REF!</definedName>
    <definedName name="_________________________GBS217" localSheetId="22">#REF!</definedName>
    <definedName name="_________________________GBS217" localSheetId="8">#REF!</definedName>
    <definedName name="_________________________GBS217">#REF!</definedName>
    <definedName name="_________________________GBS218" localSheetId="22">#REF!</definedName>
    <definedName name="_________________________GBS218" localSheetId="8">#REF!</definedName>
    <definedName name="_________________________GBS218">#REF!</definedName>
    <definedName name="_________________________GBS219" localSheetId="22">#REF!</definedName>
    <definedName name="_________________________GBS219" localSheetId="8">#REF!</definedName>
    <definedName name="_________________________GBS219">#REF!</definedName>
    <definedName name="_________________________GBS220" localSheetId="22">#REF!</definedName>
    <definedName name="_________________________GBS220" localSheetId="8">#REF!</definedName>
    <definedName name="_________________________GBS220">#REF!</definedName>
    <definedName name="_________________________GBS221" localSheetId="22">#REF!</definedName>
    <definedName name="_________________________GBS221" localSheetId="8">#REF!</definedName>
    <definedName name="_________________________GBS221">#REF!</definedName>
    <definedName name="_________________________GBS222" localSheetId="22">#REF!</definedName>
    <definedName name="_________________________GBS222" localSheetId="8">#REF!</definedName>
    <definedName name="_________________________GBS222">#REF!</definedName>
    <definedName name="_________________________GBS223" localSheetId="22">#REF!</definedName>
    <definedName name="_________________________GBS223" localSheetId="8">#REF!</definedName>
    <definedName name="_________________________GBS223">#REF!</definedName>
    <definedName name="_________________________GBS224" localSheetId="22">#REF!</definedName>
    <definedName name="_________________________GBS224" localSheetId="8">#REF!</definedName>
    <definedName name="_________________________GBS224">#REF!</definedName>
    <definedName name="_________________________knr2" localSheetId="22">#REF!</definedName>
    <definedName name="_________________________knr2" localSheetId="8">#REF!</definedName>
    <definedName name="_________________________knr2">#REF!</definedName>
    <definedName name="_________________________l1">[3]leads!$A$3:$E$108</definedName>
    <definedName name="_________________________l12" localSheetId="22">#REF!</definedName>
    <definedName name="_________________________l12" localSheetId="8">#REF!</definedName>
    <definedName name="_________________________l12">#REF!</definedName>
    <definedName name="_________________________l2">[2]r!$F$29</definedName>
    <definedName name="_________________________l3" localSheetId="22">#REF!</definedName>
    <definedName name="_________________________l3" localSheetId="8">#REF!</definedName>
    <definedName name="_________________________l3">#REF!</definedName>
    <definedName name="_________________________l4">[4]Sheet1!$W$2:$Y$103</definedName>
    <definedName name="_________________________l5" localSheetId="22">#REF!</definedName>
    <definedName name="_________________________l5" localSheetId="8">#REF!</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MA2" localSheetId="22">#REF!</definedName>
    <definedName name="_________________________MA2" localSheetId="8">#REF!</definedName>
    <definedName name="_________________________MA2">#REF!</definedName>
    <definedName name="_________________________Met22" localSheetId="22">#REF!</definedName>
    <definedName name="_________________________Met22" localSheetId="8">#REF!</definedName>
    <definedName name="_________________________Met22">#REF!</definedName>
    <definedName name="_________________________Met45" localSheetId="22">#REF!</definedName>
    <definedName name="_________________________Met45" localSheetId="8">#REF!</definedName>
    <definedName name="_________________________Met45">#REF!</definedName>
    <definedName name="_________________________MEt55" localSheetId="22">#REF!</definedName>
    <definedName name="_________________________MEt55" localSheetId="8">#REF!</definedName>
    <definedName name="_________________________MEt55">#REF!</definedName>
    <definedName name="_________________________Met63" localSheetId="22">#REF!</definedName>
    <definedName name="_________________________Met63" localSheetId="8">#REF!</definedName>
    <definedName name="_________________________Met63">#REF!</definedName>
    <definedName name="_________________________ML213" localSheetId="22">#REF!</definedName>
    <definedName name="_________________________ML213" localSheetId="8">#REF!</definedName>
    <definedName name="_________________________ML213">#REF!</definedName>
    <definedName name="_________________________ML214" localSheetId="22">#REF!</definedName>
    <definedName name="_________________________ML214" localSheetId="8">#REF!</definedName>
    <definedName name="_________________________ML214">#REF!</definedName>
    <definedName name="_________________________ML215" localSheetId="22">#REF!</definedName>
    <definedName name="_________________________ML215" localSheetId="8">#REF!</definedName>
    <definedName name="_________________________ML215">#REF!</definedName>
    <definedName name="_________________________ML216" localSheetId="22">#REF!</definedName>
    <definedName name="_________________________ML216" localSheetId="8">#REF!</definedName>
    <definedName name="_________________________ML216">#REF!</definedName>
    <definedName name="_________________________ML217" localSheetId="22">#REF!</definedName>
    <definedName name="_________________________ML217" localSheetId="8">#REF!</definedName>
    <definedName name="_________________________ML217">#REF!</definedName>
    <definedName name="_________________________ML218" localSheetId="22">#REF!</definedName>
    <definedName name="_________________________ML218" localSheetId="8">#REF!</definedName>
    <definedName name="_________________________ML218">#REF!</definedName>
    <definedName name="_________________________ML219" localSheetId="22">#REF!</definedName>
    <definedName name="_________________________ML219" localSheetId="8">#REF!</definedName>
    <definedName name="_________________________ML219">#REF!</definedName>
    <definedName name="_________________________ML220" localSheetId="22">#REF!</definedName>
    <definedName name="_________________________ML220" localSheetId="8">#REF!</definedName>
    <definedName name="_________________________ML220">#REF!</definedName>
    <definedName name="_________________________ML221" localSheetId="22">#REF!</definedName>
    <definedName name="_________________________ML221" localSheetId="8">#REF!</definedName>
    <definedName name="_________________________ML221">#REF!</definedName>
    <definedName name="_________________________ML222" localSheetId="22">#REF!</definedName>
    <definedName name="_________________________ML222" localSheetId="8">#REF!</definedName>
    <definedName name="_________________________ML222">#REF!</definedName>
    <definedName name="_________________________ML223" localSheetId="22">#REF!</definedName>
    <definedName name="_________________________ML223" localSheetId="8">#REF!</definedName>
    <definedName name="_________________________ML223">#REF!</definedName>
    <definedName name="_________________________ML224" localSheetId="22">#REF!</definedName>
    <definedName name="_________________________ML224" localSheetId="8">#REF!</definedName>
    <definedName name="_________________________ML224">#REF!</definedName>
    <definedName name="_________________________ML313" localSheetId="22">#REF!</definedName>
    <definedName name="_________________________ML313" localSheetId="8">#REF!</definedName>
    <definedName name="_________________________ML313">#REF!</definedName>
    <definedName name="_________________________ML314" localSheetId="22">#REF!</definedName>
    <definedName name="_________________________ML314" localSheetId="8">#REF!</definedName>
    <definedName name="_________________________ML314">#REF!</definedName>
    <definedName name="_________________________ML315" localSheetId="22">#REF!</definedName>
    <definedName name="_________________________ML315" localSheetId="8">#REF!</definedName>
    <definedName name="_________________________ML315">#REF!</definedName>
    <definedName name="_________________________ML316" localSheetId="22">#REF!</definedName>
    <definedName name="_________________________ML316" localSheetId="8">#REF!</definedName>
    <definedName name="_________________________ML316">#REF!</definedName>
    <definedName name="_________________________ML317" localSheetId="22">#REF!</definedName>
    <definedName name="_________________________ML317" localSheetId="8">#REF!</definedName>
    <definedName name="_________________________ML317">#REF!</definedName>
    <definedName name="_________________________ML318" localSheetId="22">#REF!</definedName>
    <definedName name="_________________________ML318" localSheetId="8">#REF!</definedName>
    <definedName name="_________________________ML318">#REF!</definedName>
    <definedName name="_________________________ML319" localSheetId="22">#REF!</definedName>
    <definedName name="_________________________ML319" localSheetId="8">#REF!</definedName>
    <definedName name="_________________________ML319">#REF!</definedName>
    <definedName name="_________________________ML320" localSheetId="22">#REF!</definedName>
    <definedName name="_________________________ML320" localSheetId="8">#REF!</definedName>
    <definedName name="_________________________ML320">#REF!</definedName>
    <definedName name="_________________________ML321" localSheetId="22">#REF!</definedName>
    <definedName name="_________________________ML321" localSheetId="8">#REF!</definedName>
    <definedName name="_________________________ML321">#REF!</definedName>
    <definedName name="_________________________ML322" localSheetId="22">#REF!</definedName>
    <definedName name="_________________________ML322" localSheetId="8">#REF!</definedName>
    <definedName name="_________________________ML322">#REF!</definedName>
    <definedName name="_________________________ML323" localSheetId="22">#REF!</definedName>
    <definedName name="_________________________ML323" localSheetId="8">#REF!</definedName>
    <definedName name="_________________________ML323">#REF!</definedName>
    <definedName name="_________________________ML324" localSheetId="22">#REF!</definedName>
    <definedName name="_________________________ML324" localSheetId="8">#REF!</definedName>
    <definedName name="_________________________ML324">#REF!</definedName>
    <definedName name="_________________________mm1">[6]r!$F$4</definedName>
    <definedName name="_________________________mm1000" localSheetId="22">#REF!</definedName>
    <definedName name="_________________________mm1000" localSheetId="8">#REF!</definedName>
    <definedName name="_________________________mm1000">#REF!</definedName>
    <definedName name="_________________________mm11">[2]r!$F$4</definedName>
    <definedName name="_________________________mm111">[5]r!$F$4</definedName>
    <definedName name="_________________________mm600" localSheetId="22">#REF!</definedName>
    <definedName name="_________________________mm600" localSheetId="8">#REF!</definedName>
    <definedName name="_________________________mm600">#REF!</definedName>
    <definedName name="_________________________mm800" localSheetId="22">#REF!</definedName>
    <definedName name="_________________________mm800" localSheetId="8">#REF!</definedName>
    <definedName name="_________________________mm800">#REF!</definedName>
    <definedName name="_________________________PC13" localSheetId="22">#REF!</definedName>
    <definedName name="_________________________PC13" localSheetId="8">#REF!</definedName>
    <definedName name="_________________________PC13">#REF!</definedName>
    <definedName name="_________________________PC14" localSheetId="22">#REF!</definedName>
    <definedName name="_________________________PC14" localSheetId="8">#REF!</definedName>
    <definedName name="_________________________PC14">#REF!</definedName>
    <definedName name="_________________________PC15" localSheetId="22">#REF!</definedName>
    <definedName name="_________________________PC15" localSheetId="8">#REF!</definedName>
    <definedName name="_________________________PC15">#REF!</definedName>
    <definedName name="_________________________PC16" localSheetId="22">#REF!</definedName>
    <definedName name="_________________________PC16" localSheetId="8">#REF!</definedName>
    <definedName name="_________________________PC16">#REF!</definedName>
    <definedName name="_________________________PC17" localSheetId="22">#REF!</definedName>
    <definedName name="_________________________PC17" localSheetId="8">#REF!</definedName>
    <definedName name="_________________________PC17">#REF!</definedName>
    <definedName name="_________________________PC18" localSheetId="22">#REF!</definedName>
    <definedName name="_________________________PC18" localSheetId="8">#REF!</definedName>
    <definedName name="_________________________PC18">#REF!</definedName>
    <definedName name="_________________________PC19" localSheetId="22">#REF!</definedName>
    <definedName name="_________________________PC19" localSheetId="8">#REF!</definedName>
    <definedName name="_________________________PC19">#REF!</definedName>
    <definedName name="_________________________pc2" localSheetId="22">#REF!</definedName>
    <definedName name="_________________________pc2" localSheetId="8">#REF!</definedName>
    <definedName name="_________________________pc2">#REF!</definedName>
    <definedName name="_________________________PC21" localSheetId="22">#REF!</definedName>
    <definedName name="_________________________PC21" localSheetId="8">#REF!</definedName>
    <definedName name="_________________________PC21">#REF!</definedName>
    <definedName name="_________________________PC22" localSheetId="22">#REF!</definedName>
    <definedName name="_________________________PC22" localSheetId="8">#REF!</definedName>
    <definedName name="_________________________PC22">#REF!</definedName>
    <definedName name="_________________________PC23" localSheetId="22">#REF!</definedName>
    <definedName name="_________________________PC23" localSheetId="8">#REF!</definedName>
    <definedName name="_________________________PC23">#REF!</definedName>
    <definedName name="_________________________PC24" localSheetId="22">#REF!</definedName>
    <definedName name="_________________________PC24" localSheetId="8">#REF!</definedName>
    <definedName name="_________________________PC24">#REF!</definedName>
    <definedName name="_________________________pv2" localSheetId="22">#REF!</definedName>
    <definedName name="_________________________pv2" localSheetId="8">#REF!</definedName>
    <definedName name="_________________________pv2">#REF!</definedName>
    <definedName name="_________________________rr3">[7]v!$A$2:$E$51</definedName>
    <definedName name="_________________________rrr1">[7]r!$B$1:$I$145</definedName>
    <definedName name="_________________________ss12">[8]rdamdata!$J$8</definedName>
    <definedName name="_________________________ss20">[8]rdamdata!$J$7</definedName>
    <definedName name="_________________________ss40">[8]rdamdata!$J$6</definedName>
    <definedName name="_________________________var1" localSheetId="22">#REF!</definedName>
    <definedName name="_________________________var1" localSheetId="8">#REF!</definedName>
    <definedName name="_________________________var1">#REF!</definedName>
    <definedName name="_________________________var4" localSheetId="22">#REF!</definedName>
    <definedName name="_________________________var4" localSheetId="8">#REF!</definedName>
    <definedName name="_________________________var4">#REF!</definedName>
    <definedName name="________________________bla1">[1]leads!$H$7</definedName>
    <definedName name="________________________BTC1" localSheetId="22">#REF!</definedName>
    <definedName name="________________________BTC1" localSheetId="8">#REF!</definedName>
    <definedName name="________________________BTC1">#REF!</definedName>
    <definedName name="________________________BTC10" localSheetId="22">#REF!</definedName>
    <definedName name="________________________BTC10" localSheetId="8">#REF!</definedName>
    <definedName name="________________________BTC10">#REF!</definedName>
    <definedName name="________________________BTC11" localSheetId="22">#REF!</definedName>
    <definedName name="________________________BTC11" localSheetId="8">#REF!</definedName>
    <definedName name="________________________BTC11">#REF!</definedName>
    <definedName name="________________________BTC12" localSheetId="22">#REF!</definedName>
    <definedName name="________________________BTC12" localSheetId="8">#REF!</definedName>
    <definedName name="________________________BTC12">#REF!</definedName>
    <definedName name="________________________BTC2" localSheetId="22">#REF!</definedName>
    <definedName name="________________________BTC2" localSheetId="8">#REF!</definedName>
    <definedName name="________________________BTC2">#REF!</definedName>
    <definedName name="________________________BTC3" localSheetId="22">#REF!</definedName>
    <definedName name="________________________BTC3" localSheetId="8">#REF!</definedName>
    <definedName name="________________________BTC3">#REF!</definedName>
    <definedName name="________________________BTC4" localSheetId="22">#REF!</definedName>
    <definedName name="________________________BTC4" localSheetId="8">#REF!</definedName>
    <definedName name="________________________BTC4">#REF!</definedName>
    <definedName name="________________________BTC5" localSheetId="22">#REF!</definedName>
    <definedName name="________________________BTC5" localSheetId="8">#REF!</definedName>
    <definedName name="________________________BTC5">#REF!</definedName>
    <definedName name="________________________BTC6" localSheetId="22">#REF!</definedName>
    <definedName name="________________________BTC6" localSheetId="8">#REF!</definedName>
    <definedName name="________________________BTC6">#REF!</definedName>
    <definedName name="________________________BTC7" localSheetId="22">#REF!</definedName>
    <definedName name="________________________BTC7" localSheetId="8">#REF!</definedName>
    <definedName name="________________________BTC7">#REF!</definedName>
    <definedName name="________________________BTC8" localSheetId="22">#REF!</definedName>
    <definedName name="________________________BTC8" localSheetId="8">#REF!</definedName>
    <definedName name="________________________BTC8">#REF!</definedName>
    <definedName name="________________________BTC9" localSheetId="22">#REF!</definedName>
    <definedName name="________________________BTC9" localSheetId="8">#REF!</definedName>
    <definedName name="________________________BTC9">#REF!</definedName>
    <definedName name="________________________BTR1" localSheetId="22">#REF!</definedName>
    <definedName name="________________________BTR1" localSheetId="8">#REF!</definedName>
    <definedName name="________________________BTR1">#REF!</definedName>
    <definedName name="________________________BTR10" localSheetId="22">#REF!</definedName>
    <definedName name="________________________BTR10" localSheetId="8">#REF!</definedName>
    <definedName name="________________________BTR10">#REF!</definedName>
    <definedName name="________________________BTR11" localSheetId="22">#REF!</definedName>
    <definedName name="________________________BTR11" localSheetId="8">#REF!</definedName>
    <definedName name="________________________BTR11">#REF!</definedName>
    <definedName name="________________________BTR12" localSheetId="22">#REF!</definedName>
    <definedName name="________________________BTR12" localSheetId="8">#REF!</definedName>
    <definedName name="________________________BTR12">#REF!</definedName>
    <definedName name="________________________BTR2" localSheetId="22">#REF!</definedName>
    <definedName name="________________________BTR2" localSheetId="8">#REF!</definedName>
    <definedName name="________________________BTR2">#REF!</definedName>
    <definedName name="________________________BTR3" localSheetId="22">#REF!</definedName>
    <definedName name="________________________BTR3" localSheetId="8">#REF!</definedName>
    <definedName name="________________________BTR3">#REF!</definedName>
    <definedName name="________________________BTR4" localSheetId="22">#REF!</definedName>
    <definedName name="________________________BTR4" localSheetId="8">#REF!</definedName>
    <definedName name="________________________BTR4">#REF!</definedName>
    <definedName name="________________________BTR5" localSheetId="22">#REF!</definedName>
    <definedName name="________________________BTR5" localSheetId="8">#REF!</definedName>
    <definedName name="________________________BTR5">#REF!</definedName>
    <definedName name="________________________BTR6" localSheetId="22">#REF!</definedName>
    <definedName name="________________________BTR6" localSheetId="8">#REF!</definedName>
    <definedName name="________________________BTR6">#REF!</definedName>
    <definedName name="________________________BTR7" localSheetId="22">#REF!</definedName>
    <definedName name="________________________BTR7" localSheetId="8">#REF!</definedName>
    <definedName name="________________________BTR7">#REF!</definedName>
    <definedName name="________________________BTR8" localSheetId="22">#REF!</definedName>
    <definedName name="________________________BTR8" localSheetId="8">#REF!</definedName>
    <definedName name="________________________BTR8">#REF!</definedName>
    <definedName name="________________________BTR9" localSheetId="22">#REF!</definedName>
    <definedName name="________________________BTR9" localSheetId="8">#REF!</definedName>
    <definedName name="________________________BTR9">#REF!</definedName>
    <definedName name="________________________BTS1" localSheetId="22">#REF!</definedName>
    <definedName name="________________________BTS1" localSheetId="8">#REF!</definedName>
    <definedName name="________________________BTS1">#REF!</definedName>
    <definedName name="________________________BTS10" localSheetId="22">#REF!</definedName>
    <definedName name="________________________BTS10" localSheetId="8">#REF!</definedName>
    <definedName name="________________________BTS10">#REF!</definedName>
    <definedName name="________________________BTS11" localSheetId="22">#REF!</definedName>
    <definedName name="________________________BTS11" localSheetId="8">#REF!</definedName>
    <definedName name="________________________BTS11">#REF!</definedName>
    <definedName name="________________________BTS12" localSheetId="22">#REF!</definedName>
    <definedName name="________________________BTS12" localSheetId="8">#REF!</definedName>
    <definedName name="________________________BTS12">#REF!</definedName>
    <definedName name="________________________BTS2" localSheetId="22">#REF!</definedName>
    <definedName name="________________________BTS2" localSheetId="8">#REF!</definedName>
    <definedName name="________________________BTS2">#REF!</definedName>
    <definedName name="________________________BTS3" localSheetId="22">#REF!</definedName>
    <definedName name="________________________BTS3" localSheetId="8">#REF!</definedName>
    <definedName name="________________________BTS3">#REF!</definedName>
    <definedName name="________________________BTS4" localSheetId="22">#REF!</definedName>
    <definedName name="________________________BTS4" localSheetId="8">#REF!</definedName>
    <definedName name="________________________BTS4">#REF!</definedName>
    <definedName name="________________________BTS5" localSheetId="22">#REF!</definedName>
    <definedName name="________________________BTS5" localSheetId="8">#REF!</definedName>
    <definedName name="________________________BTS5">#REF!</definedName>
    <definedName name="________________________BTS6" localSheetId="22">#REF!</definedName>
    <definedName name="________________________BTS6" localSheetId="8">#REF!</definedName>
    <definedName name="________________________BTS6">#REF!</definedName>
    <definedName name="________________________BTS7" localSheetId="22">#REF!</definedName>
    <definedName name="________________________BTS7" localSheetId="8">#REF!</definedName>
    <definedName name="________________________BTS7">#REF!</definedName>
    <definedName name="________________________BTS8" localSheetId="22">#REF!</definedName>
    <definedName name="________________________BTS8" localSheetId="8">#REF!</definedName>
    <definedName name="________________________BTS8">#REF!</definedName>
    <definedName name="________________________BTS9" localSheetId="22">#REF!</definedName>
    <definedName name="________________________BTS9" localSheetId="8">#REF!</definedName>
    <definedName name="________________________BTS9">#REF!</definedName>
    <definedName name="________________________can430">40.73</definedName>
    <definedName name="________________________can435">43.3</definedName>
    <definedName name="________________________CCW1">[9]DATA!$H$67</definedName>
    <definedName name="________________________CCW2">[9]DATA!$H$97</definedName>
    <definedName name="________________________cur1">[2]r!$F$30</definedName>
    <definedName name="________________________GBS11" localSheetId="22">#REF!</definedName>
    <definedName name="________________________GBS11" localSheetId="8">#REF!</definedName>
    <definedName name="________________________GBS11">#REF!</definedName>
    <definedName name="________________________GBS110" localSheetId="22">#REF!</definedName>
    <definedName name="________________________GBS110" localSheetId="8">#REF!</definedName>
    <definedName name="________________________GBS110">#REF!</definedName>
    <definedName name="________________________GBS111" localSheetId="22">#REF!</definedName>
    <definedName name="________________________GBS111" localSheetId="8">#REF!</definedName>
    <definedName name="________________________GBS111">#REF!</definedName>
    <definedName name="________________________GBS112" localSheetId="22">#REF!</definedName>
    <definedName name="________________________GBS112" localSheetId="8">#REF!</definedName>
    <definedName name="________________________GBS112">#REF!</definedName>
    <definedName name="________________________GBS12" localSheetId="22">#REF!</definedName>
    <definedName name="________________________GBS12" localSheetId="8">#REF!</definedName>
    <definedName name="________________________GBS12">#REF!</definedName>
    <definedName name="________________________GBS13" localSheetId="22">#REF!</definedName>
    <definedName name="________________________GBS13" localSheetId="8">#REF!</definedName>
    <definedName name="________________________GBS13">#REF!</definedName>
    <definedName name="________________________GBS14" localSheetId="22">#REF!</definedName>
    <definedName name="________________________GBS14" localSheetId="8">#REF!</definedName>
    <definedName name="________________________GBS14">#REF!</definedName>
    <definedName name="________________________GBS15" localSheetId="22">#REF!</definedName>
    <definedName name="________________________GBS15" localSheetId="8">#REF!</definedName>
    <definedName name="________________________GBS15">#REF!</definedName>
    <definedName name="________________________GBS16" localSheetId="22">#REF!</definedName>
    <definedName name="________________________GBS16" localSheetId="8">#REF!</definedName>
    <definedName name="________________________GBS16">#REF!</definedName>
    <definedName name="________________________GBS17" localSheetId="22">#REF!</definedName>
    <definedName name="________________________GBS17" localSheetId="8">#REF!</definedName>
    <definedName name="________________________GBS17">#REF!</definedName>
    <definedName name="________________________GBS18" localSheetId="22">#REF!</definedName>
    <definedName name="________________________GBS18" localSheetId="8">#REF!</definedName>
    <definedName name="________________________GBS18">#REF!</definedName>
    <definedName name="________________________GBS19" localSheetId="22">#REF!</definedName>
    <definedName name="________________________GBS19" localSheetId="8">#REF!</definedName>
    <definedName name="________________________GBS19">#REF!</definedName>
    <definedName name="________________________GBS21" localSheetId="22">#REF!</definedName>
    <definedName name="________________________GBS21" localSheetId="8">#REF!</definedName>
    <definedName name="________________________GBS21">#REF!</definedName>
    <definedName name="________________________GBS210" localSheetId="22">#REF!</definedName>
    <definedName name="________________________GBS210" localSheetId="8">#REF!</definedName>
    <definedName name="________________________GBS210">#REF!</definedName>
    <definedName name="________________________GBS211" localSheetId="22">#REF!</definedName>
    <definedName name="________________________GBS211" localSheetId="8">#REF!</definedName>
    <definedName name="________________________GBS211">#REF!</definedName>
    <definedName name="________________________GBS212" localSheetId="22">#REF!</definedName>
    <definedName name="________________________GBS212" localSheetId="8">#REF!</definedName>
    <definedName name="________________________GBS212">#REF!</definedName>
    <definedName name="________________________GBS22" localSheetId="22">#REF!</definedName>
    <definedName name="________________________GBS22" localSheetId="8">#REF!</definedName>
    <definedName name="________________________GBS22">#REF!</definedName>
    <definedName name="________________________GBS23" localSheetId="22">#REF!</definedName>
    <definedName name="________________________GBS23" localSheetId="8">#REF!</definedName>
    <definedName name="________________________GBS23">#REF!</definedName>
    <definedName name="________________________GBS24" localSheetId="22">#REF!</definedName>
    <definedName name="________________________GBS24" localSheetId="8">#REF!</definedName>
    <definedName name="________________________GBS24">#REF!</definedName>
    <definedName name="________________________GBS25" localSheetId="22">#REF!</definedName>
    <definedName name="________________________GBS25" localSheetId="8">#REF!</definedName>
    <definedName name="________________________GBS25">#REF!</definedName>
    <definedName name="________________________GBS26" localSheetId="22">#REF!</definedName>
    <definedName name="________________________GBS26" localSheetId="8">#REF!</definedName>
    <definedName name="________________________GBS26">#REF!</definedName>
    <definedName name="________________________GBS27" localSheetId="22">#REF!</definedName>
    <definedName name="________________________GBS27" localSheetId="8">#REF!</definedName>
    <definedName name="________________________GBS27">#REF!</definedName>
    <definedName name="________________________GBS28" localSheetId="22">#REF!</definedName>
    <definedName name="________________________GBS28" localSheetId="8">#REF!</definedName>
    <definedName name="________________________GBS28">#REF!</definedName>
    <definedName name="________________________GBS29" localSheetId="22">#REF!</definedName>
    <definedName name="________________________GBS29" localSheetId="8">#REF!</definedName>
    <definedName name="________________________GBS29">#REF!</definedName>
    <definedName name="________________________l1">[3]leads!$A$3:$E$108</definedName>
    <definedName name="________________________l12" localSheetId="22">#REF!</definedName>
    <definedName name="________________________l12" localSheetId="8">#REF!</definedName>
    <definedName name="________________________l12">#REF!</definedName>
    <definedName name="________________________l2">[2]r!$F$29</definedName>
    <definedName name="________________________l3" localSheetId="22">#REF!</definedName>
    <definedName name="________________________l3" localSheetId="8">#REF!</definedName>
    <definedName name="________________________l3">#REF!</definedName>
    <definedName name="________________________l4">[4]Sheet1!$W$2:$Y$103</definedName>
    <definedName name="________________________l5" localSheetId="22">#REF!</definedName>
    <definedName name="________________________l5" localSheetId="8">#REF!</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[9]DATA!$H$245</definedName>
    <definedName name="________________________lj600" localSheetId="22">#REF!</definedName>
    <definedName name="________________________lj600" localSheetId="8">#REF!</definedName>
    <definedName name="________________________lj600">#REF!</definedName>
    <definedName name="________________________lj900" localSheetId="22">#REF!</definedName>
    <definedName name="________________________lj900" localSheetId="8">#REF!</definedName>
    <definedName name="________________________lj900">#REF!</definedName>
    <definedName name="________________________LL3" localSheetId="22">#REF!</definedName>
    <definedName name="________________________LL3" localSheetId="8">#REF!</definedName>
    <definedName name="________________________LL3">#REF!</definedName>
    <definedName name="________________________MA1" localSheetId="22">#REF!</definedName>
    <definedName name="________________________MA1" localSheetId="8">#REF!</definedName>
    <definedName name="________________________MA1">#REF!</definedName>
    <definedName name="________________________MA2" localSheetId="22">#REF!</definedName>
    <definedName name="________________________MA2" localSheetId="8">#REF!</definedName>
    <definedName name="________________________MA2">#REF!</definedName>
    <definedName name="________________________Met22" localSheetId="22">#REF!</definedName>
    <definedName name="________________________Met22" localSheetId="8">#REF!</definedName>
    <definedName name="________________________Met22">#REF!</definedName>
    <definedName name="________________________Met45" localSheetId="22">#REF!</definedName>
    <definedName name="________________________Met45" localSheetId="8">#REF!</definedName>
    <definedName name="________________________Met45">#REF!</definedName>
    <definedName name="________________________MEt55" localSheetId="22">#REF!</definedName>
    <definedName name="________________________MEt55" localSheetId="8">#REF!</definedName>
    <definedName name="________________________MEt55">#REF!</definedName>
    <definedName name="________________________Met63" localSheetId="22">#REF!</definedName>
    <definedName name="________________________Met63" localSheetId="8">#REF!</definedName>
    <definedName name="________________________Met63">#REF!</definedName>
    <definedName name="________________________ML21" localSheetId="22">#REF!</definedName>
    <definedName name="________________________ML21" localSheetId="8">#REF!</definedName>
    <definedName name="________________________ML21">#REF!</definedName>
    <definedName name="________________________ML210" localSheetId="22">#REF!</definedName>
    <definedName name="________________________ML210" localSheetId="8">#REF!</definedName>
    <definedName name="________________________ML210">#REF!</definedName>
    <definedName name="________________________ML211" localSheetId="22">#REF!</definedName>
    <definedName name="________________________ML211" localSheetId="8">#REF!</definedName>
    <definedName name="________________________ML211">#REF!</definedName>
    <definedName name="________________________ML212" localSheetId="22">#REF!</definedName>
    <definedName name="________________________ML212" localSheetId="8">#REF!</definedName>
    <definedName name="________________________ML212">#REF!</definedName>
    <definedName name="________________________ML22" localSheetId="22">#REF!</definedName>
    <definedName name="________________________ML22" localSheetId="8">#REF!</definedName>
    <definedName name="________________________ML22">#REF!</definedName>
    <definedName name="________________________ML23" localSheetId="22">#REF!</definedName>
    <definedName name="________________________ML23" localSheetId="8">#REF!</definedName>
    <definedName name="________________________ML23">#REF!</definedName>
    <definedName name="________________________ML24" localSheetId="22">#REF!</definedName>
    <definedName name="________________________ML24" localSheetId="8">#REF!</definedName>
    <definedName name="________________________ML24">#REF!</definedName>
    <definedName name="________________________ML25" localSheetId="22">#REF!</definedName>
    <definedName name="________________________ML25" localSheetId="8">#REF!</definedName>
    <definedName name="________________________ML25">#REF!</definedName>
    <definedName name="________________________ML26" localSheetId="22">#REF!</definedName>
    <definedName name="________________________ML26" localSheetId="8">#REF!</definedName>
    <definedName name="________________________ML26">#REF!</definedName>
    <definedName name="________________________ML27" localSheetId="22">#REF!</definedName>
    <definedName name="________________________ML27" localSheetId="8">#REF!</definedName>
    <definedName name="________________________ML27">#REF!</definedName>
    <definedName name="________________________ML28" localSheetId="22">#REF!</definedName>
    <definedName name="________________________ML28" localSheetId="8">#REF!</definedName>
    <definedName name="________________________ML28">#REF!</definedName>
    <definedName name="________________________ML29" localSheetId="22">#REF!</definedName>
    <definedName name="________________________ML29" localSheetId="8">#REF!</definedName>
    <definedName name="________________________ML29">#REF!</definedName>
    <definedName name="________________________ML31" localSheetId="22">#REF!</definedName>
    <definedName name="________________________ML31" localSheetId="8">#REF!</definedName>
    <definedName name="________________________ML31">#REF!</definedName>
    <definedName name="________________________ML310" localSheetId="22">#REF!</definedName>
    <definedName name="________________________ML310" localSheetId="8">#REF!</definedName>
    <definedName name="________________________ML310">#REF!</definedName>
    <definedName name="________________________ML311" localSheetId="22">#REF!</definedName>
    <definedName name="________________________ML311" localSheetId="8">#REF!</definedName>
    <definedName name="________________________ML311">#REF!</definedName>
    <definedName name="________________________ML312" localSheetId="22">#REF!</definedName>
    <definedName name="________________________ML312" localSheetId="8">#REF!</definedName>
    <definedName name="________________________ML312">#REF!</definedName>
    <definedName name="________________________ML32" localSheetId="22">#REF!</definedName>
    <definedName name="________________________ML32" localSheetId="8">#REF!</definedName>
    <definedName name="________________________ML32">#REF!</definedName>
    <definedName name="________________________ML33" localSheetId="22">#REF!</definedName>
    <definedName name="________________________ML33" localSheetId="8">#REF!</definedName>
    <definedName name="________________________ML33">#REF!</definedName>
    <definedName name="________________________ML34" localSheetId="22">#REF!</definedName>
    <definedName name="________________________ML34" localSheetId="8">#REF!</definedName>
    <definedName name="________________________ML34">#REF!</definedName>
    <definedName name="________________________ML35" localSheetId="22">#REF!</definedName>
    <definedName name="________________________ML35" localSheetId="8">#REF!</definedName>
    <definedName name="________________________ML35">#REF!</definedName>
    <definedName name="________________________ML36" localSheetId="22">#REF!</definedName>
    <definedName name="________________________ML36" localSheetId="8">#REF!</definedName>
    <definedName name="________________________ML36">#REF!</definedName>
    <definedName name="________________________ML37" localSheetId="22">#REF!</definedName>
    <definedName name="________________________ML37" localSheetId="8">#REF!</definedName>
    <definedName name="________________________ML37">#REF!</definedName>
    <definedName name="________________________ML38" localSheetId="22">#REF!</definedName>
    <definedName name="________________________ML38" localSheetId="8">#REF!</definedName>
    <definedName name="________________________ML38">#REF!</definedName>
    <definedName name="________________________ML39" localSheetId="22">#REF!</definedName>
    <definedName name="________________________ML39" localSheetId="8">#REF!</definedName>
    <definedName name="________________________ML39">#REF!</definedName>
    <definedName name="________________________ML7" localSheetId="22">#REF!</definedName>
    <definedName name="________________________ML7" localSheetId="8">#REF!</definedName>
    <definedName name="________________________ML7">#REF!</definedName>
    <definedName name="________________________ML8" localSheetId="22">#REF!</definedName>
    <definedName name="________________________ML8" localSheetId="8">#REF!</definedName>
    <definedName name="________________________ML8">#REF!</definedName>
    <definedName name="________________________ML9" localSheetId="22">#REF!</definedName>
    <definedName name="________________________ML9" localSheetId="8">#REF!</definedName>
    <definedName name="________________________ML9">#REF!</definedName>
    <definedName name="________________________mm1">[6]r!$F$4</definedName>
    <definedName name="________________________mm1000" localSheetId="22">#REF!</definedName>
    <definedName name="________________________mm1000" localSheetId="8">#REF!</definedName>
    <definedName name="________________________mm1000">#REF!</definedName>
    <definedName name="________________________mm11">[2]r!$F$4</definedName>
    <definedName name="________________________mm111">[5]r!$F$4</definedName>
    <definedName name="________________________mm600" localSheetId="22">#REF!</definedName>
    <definedName name="________________________mm600" localSheetId="8">#REF!</definedName>
    <definedName name="________________________mm600">#REF!</definedName>
    <definedName name="________________________mm800" localSheetId="22">#REF!</definedName>
    <definedName name="________________________mm800" localSheetId="8">#REF!</definedName>
    <definedName name="________________________mm800">#REF!</definedName>
    <definedName name="________________________PC1" localSheetId="22">#REF!</definedName>
    <definedName name="________________________PC1" localSheetId="8">#REF!</definedName>
    <definedName name="________________________PC1">#REF!</definedName>
    <definedName name="________________________PC10" localSheetId="22">#REF!</definedName>
    <definedName name="________________________PC10" localSheetId="8">#REF!</definedName>
    <definedName name="________________________PC10">#REF!</definedName>
    <definedName name="________________________PC11" localSheetId="22">#REF!</definedName>
    <definedName name="________________________PC11" localSheetId="8">#REF!</definedName>
    <definedName name="________________________PC11">#REF!</definedName>
    <definedName name="________________________PC12" localSheetId="22">#REF!</definedName>
    <definedName name="________________________PC12" localSheetId="8">#REF!</definedName>
    <definedName name="________________________PC12">#REF!</definedName>
    <definedName name="________________________pc2" localSheetId="22">#REF!</definedName>
    <definedName name="________________________pc2" localSheetId="8">#REF!</definedName>
    <definedName name="________________________pc2">#REF!</definedName>
    <definedName name="________________________PC4" localSheetId="22">#REF!</definedName>
    <definedName name="________________________PC4" localSheetId="8">#REF!</definedName>
    <definedName name="________________________PC4">#REF!</definedName>
    <definedName name="________________________PC5" localSheetId="22">#REF!</definedName>
    <definedName name="________________________PC5" localSheetId="8">#REF!</definedName>
    <definedName name="________________________PC5">#REF!</definedName>
    <definedName name="________________________PC6" localSheetId="22">#REF!</definedName>
    <definedName name="________________________PC6" localSheetId="8">#REF!</definedName>
    <definedName name="________________________PC6">#REF!</definedName>
    <definedName name="________________________pc600" localSheetId="22">#REF!</definedName>
    <definedName name="________________________pc600" localSheetId="8">#REF!</definedName>
    <definedName name="________________________pc600">#REF!</definedName>
    <definedName name="________________________PC7" localSheetId="22">#REF!</definedName>
    <definedName name="________________________PC7" localSheetId="8">#REF!</definedName>
    <definedName name="________________________PC7">#REF!</definedName>
    <definedName name="________________________PC8" localSheetId="22">#REF!</definedName>
    <definedName name="________________________PC8" localSheetId="8">#REF!</definedName>
    <definedName name="________________________PC8">#REF!</definedName>
    <definedName name="________________________PC9" localSheetId="22">#REF!</definedName>
    <definedName name="________________________PC9" localSheetId="8">#REF!</definedName>
    <definedName name="________________________PC9">#REF!</definedName>
    <definedName name="________________________pc900" localSheetId="22">#REF!</definedName>
    <definedName name="________________________pc900" localSheetId="8">#REF!</definedName>
    <definedName name="________________________pc900">#REF!</definedName>
    <definedName name="________________________pv2" localSheetId="22">#REF!</definedName>
    <definedName name="________________________pv2" localSheetId="8">#REF!</definedName>
    <definedName name="________________________pv2">#REF!</definedName>
    <definedName name="________________________rr3">[7]v!$A$2:$E$51</definedName>
    <definedName name="________________________rrr1">[7]r!$B$1:$I$145</definedName>
    <definedName name="________________________ss12">[8]rdamdata!$J$8</definedName>
    <definedName name="________________________ss20">[8]rdamdata!$J$7</definedName>
    <definedName name="________________________ss40">[8]rdamdata!$J$6</definedName>
    <definedName name="________________________var1" localSheetId="22">#REF!</definedName>
    <definedName name="________________________var1" localSheetId="8">#REF!</definedName>
    <definedName name="________________________var1">#REF!</definedName>
    <definedName name="________________________var4" localSheetId="22">#REF!</definedName>
    <definedName name="________________________var4" localSheetId="8">#REF!</definedName>
    <definedName name="________________________var4">#REF!</definedName>
    <definedName name="_______________________bla1">[1]leads!$H$7</definedName>
    <definedName name="_______________________BSG100" localSheetId="22">#REF!</definedName>
    <definedName name="_______________________BSG100" localSheetId="8">#REF!</definedName>
    <definedName name="_______________________BSG100">#REF!</definedName>
    <definedName name="_______________________BSG150" localSheetId="22">#REF!</definedName>
    <definedName name="_______________________BSG150" localSheetId="8">#REF!</definedName>
    <definedName name="_______________________BSG150">#REF!</definedName>
    <definedName name="_______________________BSG5" localSheetId="22">#REF!</definedName>
    <definedName name="_______________________BSG5" localSheetId="8">#REF!</definedName>
    <definedName name="_______________________BSG5">#REF!</definedName>
    <definedName name="_______________________BSG75" localSheetId="22">#REF!</definedName>
    <definedName name="_______________________BSG75" localSheetId="8">#REF!</definedName>
    <definedName name="_______________________BSG75">#REF!</definedName>
    <definedName name="_______________________BTC13" localSheetId="22">#REF!</definedName>
    <definedName name="_______________________BTC13" localSheetId="8">#REF!</definedName>
    <definedName name="_______________________BTC13">#REF!</definedName>
    <definedName name="_______________________BTC14" localSheetId="22">#REF!</definedName>
    <definedName name="_______________________BTC14" localSheetId="8">#REF!</definedName>
    <definedName name="_______________________BTC14">#REF!</definedName>
    <definedName name="_______________________BTC15" localSheetId="22">#REF!</definedName>
    <definedName name="_______________________BTC15" localSheetId="8">#REF!</definedName>
    <definedName name="_______________________BTC15">#REF!</definedName>
    <definedName name="_______________________BTC16" localSheetId="22">#REF!</definedName>
    <definedName name="_______________________BTC16" localSheetId="8">#REF!</definedName>
    <definedName name="_______________________BTC16">#REF!</definedName>
    <definedName name="_______________________BTC17" localSheetId="22">#REF!</definedName>
    <definedName name="_______________________BTC17" localSheetId="8">#REF!</definedName>
    <definedName name="_______________________BTC17">#REF!</definedName>
    <definedName name="_______________________BTC18" localSheetId="22">#REF!</definedName>
    <definedName name="_______________________BTC18" localSheetId="8">#REF!</definedName>
    <definedName name="_______________________BTC18">#REF!</definedName>
    <definedName name="_______________________BTC19" localSheetId="22">#REF!</definedName>
    <definedName name="_______________________BTC19" localSheetId="8">#REF!</definedName>
    <definedName name="_______________________BTC19">#REF!</definedName>
    <definedName name="_______________________BTC20" localSheetId="22">#REF!</definedName>
    <definedName name="_______________________BTC20" localSheetId="8">#REF!</definedName>
    <definedName name="_______________________BTC20">#REF!</definedName>
    <definedName name="_______________________BTC21" localSheetId="22">#REF!</definedName>
    <definedName name="_______________________BTC21" localSheetId="8">#REF!</definedName>
    <definedName name="_______________________BTC21">#REF!</definedName>
    <definedName name="_______________________BTC22" localSheetId="22">#REF!</definedName>
    <definedName name="_______________________BTC22" localSheetId="8">#REF!</definedName>
    <definedName name="_______________________BTC22">#REF!</definedName>
    <definedName name="_______________________BTC23" localSheetId="22">#REF!</definedName>
    <definedName name="_______________________BTC23" localSheetId="8">#REF!</definedName>
    <definedName name="_______________________BTC23">#REF!</definedName>
    <definedName name="_______________________BTC24" localSheetId="22">#REF!</definedName>
    <definedName name="_______________________BTC24" localSheetId="8">#REF!</definedName>
    <definedName name="_______________________BTC24">#REF!</definedName>
    <definedName name="_______________________BTR13" localSheetId="22">#REF!</definedName>
    <definedName name="_______________________BTR13" localSheetId="8">#REF!</definedName>
    <definedName name="_______________________BTR13">#REF!</definedName>
    <definedName name="_______________________BTR14" localSheetId="22">#REF!</definedName>
    <definedName name="_______________________BTR14" localSheetId="8">#REF!</definedName>
    <definedName name="_______________________BTR14">#REF!</definedName>
    <definedName name="_______________________BTR15" localSheetId="22">#REF!</definedName>
    <definedName name="_______________________BTR15" localSheetId="8">#REF!</definedName>
    <definedName name="_______________________BTR15">#REF!</definedName>
    <definedName name="_______________________BTR16" localSheetId="22">#REF!</definedName>
    <definedName name="_______________________BTR16" localSheetId="8">#REF!</definedName>
    <definedName name="_______________________BTR16">#REF!</definedName>
    <definedName name="_______________________BTR17" localSheetId="22">#REF!</definedName>
    <definedName name="_______________________BTR17" localSheetId="8">#REF!</definedName>
    <definedName name="_______________________BTR17">#REF!</definedName>
    <definedName name="_______________________BTR18" localSheetId="22">#REF!</definedName>
    <definedName name="_______________________BTR18" localSheetId="8">#REF!</definedName>
    <definedName name="_______________________BTR18">#REF!</definedName>
    <definedName name="_______________________BTR19" localSheetId="22">#REF!</definedName>
    <definedName name="_______________________BTR19" localSheetId="8">#REF!</definedName>
    <definedName name="_______________________BTR19">#REF!</definedName>
    <definedName name="_______________________BTR20" localSheetId="22">#REF!</definedName>
    <definedName name="_______________________BTR20" localSheetId="8">#REF!</definedName>
    <definedName name="_______________________BTR20">#REF!</definedName>
    <definedName name="_______________________BTR21" localSheetId="22">#REF!</definedName>
    <definedName name="_______________________BTR21" localSheetId="8">#REF!</definedName>
    <definedName name="_______________________BTR21">#REF!</definedName>
    <definedName name="_______________________BTR22" localSheetId="22">#REF!</definedName>
    <definedName name="_______________________BTR22" localSheetId="8">#REF!</definedName>
    <definedName name="_______________________BTR22">#REF!</definedName>
    <definedName name="_______________________BTR23" localSheetId="22">#REF!</definedName>
    <definedName name="_______________________BTR23" localSheetId="8">#REF!</definedName>
    <definedName name="_______________________BTR23">#REF!</definedName>
    <definedName name="_______________________BTR24" localSheetId="22">#REF!</definedName>
    <definedName name="_______________________BTR24" localSheetId="8">#REF!</definedName>
    <definedName name="_______________________BTR24">#REF!</definedName>
    <definedName name="_______________________BTS13" localSheetId="22">#REF!</definedName>
    <definedName name="_______________________BTS13" localSheetId="8">#REF!</definedName>
    <definedName name="_______________________BTS13">#REF!</definedName>
    <definedName name="_______________________BTS14" localSheetId="22">#REF!</definedName>
    <definedName name="_______________________BTS14" localSheetId="8">#REF!</definedName>
    <definedName name="_______________________BTS14">#REF!</definedName>
    <definedName name="_______________________BTS15" localSheetId="22">#REF!</definedName>
    <definedName name="_______________________BTS15" localSheetId="8">#REF!</definedName>
    <definedName name="_______________________BTS15">#REF!</definedName>
    <definedName name="_______________________BTS16" localSheetId="22">#REF!</definedName>
    <definedName name="_______________________BTS16" localSheetId="8">#REF!</definedName>
    <definedName name="_______________________BTS16">#REF!</definedName>
    <definedName name="_______________________BTS17" localSheetId="22">#REF!</definedName>
    <definedName name="_______________________BTS17" localSheetId="8">#REF!</definedName>
    <definedName name="_______________________BTS17">#REF!</definedName>
    <definedName name="_______________________BTS18" localSheetId="22">#REF!</definedName>
    <definedName name="_______________________BTS18" localSheetId="8">#REF!</definedName>
    <definedName name="_______________________BTS18">#REF!</definedName>
    <definedName name="_______________________BTS19" localSheetId="22">#REF!</definedName>
    <definedName name="_______________________BTS19" localSheetId="8">#REF!</definedName>
    <definedName name="_______________________BTS19">#REF!</definedName>
    <definedName name="_______________________BTS20" localSheetId="22">#REF!</definedName>
    <definedName name="_______________________BTS20" localSheetId="8">#REF!</definedName>
    <definedName name="_______________________BTS20">#REF!</definedName>
    <definedName name="_______________________BTS21" localSheetId="22">#REF!</definedName>
    <definedName name="_______________________BTS21" localSheetId="8">#REF!</definedName>
    <definedName name="_______________________BTS21">#REF!</definedName>
    <definedName name="_______________________BTS22" localSheetId="22">#REF!</definedName>
    <definedName name="_______________________BTS22" localSheetId="8">#REF!</definedName>
    <definedName name="_______________________BTS22">#REF!</definedName>
    <definedName name="_______________________BTS23" localSheetId="22">#REF!</definedName>
    <definedName name="_______________________BTS23" localSheetId="8">#REF!</definedName>
    <definedName name="_______________________BTS23">#REF!</definedName>
    <definedName name="_______________________BTS24" localSheetId="22">#REF!</definedName>
    <definedName name="_______________________BTS24" localSheetId="8">#REF!</definedName>
    <definedName name="_______________________BTS24">#REF!</definedName>
    <definedName name="_______________________can430">40.73</definedName>
    <definedName name="_______________________can435">43.3</definedName>
    <definedName name="_______________________CCW1">[9]DATA!$H$67</definedName>
    <definedName name="_______________________CCW2">[9]DATA!$H$97</definedName>
    <definedName name="_______________________cur1">[2]r!$F$30</definedName>
    <definedName name="_______________________GBS113" localSheetId="22">#REF!</definedName>
    <definedName name="_______________________GBS113" localSheetId="8">#REF!</definedName>
    <definedName name="_______________________GBS113">#REF!</definedName>
    <definedName name="_______________________GBS114" localSheetId="22">#REF!</definedName>
    <definedName name="_______________________GBS114" localSheetId="8">#REF!</definedName>
    <definedName name="_______________________GBS114">#REF!</definedName>
    <definedName name="_______________________GBS115" localSheetId="22">#REF!</definedName>
    <definedName name="_______________________GBS115" localSheetId="8">#REF!</definedName>
    <definedName name="_______________________GBS115">#REF!</definedName>
    <definedName name="_______________________GBS116" localSheetId="22">#REF!</definedName>
    <definedName name="_______________________GBS116" localSheetId="8">#REF!</definedName>
    <definedName name="_______________________GBS116">#REF!</definedName>
    <definedName name="_______________________GBS117" localSheetId="22">#REF!</definedName>
    <definedName name="_______________________GBS117" localSheetId="8">#REF!</definedName>
    <definedName name="_______________________GBS117">#REF!</definedName>
    <definedName name="_______________________GBS118" localSheetId="22">#REF!</definedName>
    <definedName name="_______________________GBS118" localSheetId="8">#REF!</definedName>
    <definedName name="_______________________GBS118">#REF!</definedName>
    <definedName name="_______________________GBS119" localSheetId="22">#REF!</definedName>
    <definedName name="_______________________GBS119" localSheetId="8">#REF!</definedName>
    <definedName name="_______________________GBS119">#REF!</definedName>
    <definedName name="_______________________GBS120" localSheetId="22">#REF!</definedName>
    <definedName name="_______________________GBS120" localSheetId="8">#REF!</definedName>
    <definedName name="_______________________GBS120">#REF!</definedName>
    <definedName name="_______________________GBS121" localSheetId="22">#REF!</definedName>
    <definedName name="_______________________GBS121" localSheetId="8">#REF!</definedName>
    <definedName name="_______________________GBS121">#REF!</definedName>
    <definedName name="_______________________GBS122" localSheetId="22">#REF!</definedName>
    <definedName name="_______________________GBS122" localSheetId="8">#REF!</definedName>
    <definedName name="_______________________GBS122">#REF!</definedName>
    <definedName name="_______________________GBS123" localSheetId="22">#REF!</definedName>
    <definedName name="_______________________GBS123" localSheetId="8">#REF!</definedName>
    <definedName name="_______________________GBS123">#REF!</definedName>
    <definedName name="_______________________GBS124" localSheetId="22">#REF!</definedName>
    <definedName name="_______________________GBS124" localSheetId="8">#REF!</definedName>
    <definedName name="_______________________GBS124">#REF!</definedName>
    <definedName name="_______________________GBS213" localSheetId="22">#REF!</definedName>
    <definedName name="_______________________GBS213" localSheetId="8">#REF!</definedName>
    <definedName name="_______________________GBS213">#REF!</definedName>
    <definedName name="_______________________GBS214" localSheetId="22">#REF!</definedName>
    <definedName name="_______________________GBS214" localSheetId="8">#REF!</definedName>
    <definedName name="_______________________GBS214">#REF!</definedName>
    <definedName name="_______________________GBS215" localSheetId="22">#REF!</definedName>
    <definedName name="_______________________GBS215" localSheetId="8">#REF!</definedName>
    <definedName name="_______________________GBS215">#REF!</definedName>
    <definedName name="_______________________GBS216" localSheetId="22">#REF!</definedName>
    <definedName name="_______________________GBS216" localSheetId="8">#REF!</definedName>
    <definedName name="_______________________GBS216">#REF!</definedName>
    <definedName name="_______________________GBS217" localSheetId="22">#REF!</definedName>
    <definedName name="_______________________GBS217" localSheetId="8">#REF!</definedName>
    <definedName name="_______________________GBS217">#REF!</definedName>
    <definedName name="_______________________GBS218" localSheetId="22">#REF!</definedName>
    <definedName name="_______________________GBS218" localSheetId="8">#REF!</definedName>
    <definedName name="_______________________GBS218">#REF!</definedName>
    <definedName name="_______________________GBS219" localSheetId="22">#REF!</definedName>
    <definedName name="_______________________GBS219" localSheetId="8">#REF!</definedName>
    <definedName name="_______________________GBS219">#REF!</definedName>
    <definedName name="_______________________GBS220" localSheetId="22">#REF!</definedName>
    <definedName name="_______________________GBS220" localSheetId="8">#REF!</definedName>
    <definedName name="_______________________GBS220">#REF!</definedName>
    <definedName name="_______________________GBS221" localSheetId="22">#REF!</definedName>
    <definedName name="_______________________GBS221" localSheetId="8">#REF!</definedName>
    <definedName name="_______________________GBS221">#REF!</definedName>
    <definedName name="_______________________GBS222" localSheetId="22">#REF!</definedName>
    <definedName name="_______________________GBS222" localSheetId="8">#REF!</definedName>
    <definedName name="_______________________GBS222">#REF!</definedName>
    <definedName name="_______________________GBS223" localSheetId="22">#REF!</definedName>
    <definedName name="_______________________GBS223" localSheetId="8">#REF!</definedName>
    <definedName name="_______________________GBS223">#REF!</definedName>
    <definedName name="_______________________GBS224" localSheetId="22">#REF!</definedName>
    <definedName name="_______________________GBS224" localSheetId="8">#REF!</definedName>
    <definedName name="_______________________GBS224">#REF!</definedName>
    <definedName name="_______________________l1">[3]leads!$A$3:$E$108</definedName>
    <definedName name="_______________________l12" localSheetId="22">#REF!</definedName>
    <definedName name="_______________________l12" localSheetId="8">#REF!</definedName>
    <definedName name="_______________________l12">#REF!</definedName>
    <definedName name="_______________________l2">[2]r!$F$29</definedName>
    <definedName name="_______________________l3" localSheetId="22">#REF!</definedName>
    <definedName name="_______________________l3" localSheetId="8">#REF!</definedName>
    <definedName name="_______________________l3">#REF!</definedName>
    <definedName name="_______________________l4">[4]Sheet1!$W$2:$Y$103</definedName>
    <definedName name="_______________________l5" localSheetId="22">#REF!</definedName>
    <definedName name="_______________________l5" localSheetId="8">#REF!</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[9]DATA!$H$245</definedName>
    <definedName name="_______________________LSO24" localSheetId="22">[10]Lead!#REF!</definedName>
    <definedName name="_______________________LSO24" localSheetId="8">[10]Lead!#REF!</definedName>
    <definedName name="_______________________LSO24">[10]Lead!#REF!</definedName>
    <definedName name="_______________________MA1" localSheetId="22">#REF!</definedName>
    <definedName name="_______________________MA1" localSheetId="8">#REF!</definedName>
    <definedName name="_______________________MA1">#REF!</definedName>
    <definedName name="_______________________MA2" localSheetId="22">#REF!</definedName>
    <definedName name="_______________________MA2" localSheetId="8">#REF!</definedName>
    <definedName name="_______________________MA2">#REF!</definedName>
    <definedName name="_______________________Met22" localSheetId="22">#REF!</definedName>
    <definedName name="_______________________Met22" localSheetId="8">#REF!</definedName>
    <definedName name="_______________________Met22">#REF!</definedName>
    <definedName name="_______________________Met45" localSheetId="22">#REF!</definedName>
    <definedName name="_______________________Met45" localSheetId="8">#REF!</definedName>
    <definedName name="_______________________Met45">#REF!</definedName>
    <definedName name="_______________________MEt55" localSheetId="22">#REF!</definedName>
    <definedName name="_______________________MEt55" localSheetId="8">#REF!</definedName>
    <definedName name="_______________________MEt55">#REF!</definedName>
    <definedName name="_______________________Met63" localSheetId="22">#REF!</definedName>
    <definedName name="_______________________Met63" localSheetId="8">#REF!</definedName>
    <definedName name="_______________________Met63">#REF!</definedName>
    <definedName name="_______________________ML213" localSheetId="22">#REF!</definedName>
    <definedName name="_______________________ML213" localSheetId="8">#REF!</definedName>
    <definedName name="_______________________ML213">#REF!</definedName>
    <definedName name="_______________________ML214" localSheetId="22">#REF!</definedName>
    <definedName name="_______________________ML214" localSheetId="8">#REF!</definedName>
    <definedName name="_______________________ML214">#REF!</definedName>
    <definedName name="_______________________ML215" localSheetId="22">#REF!</definedName>
    <definedName name="_______________________ML215" localSheetId="8">#REF!</definedName>
    <definedName name="_______________________ML215">#REF!</definedName>
    <definedName name="_______________________ML216" localSheetId="22">#REF!</definedName>
    <definedName name="_______________________ML216" localSheetId="8">#REF!</definedName>
    <definedName name="_______________________ML216">#REF!</definedName>
    <definedName name="_______________________ML217" localSheetId="22">#REF!</definedName>
    <definedName name="_______________________ML217" localSheetId="8">#REF!</definedName>
    <definedName name="_______________________ML217">#REF!</definedName>
    <definedName name="_______________________ML218" localSheetId="22">#REF!</definedName>
    <definedName name="_______________________ML218" localSheetId="8">#REF!</definedName>
    <definedName name="_______________________ML218">#REF!</definedName>
    <definedName name="_______________________ML219" localSheetId="22">#REF!</definedName>
    <definedName name="_______________________ML219" localSheetId="8">#REF!</definedName>
    <definedName name="_______________________ML219">#REF!</definedName>
    <definedName name="_______________________ML220" localSheetId="22">#REF!</definedName>
    <definedName name="_______________________ML220" localSheetId="8">#REF!</definedName>
    <definedName name="_______________________ML220">#REF!</definedName>
    <definedName name="_______________________ML221" localSheetId="22">#REF!</definedName>
    <definedName name="_______________________ML221" localSheetId="8">#REF!</definedName>
    <definedName name="_______________________ML221">#REF!</definedName>
    <definedName name="_______________________ML222" localSheetId="22">#REF!</definedName>
    <definedName name="_______________________ML222" localSheetId="8">#REF!</definedName>
    <definedName name="_______________________ML222">#REF!</definedName>
    <definedName name="_______________________ML223" localSheetId="22">#REF!</definedName>
    <definedName name="_______________________ML223" localSheetId="8">#REF!</definedName>
    <definedName name="_______________________ML223">#REF!</definedName>
    <definedName name="_______________________ML224" localSheetId="22">#REF!</definedName>
    <definedName name="_______________________ML224" localSheetId="8">#REF!</definedName>
    <definedName name="_______________________ML224">#REF!</definedName>
    <definedName name="_______________________ML313" localSheetId="22">#REF!</definedName>
    <definedName name="_______________________ML313" localSheetId="8">#REF!</definedName>
    <definedName name="_______________________ML313">#REF!</definedName>
    <definedName name="_______________________ML314" localSheetId="22">#REF!</definedName>
    <definedName name="_______________________ML314" localSheetId="8">#REF!</definedName>
    <definedName name="_______________________ML314">#REF!</definedName>
    <definedName name="_______________________ML315" localSheetId="22">#REF!</definedName>
    <definedName name="_______________________ML315" localSheetId="8">#REF!</definedName>
    <definedName name="_______________________ML315">#REF!</definedName>
    <definedName name="_______________________ML316" localSheetId="22">#REF!</definedName>
    <definedName name="_______________________ML316" localSheetId="8">#REF!</definedName>
    <definedName name="_______________________ML316">#REF!</definedName>
    <definedName name="_______________________ML317" localSheetId="22">#REF!</definedName>
    <definedName name="_______________________ML317" localSheetId="8">#REF!</definedName>
    <definedName name="_______________________ML317">#REF!</definedName>
    <definedName name="_______________________ML318" localSheetId="22">#REF!</definedName>
    <definedName name="_______________________ML318" localSheetId="8">#REF!</definedName>
    <definedName name="_______________________ML318">#REF!</definedName>
    <definedName name="_______________________ML319" localSheetId="22">#REF!</definedName>
    <definedName name="_______________________ML319" localSheetId="8">#REF!</definedName>
    <definedName name="_______________________ML319">#REF!</definedName>
    <definedName name="_______________________ML320" localSheetId="22">#REF!</definedName>
    <definedName name="_______________________ML320" localSheetId="8">#REF!</definedName>
    <definedName name="_______________________ML320">#REF!</definedName>
    <definedName name="_______________________ML321" localSheetId="22">#REF!</definedName>
    <definedName name="_______________________ML321" localSheetId="8">#REF!</definedName>
    <definedName name="_______________________ML321">#REF!</definedName>
    <definedName name="_______________________ML322" localSheetId="22">#REF!</definedName>
    <definedName name="_______________________ML322" localSheetId="8">#REF!</definedName>
    <definedName name="_______________________ML322">#REF!</definedName>
    <definedName name="_______________________ML323" localSheetId="22">#REF!</definedName>
    <definedName name="_______________________ML323" localSheetId="8">#REF!</definedName>
    <definedName name="_______________________ML323">#REF!</definedName>
    <definedName name="_______________________ML324" localSheetId="22">#REF!</definedName>
    <definedName name="_______________________ML324" localSheetId="8">#REF!</definedName>
    <definedName name="_______________________ML324">#REF!</definedName>
    <definedName name="_______________________mm1">[6]r!$F$4</definedName>
    <definedName name="_______________________mm1000" localSheetId="22">#REF!</definedName>
    <definedName name="_______________________mm1000" localSheetId="8">#REF!</definedName>
    <definedName name="_______________________mm1000">#REF!</definedName>
    <definedName name="_______________________mm11">[2]r!$F$4</definedName>
    <definedName name="_______________________mm111">[5]r!$F$4</definedName>
    <definedName name="_______________________mm600" localSheetId="22">#REF!</definedName>
    <definedName name="_______________________mm600" localSheetId="8">#REF!</definedName>
    <definedName name="_______________________mm600">#REF!</definedName>
    <definedName name="_______________________mm800" localSheetId="22">#REF!</definedName>
    <definedName name="_______________________mm800" localSheetId="8">#REF!</definedName>
    <definedName name="_______________________mm800">#REF!</definedName>
    <definedName name="_______________________PC13" localSheetId="22">#REF!</definedName>
    <definedName name="_______________________PC13" localSheetId="8">#REF!</definedName>
    <definedName name="_______________________PC13">#REF!</definedName>
    <definedName name="_______________________PC14" localSheetId="22">#REF!</definedName>
    <definedName name="_______________________PC14" localSheetId="8">#REF!</definedName>
    <definedName name="_______________________PC14">#REF!</definedName>
    <definedName name="_______________________PC15" localSheetId="22">#REF!</definedName>
    <definedName name="_______________________PC15" localSheetId="8">#REF!</definedName>
    <definedName name="_______________________PC15">#REF!</definedName>
    <definedName name="_______________________PC16" localSheetId="22">#REF!</definedName>
    <definedName name="_______________________PC16" localSheetId="8">#REF!</definedName>
    <definedName name="_______________________PC16">#REF!</definedName>
    <definedName name="_______________________PC17" localSheetId="22">#REF!</definedName>
    <definedName name="_______________________PC17" localSheetId="8">#REF!</definedName>
    <definedName name="_______________________PC17">#REF!</definedName>
    <definedName name="_______________________PC18" localSheetId="22">#REF!</definedName>
    <definedName name="_______________________PC18" localSheetId="8">#REF!</definedName>
    <definedName name="_______________________PC18">#REF!</definedName>
    <definedName name="_______________________PC19" localSheetId="22">#REF!</definedName>
    <definedName name="_______________________PC19" localSheetId="8">#REF!</definedName>
    <definedName name="_______________________PC19">#REF!</definedName>
    <definedName name="_______________________pc2" localSheetId="22">#REF!</definedName>
    <definedName name="_______________________pc2" localSheetId="8">#REF!</definedName>
    <definedName name="_______________________pc2">#REF!</definedName>
    <definedName name="_______________________PC21" localSheetId="22">#REF!</definedName>
    <definedName name="_______________________PC21" localSheetId="8">#REF!</definedName>
    <definedName name="_______________________PC21">#REF!</definedName>
    <definedName name="_______________________PC22" localSheetId="22">#REF!</definedName>
    <definedName name="_______________________PC22" localSheetId="8">#REF!</definedName>
    <definedName name="_______________________PC22">#REF!</definedName>
    <definedName name="_______________________PC23" localSheetId="22">#REF!</definedName>
    <definedName name="_______________________PC23" localSheetId="8">#REF!</definedName>
    <definedName name="_______________________PC23">#REF!</definedName>
    <definedName name="_______________________PC24" localSheetId="22">#REF!</definedName>
    <definedName name="_______________________PC24" localSheetId="8">#REF!</definedName>
    <definedName name="_______________________PC24">#REF!</definedName>
    <definedName name="_______________________pv2" localSheetId="22">#REF!</definedName>
    <definedName name="_______________________pv2" localSheetId="8">#REF!</definedName>
    <definedName name="_______________________pv2">#REF!</definedName>
    <definedName name="_______________________rr3">[7]v!$A$2:$E$51</definedName>
    <definedName name="_______________________rrr1">[7]r!$B$1:$I$145</definedName>
    <definedName name="_______________________ss12">[8]rdamdata!$J$8</definedName>
    <definedName name="_______________________ss20">[8]rdamdata!$J$7</definedName>
    <definedName name="_______________________ss40">[8]rdamdata!$J$6</definedName>
    <definedName name="_______________________var1" localSheetId="22">#REF!</definedName>
    <definedName name="_______________________var1" localSheetId="8">#REF!</definedName>
    <definedName name="_______________________var1">#REF!</definedName>
    <definedName name="_______________________var4" localSheetId="22">#REF!</definedName>
    <definedName name="_______________________var4" localSheetId="8">#REF!</definedName>
    <definedName name="_______________________var4">#REF!</definedName>
    <definedName name="______________________bla1">[1]leads!$H$7</definedName>
    <definedName name="______________________BSG100" localSheetId="22">#REF!</definedName>
    <definedName name="______________________BSG100" localSheetId="8">#REF!</definedName>
    <definedName name="______________________BSG100">#REF!</definedName>
    <definedName name="______________________BSG150" localSheetId="22">#REF!</definedName>
    <definedName name="______________________BSG150" localSheetId="8">#REF!</definedName>
    <definedName name="______________________BSG150">#REF!</definedName>
    <definedName name="______________________BSG5" localSheetId="22">#REF!</definedName>
    <definedName name="______________________BSG5" localSheetId="8">#REF!</definedName>
    <definedName name="______________________BSG5">#REF!</definedName>
    <definedName name="______________________BSG75" localSheetId="22">#REF!</definedName>
    <definedName name="______________________BSG75" localSheetId="8">#REF!</definedName>
    <definedName name="______________________BSG75">#REF!</definedName>
    <definedName name="______________________BTC1" localSheetId="22">#REF!</definedName>
    <definedName name="______________________BTC1" localSheetId="8">#REF!</definedName>
    <definedName name="______________________BTC1">#REF!</definedName>
    <definedName name="______________________BTC10" localSheetId="22">#REF!</definedName>
    <definedName name="______________________BTC10" localSheetId="8">#REF!</definedName>
    <definedName name="______________________BTC10">#REF!</definedName>
    <definedName name="______________________BTC11" localSheetId="22">#REF!</definedName>
    <definedName name="______________________BTC11" localSheetId="8">#REF!</definedName>
    <definedName name="______________________BTC11">#REF!</definedName>
    <definedName name="______________________BTC12" localSheetId="22">#REF!</definedName>
    <definedName name="______________________BTC12" localSheetId="8">#REF!</definedName>
    <definedName name="______________________BTC12">#REF!</definedName>
    <definedName name="______________________BTC13" localSheetId="22">#REF!</definedName>
    <definedName name="______________________BTC13" localSheetId="8">#REF!</definedName>
    <definedName name="______________________BTC13">#REF!</definedName>
    <definedName name="______________________BTC14" localSheetId="22">#REF!</definedName>
    <definedName name="______________________BTC14" localSheetId="8">#REF!</definedName>
    <definedName name="______________________BTC14">#REF!</definedName>
    <definedName name="______________________BTC15" localSheetId="22">#REF!</definedName>
    <definedName name="______________________BTC15" localSheetId="8">#REF!</definedName>
    <definedName name="______________________BTC15">#REF!</definedName>
    <definedName name="______________________BTC16" localSheetId="22">#REF!</definedName>
    <definedName name="______________________BTC16" localSheetId="8">#REF!</definedName>
    <definedName name="______________________BTC16">#REF!</definedName>
    <definedName name="______________________BTC17" localSheetId="22">#REF!</definedName>
    <definedName name="______________________BTC17" localSheetId="8">#REF!</definedName>
    <definedName name="______________________BTC17">#REF!</definedName>
    <definedName name="______________________BTC18" localSheetId="22">#REF!</definedName>
    <definedName name="______________________BTC18" localSheetId="8">#REF!</definedName>
    <definedName name="______________________BTC18">#REF!</definedName>
    <definedName name="______________________BTC19" localSheetId="22">#REF!</definedName>
    <definedName name="______________________BTC19" localSheetId="8">#REF!</definedName>
    <definedName name="______________________BTC19">#REF!</definedName>
    <definedName name="______________________BTC2" localSheetId="22">#REF!</definedName>
    <definedName name="______________________BTC2" localSheetId="8">#REF!</definedName>
    <definedName name="______________________BTC2">#REF!</definedName>
    <definedName name="______________________BTC20" localSheetId="22">#REF!</definedName>
    <definedName name="______________________BTC20" localSheetId="8">#REF!</definedName>
    <definedName name="______________________BTC20">#REF!</definedName>
    <definedName name="______________________BTC21" localSheetId="22">#REF!</definedName>
    <definedName name="______________________BTC21" localSheetId="8">#REF!</definedName>
    <definedName name="______________________BTC21">#REF!</definedName>
    <definedName name="______________________BTC22" localSheetId="22">#REF!</definedName>
    <definedName name="______________________BTC22" localSheetId="8">#REF!</definedName>
    <definedName name="______________________BTC22">#REF!</definedName>
    <definedName name="______________________BTC23" localSheetId="22">#REF!</definedName>
    <definedName name="______________________BTC23" localSheetId="8">#REF!</definedName>
    <definedName name="______________________BTC23">#REF!</definedName>
    <definedName name="______________________BTC24" localSheetId="22">#REF!</definedName>
    <definedName name="______________________BTC24" localSheetId="8">#REF!</definedName>
    <definedName name="______________________BTC24">#REF!</definedName>
    <definedName name="______________________BTC3" localSheetId="22">#REF!</definedName>
    <definedName name="______________________BTC3" localSheetId="8">#REF!</definedName>
    <definedName name="______________________BTC3">#REF!</definedName>
    <definedName name="______________________BTC4" localSheetId="22">#REF!</definedName>
    <definedName name="______________________BTC4" localSheetId="8">#REF!</definedName>
    <definedName name="______________________BTC4">#REF!</definedName>
    <definedName name="______________________BTC5" localSheetId="22">#REF!</definedName>
    <definedName name="______________________BTC5" localSheetId="8">#REF!</definedName>
    <definedName name="______________________BTC5">#REF!</definedName>
    <definedName name="______________________BTC6" localSheetId="22">#REF!</definedName>
    <definedName name="______________________BTC6" localSheetId="8">#REF!</definedName>
    <definedName name="______________________BTC6">#REF!</definedName>
    <definedName name="______________________BTC7" localSheetId="22">#REF!</definedName>
    <definedName name="______________________BTC7" localSheetId="8">#REF!</definedName>
    <definedName name="______________________BTC7">#REF!</definedName>
    <definedName name="______________________BTC8" localSheetId="22">#REF!</definedName>
    <definedName name="______________________BTC8" localSheetId="8">#REF!</definedName>
    <definedName name="______________________BTC8">#REF!</definedName>
    <definedName name="______________________BTC9" localSheetId="22">#REF!</definedName>
    <definedName name="______________________BTC9" localSheetId="8">#REF!</definedName>
    <definedName name="______________________BTC9">#REF!</definedName>
    <definedName name="______________________BTR1" localSheetId="22">#REF!</definedName>
    <definedName name="______________________BTR1" localSheetId="8">#REF!</definedName>
    <definedName name="______________________BTR1">#REF!</definedName>
    <definedName name="______________________BTR10" localSheetId="22">#REF!</definedName>
    <definedName name="______________________BTR10" localSheetId="8">#REF!</definedName>
    <definedName name="______________________BTR10">#REF!</definedName>
    <definedName name="______________________BTR11" localSheetId="22">#REF!</definedName>
    <definedName name="______________________BTR11" localSheetId="8">#REF!</definedName>
    <definedName name="______________________BTR11">#REF!</definedName>
    <definedName name="______________________BTR12" localSheetId="22">#REF!</definedName>
    <definedName name="______________________BTR12" localSheetId="8">#REF!</definedName>
    <definedName name="______________________BTR12">#REF!</definedName>
    <definedName name="______________________BTR13" localSheetId="22">#REF!</definedName>
    <definedName name="______________________BTR13" localSheetId="8">#REF!</definedName>
    <definedName name="______________________BTR13">#REF!</definedName>
    <definedName name="______________________BTR14" localSheetId="22">#REF!</definedName>
    <definedName name="______________________BTR14" localSheetId="8">#REF!</definedName>
    <definedName name="______________________BTR14">#REF!</definedName>
    <definedName name="______________________BTR15" localSheetId="22">#REF!</definedName>
    <definedName name="______________________BTR15" localSheetId="8">#REF!</definedName>
    <definedName name="______________________BTR15">#REF!</definedName>
    <definedName name="______________________BTR16" localSheetId="22">#REF!</definedName>
    <definedName name="______________________BTR16" localSheetId="8">#REF!</definedName>
    <definedName name="______________________BTR16">#REF!</definedName>
    <definedName name="______________________BTR17" localSheetId="22">#REF!</definedName>
    <definedName name="______________________BTR17" localSheetId="8">#REF!</definedName>
    <definedName name="______________________BTR17">#REF!</definedName>
    <definedName name="______________________BTR18" localSheetId="22">#REF!</definedName>
    <definedName name="______________________BTR18" localSheetId="8">#REF!</definedName>
    <definedName name="______________________BTR18">#REF!</definedName>
    <definedName name="______________________BTR19" localSheetId="22">#REF!</definedName>
    <definedName name="______________________BTR19" localSheetId="8">#REF!</definedName>
    <definedName name="______________________BTR19">#REF!</definedName>
    <definedName name="______________________BTR2" localSheetId="22">#REF!</definedName>
    <definedName name="______________________BTR2" localSheetId="8">#REF!</definedName>
    <definedName name="______________________BTR2">#REF!</definedName>
    <definedName name="______________________BTR20" localSheetId="22">#REF!</definedName>
    <definedName name="______________________BTR20" localSheetId="8">#REF!</definedName>
    <definedName name="______________________BTR20">#REF!</definedName>
    <definedName name="______________________BTR21" localSheetId="22">#REF!</definedName>
    <definedName name="______________________BTR21" localSheetId="8">#REF!</definedName>
    <definedName name="______________________BTR21">#REF!</definedName>
    <definedName name="______________________BTR22" localSheetId="22">#REF!</definedName>
    <definedName name="______________________BTR22" localSheetId="8">#REF!</definedName>
    <definedName name="______________________BTR22">#REF!</definedName>
    <definedName name="______________________BTR23" localSheetId="22">#REF!</definedName>
    <definedName name="______________________BTR23" localSheetId="8">#REF!</definedName>
    <definedName name="______________________BTR23">#REF!</definedName>
    <definedName name="______________________BTR24" localSheetId="22">#REF!</definedName>
    <definedName name="______________________BTR24" localSheetId="8">#REF!</definedName>
    <definedName name="______________________BTR24">#REF!</definedName>
    <definedName name="______________________BTR3" localSheetId="22">#REF!</definedName>
    <definedName name="______________________BTR3" localSheetId="8">#REF!</definedName>
    <definedName name="______________________BTR3">#REF!</definedName>
    <definedName name="______________________BTR4" localSheetId="22">#REF!</definedName>
    <definedName name="______________________BTR4" localSheetId="8">#REF!</definedName>
    <definedName name="______________________BTR4">#REF!</definedName>
    <definedName name="______________________BTR5" localSheetId="22">#REF!</definedName>
    <definedName name="______________________BTR5" localSheetId="8">#REF!</definedName>
    <definedName name="______________________BTR5">#REF!</definedName>
    <definedName name="______________________BTR6" localSheetId="22">#REF!</definedName>
    <definedName name="______________________BTR6" localSheetId="8">#REF!</definedName>
    <definedName name="______________________BTR6">#REF!</definedName>
    <definedName name="______________________BTR7" localSheetId="22">#REF!</definedName>
    <definedName name="______________________BTR7" localSheetId="8">#REF!</definedName>
    <definedName name="______________________BTR7">#REF!</definedName>
    <definedName name="______________________BTR8" localSheetId="22">#REF!</definedName>
    <definedName name="______________________BTR8" localSheetId="8">#REF!</definedName>
    <definedName name="______________________BTR8">#REF!</definedName>
    <definedName name="______________________BTR9" localSheetId="22">#REF!</definedName>
    <definedName name="______________________BTR9" localSheetId="8">#REF!</definedName>
    <definedName name="______________________BTR9">#REF!</definedName>
    <definedName name="______________________BTS1" localSheetId="22">#REF!</definedName>
    <definedName name="______________________BTS1" localSheetId="8">#REF!</definedName>
    <definedName name="______________________BTS1">#REF!</definedName>
    <definedName name="______________________BTS10" localSheetId="22">#REF!</definedName>
    <definedName name="______________________BTS10" localSheetId="8">#REF!</definedName>
    <definedName name="______________________BTS10">#REF!</definedName>
    <definedName name="______________________BTS11" localSheetId="22">#REF!</definedName>
    <definedName name="______________________BTS11" localSheetId="8">#REF!</definedName>
    <definedName name="______________________BTS11">#REF!</definedName>
    <definedName name="______________________BTS12" localSheetId="22">#REF!</definedName>
    <definedName name="______________________BTS12" localSheetId="8">#REF!</definedName>
    <definedName name="______________________BTS12">#REF!</definedName>
    <definedName name="______________________BTS13" localSheetId="22">#REF!</definedName>
    <definedName name="______________________BTS13" localSheetId="8">#REF!</definedName>
    <definedName name="______________________BTS13">#REF!</definedName>
    <definedName name="______________________BTS14" localSheetId="22">#REF!</definedName>
    <definedName name="______________________BTS14" localSheetId="8">#REF!</definedName>
    <definedName name="______________________BTS14">#REF!</definedName>
    <definedName name="______________________BTS15" localSheetId="22">#REF!</definedName>
    <definedName name="______________________BTS15" localSheetId="8">#REF!</definedName>
    <definedName name="______________________BTS15">#REF!</definedName>
    <definedName name="______________________BTS16" localSheetId="22">#REF!</definedName>
    <definedName name="______________________BTS16" localSheetId="8">#REF!</definedName>
    <definedName name="______________________BTS16">#REF!</definedName>
    <definedName name="______________________BTS17" localSheetId="22">#REF!</definedName>
    <definedName name="______________________BTS17" localSheetId="8">#REF!</definedName>
    <definedName name="______________________BTS17">#REF!</definedName>
    <definedName name="______________________BTS18" localSheetId="22">#REF!</definedName>
    <definedName name="______________________BTS18" localSheetId="8">#REF!</definedName>
    <definedName name="______________________BTS18">#REF!</definedName>
    <definedName name="______________________BTS19" localSheetId="22">#REF!</definedName>
    <definedName name="______________________BTS19" localSheetId="8">#REF!</definedName>
    <definedName name="______________________BTS19">#REF!</definedName>
    <definedName name="______________________BTS2" localSheetId="22">#REF!</definedName>
    <definedName name="______________________BTS2" localSheetId="8">#REF!</definedName>
    <definedName name="______________________BTS2">#REF!</definedName>
    <definedName name="______________________BTS20" localSheetId="22">#REF!</definedName>
    <definedName name="______________________BTS20" localSheetId="8">#REF!</definedName>
    <definedName name="______________________BTS20">#REF!</definedName>
    <definedName name="______________________BTS21" localSheetId="22">#REF!</definedName>
    <definedName name="______________________BTS21" localSheetId="8">#REF!</definedName>
    <definedName name="______________________BTS21">#REF!</definedName>
    <definedName name="______________________BTS22" localSheetId="22">#REF!</definedName>
    <definedName name="______________________BTS22" localSheetId="8">#REF!</definedName>
    <definedName name="______________________BTS22">#REF!</definedName>
    <definedName name="______________________BTS23" localSheetId="22">#REF!</definedName>
    <definedName name="______________________BTS23" localSheetId="8">#REF!</definedName>
    <definedName name="______________________BTS23">#REF!</definedName>
    <definedName name="______________________BTS24" localSheetId="22">#REF!</definedName>
    <definedName name="______________________BTS24" localSheetId="8">#REF!</definedName>
    <definedName name="______________________BTS24">#REF!</definedName>
    <definedName name="______________________BTS3" localSheetId="22">#REF!</definedName>
    <definedName name="______________________BTS3" localSheetId="8">#REF!</definedName>
    <definedName name="______________________BTS3">#REF!</definedName>
    <definedName name="______________________BTS4" localSheetId="22">#REF!</definedName>
    <definedName name="______________________BTS4" localSheetId="8">#REF!</definedName>
    <definedName name="______________________BTS4">#REF!</definedName>
    <definedName name="______________________BTS5" localSheetId="22">#REF!</definedName>
    <definedName name="______________________BTS5" localSheetId="8">#REF!</definedName>
    <definedName name="______________________BTS5">#REF!</definedName>
    <definedName name="______________________BTS6" localSheetId="22">#REF!</definedName>
    <definedName name="______________________BTS6" localSheetId="8">#REF!</definedName>
    <definedName name="______________________BTS6">#REF!</definedName>
    <definedName name="______________________BTS7" localSheetId="22">#REF!</definedName>
    <definedName name="______________________BTS7" localSheetId="8">#REF!</definedName>
    <definedName name="______________________BTS7">#REF!</definedName>
    <definedName name="______________________BTS8" localSheetId="22">#REF!</definedName>
    <definedName name="______________________BTS8" localSheetId="8">#REF!</definedName>
    <definedName name="______________________BTS8">#REF!</definedName>
    <definedName name="______________________BTS9" localSheetId="22">#REF!</definedName>
    <definedName name="______________________BTS9" localSheetId="8">#REF!</definedName>
    <definedName name="______________________BTS9">#REF!</definedName>
    <definedName name="______________________can430">40.73</definedName>
    <definedName name="______________________can435">43.3</definedName>
    <definedName name="______________________CCW1">[9]DATA!$H$67</definedName>
    <definedName name="______________________CCW2">[9]DATA!$H$97</definedName>
    <definedName name="______________________cur1">[2]r!$F$30</definedName>
    <definedName name="______________________GBS11" localSheetId="22">#REF!</definedName>
    <definedName name="______________________GBS11" localSheetId="8">#REF!</definedName>
    <definedName name="______________________GBS11">#REF!</definedName>
    <definedName name="______________________GBS110" localSheetId="22">#REF!</definedName>
    <definedName name="______________________GBS110" localSheetId="8">#REF!</definedName>
    <definedName name="______________________GBS110">#REF!</definedName>
    <definedName name="______________________GBS111" localSheetId="22">#REF!</definedName>
    <definedName name="______________________GBS111" localSheetId="8">#REF!</definedName>
    <definedName name="______________________GBS111">#REF!</definedName>
    <definedName name="______________________GBS112" localSheetId="22">#REF!</definedName>
    <definedName name="______________________GBS112" localSheetId="8">#REF!</definedName>
    <definedName name="______________________GBS112">#REF!</definedName>
    <definedName name="______________________GBS113" localSheetId="22">#REF!</definedName>
    <definedName name="______________________GBS113" localSheetId="8">#REF!</definedName>
    <definedName name="______________________GBS113">#REF!</definedName>
    <definedName name="______________________GBS114" localSheetId="22">#REF!</definedName>
    <definedName name="______________________GBS114" localSheetId="8">#REF!</definedName>
    <definedName name="______________________GBS114">#REF!</definedName>
    <definedName name="______________________GBS115" localSheetId="22">#REF!</definedName>
    <definedName name="______________________GBS115" localSheetId="8">#REF!</definedName>
    <definedName name="______________________GBS115">#REF!</definedName>
    <definedName name="______________________GBS116" localSheetId="22">#REF!</definedName>
    <definedName name="______________________GBS116" localSheetId="8">#REF!</definedName>
    <definedName name="______________________GBS116">#REF!</definedName>
    <definedName name="______________________GBS117" localSheetId="22">#REF!</definedName>
    <definedName name="______________________GBS117" localSheetId="8">#REF!</definedName>
    <definedName name="______________________GBS117">#REF!</definedName>
    <definedName name="______________________GBS118" localSheetId="22">#REF!</definedName>
    <definedName name="______________________GBS118" localSheetId="8">#REF!</definedName>
    <definedName name="______________________GBS118">#REF!</definedName>
    <definedName name="______________________GBS119" localSheetId="22">#REF!</definedName>
    <definedName name="______________________GBS119" localSheetId="8">#REF!</definedName>
    <definedName name="______________________GBS119">#REF!</definedName>
    <definedName name="______________________GBS12" localSheetId="22">#REF!</definedName>
    <definedName name="______________________GBS12" localSheetId="8">#REF!</definedName>
    <definedName name="______________________GBS12">#REF!</definedName>
    <definedName name="______________________GBS120" localSheetId="22">#REF!</definedName>
    <definedName name="______________________GBS120" localSheetId="8">#REF!</definedName>
    <definedName name="______________________GBS120">#REF!</definedName>
    <definedName name="______________________GBS121" localSheetId="22">#REF!</definedName>
    <definedName name="______________________GBS121" localSheetId="8">#REF!</definedName>
    <definedName name="______________________GBS121">#REF!</definedName>
    <definedName name="______________________GBS122" localSheetId="22">#REF!</definedName>
    <definedName name="______________________GBS122" localSheetId="8">#REF!</definedName>
    <definedName name="______________________GBS122">#REF!</definedName>
    <definedName name="______________________GBS123" localSheetId="22">#REF!</definedName>
    <definedName name="______________________GBS123" localSheetId="8">#REF!</definedName>
    <definedName name="______________________GBS123">#REF!</definedName>
    <definedName name="______________________GBS124" localSheetId="22">#REF!</definedName>
    <definedName name="______________________GBS124" localSheetId="8">#REF!</definedName>
    <definedName name="______________________GBS124">#REF!</definedName>
    <definedName name="______________________GBS13" localSheetId="22">#REF!</definedName>
    <definedName name="______________________GBS13" localSheetId="8">#REF!</definedName>
    <definedName name="______________________GBS13">#REF!</definedName>
    <definedName name="______________________GBS14" localSheetId="22">#REF!</definedName>
    <definedName name="______________________GBS14" localSheetId="8">#REF!</definedName>
    <definedName name="______________________GBS14">#REF!</definedName>
    <definedName name="______________________GBS15" localSheetId="22">#REF!</definedName>
    <definedName name="______________________GBS15" localSheetId="8">#REF!</definedName>
    <definedName name="______________________GBS15">#REF!</definedName>
    <definedName name="______________________GBS16" localSheetId="22">#REF!</definedName>
    <definedName name="______________________GBS16" localSheetId="8">#REF!</definedName>
    <definedName name="______________________GBS16">#REF!</definedName>
    <definedName name="______________________GBS17" localSheetId="22">#REF!</definedName>
    <definedName name="______________________GBS17" localSheetId="8">#REF!</definedName>
    <definedName name="______________________GBS17">#REF!</definedName>
    <definedName name="______________________GBS18" localSheetId="22">#REF!</definedName>
    <definedName name="______________________GBS18" localSheetId="8">#REF!</definedName>
    <definedName name="______________________GBS18">#REF!</definedName>
    <definedName name="______________________GBS19" localSheetId="22">#REF!</definedName>
    <definedName name="______________________GBS19" localSheetId="8">#REF!</definedName>
    <definedName name="______________________GBS19">#REF!</definedName>
    <definedName name="______________________GBS21" localSheetId="22">#REF!</definedName>
    <definedName name="______________________GBS21" localSheetId="8">#REF!</definedName>
    <definedName name="______________________GBS21">#REF!</definedName>
    <definedName name="______________________GBS210" localSheetId="22">#REF!</definedName>
    <definedName name="______________________GBS210" localSheetId="8">#REF!</definedName>
    <definedName name="______________________GBS210">#REF!</definedName>
    <definedName name="______________________GBS211" localSheetId="22">#REF!</definedName>
    <definedName name="______________________GBS211" localSheetId="8">#REF!</definedName>
    <definedName name="______________________GBS211">#REF!</definedName>
    <definedName name="______________________GBS212" localSheetId="22">#REF!</definedName>
    <definedName name="______________________GBS212" localSheetId="8">#REF!</definedName>
    <definedName name="______________________GBS212">#REF!</definedName>
    <definedName name="______________________GBS213" localSheetId="22">#REF!</definedName>
    <definedName name="______________________GBS213" localSheetId="8">#REF!</definedName>
    <definedName name="______________________GBS213">#REF!</definedName>
    <definedName name="______________________GBS214" localSheetId="22">#REF!</definedName>
    <definedName name="______________________GBS214" localSheetId="8">#REF!</definedName>
    <definedName name="______________________GBS214">#REF!</definedName>
    <definedName name="______________________GBS215" localSheetId="22">#REF!</definedName>
    <definedName name="______________________GBS215" localSheetId="8">#REF!</definedName>
    <definedName name="______________________GBS215">#REF!</definedName>
    <definedName name="______________________GBS216" localSheetId="22">#REF!</definedName>
    <definedName name="______________________GBS216" localSheetId="8">#REF!</definedName>
    <definedName name="______________________GBS216">#REF!</definedName>
    <definedName name="______________________GBS217" localSheetId="22">#REF!</definedName>
    <definedName name="______________________GBS217" localSheetId="8">#REF!</definedName>
    <definedName name="______________________GBS217">#REF!</definedName>
    <definedName name="______________________GBS218" localSheetId="22">#REF!</definedName>
    <definedName name="______________________GBS218" localSheetId="8">#REF!</definedName>
    <definedName name="______________________GBS218">#REF!</definedName>
    <definedName name="______________________GBS219" localSheetId="22">#REF!</definedName>
    <definedName name="______________________GBS219" localSheetId="8">#REF!</definedName>
    <definedName name="______________________GBS219">#REF!</definedName>
    <definedName name="______________________GBS22" localSheetId="22">#REF!</definedName>
    <definedName name="______________________GBS22" localSheetId="8">#REF!</definedName>
    <definedName name="______________________GBS22">#REF!</definedName>
    <definedName name="______________________GBS220" localSheetId="22">#REF!</definedName>
    <definedName name="______________________GBS220" localSheetId="8">#REF!</definedName>
    <definedName name="______________________GBS220">#REF!</definedName>
    <definedName name="______________________GBS221" localSheetId="22">#REF!</definedName>
    <definedName name="______________________GBS221" localSheetId="8">#REF!</definedName>
    <definedName name="______________________GBS221">#REF!</definedName>
    <definedName name="______________________GBS222" localSheetId="22">#REF!</definedName>
    <definedName name="______________________GBS222" localSheetId="8">#REF!</definedName>
    <definedName name="______________________GBS222">#REF!</definedName>
    <definedName name="______________________GBS223" localSheetId="22">#REF!</definedName>
    <definedName name="______________________GBS223" localSheetId="8">#REF!</definedName>
    <definedName name="______________________GBS223">#REF!</definedName>
    <definedName name="______________________GBS224" localSheetId="22">#REF!</definedName>
    <definedName name="______________________GBS224" localSheetId="8">#REF!</definedName>
    <definedName name="______________________GBS224">#REF!</definedName>
    <definedName name="______________________GBS23" localSheetId="22">#REF!</definedName>
    <definedName name="______________________GBS23" localSheetId="8">#REF!</definedName>
    <definedName name="______________________GBS23">#REF!</definedName>
    <definedName name="______________________GBS24" localSheetId="22">#REF!</definedName>
    <definedName name="______________________GBS24" localSheetId="8">#REF!</definedName>
    <definedName name="______________________GBS24">#REF!</definedName>
    <definedName name="______________________GBS25" localSheetId="22">#REF!</definedName>
    <definedName name="______________________GBS25" localSheetId="8">#REF!</definedName>
    <definedName name="______________________GBS25">#REF!</definedName>
    <definedName name="______________________GBS26" localSheetId="22">#REF!</definedName>
    <definedName name="______________________GBS26" localSheetId="8">#REF!</definedName>
    <definedName name="______________________GBS26">#REF!</definedName>
    <definedName name="______________________GBS27" localSheetId="22">#REF!</definedName>
    <definedName name="______________________GBS27" localSheetId="8">#REF!</definedName>
    <definedName name="______________________GBS27">#REF!</definedName>
    <definedName name="______________________GBS28" localSheetId="22">#REF!</definedName>
    <definedName name="______________________GBS28" localSheetId="8">#REF!</definedName>
    <definedName name="______________________GBS28">#REF!</definedName>
    <definedName name="______________________GBS29" localSheetId="22">#REF!</definedName>
    <definedName name="______________________GBS29" localSheetId="8">#REF!</definedName>
    <definedName name="______________________GBS29">#REF!</definedName>
    <definedName name="______________________imp1">[11]DATA_PRG!$H$245</definedName>
    <definedName name="______________________l1">[3]leads!$A$3:$E$108</definedName>
    <definedName name="______________________l12" localSheetId="22">#REF!</definedName>
    <definedName name="______________________l12" localSheetId="8">#REF!</definedName>
    <definedName name="______________________l12">#REF!</definedName>
    <definedName name="______________________l2">[2]r!$F$29</definedName>
    <definedName name="______________________l3" localSheetId="22">#REF!</definedName>
    <definedName name="______________________l3" localSheetId="8">#REF!</definedName>
    <definedName name="______________________l3">#REF!</definedName>
    <definedName name="______________________l4">[4]Sheet1!$W$2:$Y$103</definedName>
    <definedName name="______________________l5" localSheetId="22">#REF!</definedName>
    <definedName name="______________________l5" localSheetId="8">#REF!</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[9]DATA!$H$245</definedName>
    <definedName name="______________________lj600" localSheetId="22">#REF!</definedName>
    <definedName name="______________________lj600" localSheetId="8">#REF!</definedName>
    <definedName name="______________________lj600">#REF!</definedName>
    <definedName name="______________________lj900" localSheetId="22">#REF!</definedName>
    <definedName name="______________________lj900" localSheetId="8">#REF!</definedName>
    <definedName name="______________________lj900">#REF!</definedName>
    <definedName name="______________________LL3" localSheetId="22">#REF!</definedName>
    <definedName name="______________________LL3" localSheetId="8">#REF!</definedName>
    <definedName name="______________________LL3">#REF!</definedName>
    <definedName name="______________________MA1" localSheetId="22">#REF!</definedName>
    <definedName name="______________________MA1" localSheetId="8">#REF!</definedName>
    <definedName name="______________________MA1">#REF!</definedName>
    <definedName name="______________________MA2" localSheetId="22">#REF!</definedName>
    <definedName name="______________________MA2" localSheetId="8">#REF!</definedName>
    <definedName name="______________________MA2">#REF!</definedName>
    <definedName name="______________________Met22" localSheetId="22">#REF!</definedName>
    <definedName name="______________________Met22" localSheetId="8">#REF!</definedName>
    <definedName name="______________________Met22">#REF!</definedName>
    <definedName name="______________________Met45" localSheetId="22">#REF!</definedName>
    <definedName name="______________________Met45" localSheetId="8">#REF!</definedName>
    <definedName name="______________________Met45">#REF!</definedName>
    <definedName name="______________________MEt55" localSheetId="22">#REF!</definedName>
    <definedName name="______________________MEt55" localSheetId="8">#REF!</definedName>
    <definedName name="______________________MEt55">#REF!</definedName>
    <definedName name="______________________Met63" localSheetId="22">#REF!</definedName>
    <definedName name="______________________Met63" localSheetId="8">#REF!</definedName>
    <definedName name="______________________Met63">#REF!</definedName>
    <definedName name="______________________ML21" localSheetId="22">#REF!</definedName>
    <definedName name="______________________ML21" localSheetId="8">#REF!</definedName>
    <definedName name="______________________ML21">#REF!</definedName>
    <definedName name="______________________ML210" localSheetId="22">#REF!</definedName>
    <definedName name="______________________ML210" localSheetId="8">#REF!</definedName>
    <definedName name="______________________ML210">#REF!</definedName>
    <definedName name="______________________ML211" localSheetId="22">#REF!</definedName>
    <definedName name="______________________ML211" localSheetId="8">#REF!</definedName>
    <definedName name="______________________ML211">#REF!</definedName>
    <definedName name="______________________ML212" localSheetId="22">#REF!</definedName>
    <definedName name="______________________ML212" localSheetId="8">#REF!</definedName>
    <definedName name="______________________ML212">#REF!</definedName>
    <definedName name="______________________ML213" localSheetId="22">#REF!</definedName>
    <definedName name="______________________ML213" localSheetId="8">#REF!</definedName>
    <definedName name="______________________ML213">#REF!</definedName>
    <definedName name="______________________ML214" localSheetId="22">#REF!</definedName>
    <definedName name="______________________ML214" localSheetId="8">#REF!</definedName>
    <definedName name="______________________ML214">#REF!</definedName>
    <definedName name="______________________ML215" localSheetId="22">#REF!</definedName>
    <definedName name="______________________ML215" localSheetId="8">#REF!</definedName>
    <definedName name="______________________ML215">#REF!</definedName>
    <definedName name="______________________ML216" localSheetId="22">#REF!</definedName>
    <definedName name="______________________ML216" localSheetId="8">#REF!</definedName>
    <definedName name="______________________ML216">#REF!</definedName>
    <definedName name="______________________ML217" localSheetId="22">#REF!</definedName>
    <definedName name="______________________ML217" localSheetId="8">#REF!</definedName>
    <definedName name="______________________ML217">#REF!</definedName>
    <definedName name="______________________ML218" localSheetId="22">#REF!</definedName>
    <definedName name="______________________ML218" localSheetId="8">#REF!</definedName>
    <definedName name="______________________ML218">#REF!</definedName>
    <definedName name="______________________ML219" localSheetId="22">#REF!</definedName>
    <definedName name="______________________ML219" localSheetId="8">#REF!</definedName>
    <definedName name="______________________ML219">#REF!</definedName>
    <definedName name="______________________ML22" localSheetId="22">#REF!</definedName>
    <definedName name="______________________ML22" localSheetId="8">#REF!</definedName>
    <definedName name="______________________ML22">#REF!</definedName>
    <definedName name="______________________ML220" localSheetId="22">#REF!</definedName>
    <definedName name="______________________ML220" localSheetId="8">#REF!</definedName>
    <definedName name="______________________ML220">#REF!</definedName>
    <definedName name="______________________ML221" localSheetId="22">#REF!</definedName>
    <definedName name="______________________ML221" localSheetId="8">#REF!</definedName>
    <definedName name="______________________ML221">#REF!</definedName>
    <definedName name="______________________ML222" localSheetId="22">#REF!</definedName>
    <definedName name="______________________ML222" localSheetId="8">#REF!</definedName>
    <definedName name="______________________ML222">#REF!</definedName>
    <definedName name="______________________ML223" localSheetId="22">#REF!</definedName>
    <definedName name="______________________ML223" localSheetId="8">#REF!</definedName>
    <definedName name="______________________ML223">#REF!</definedName>
    <definedName name="______________________ML224" localSheetId="22">#REF!</definedName>
    <definedName name="______________________ML224" localSheetId="8">#REF!</definedName>
    <definedName name="______________________ML224">#REF!</definedName>
    <definedName name="______________________ML23" localSheetId="22">#REF!</definedName>
    <definedName name="______________________ML23" localSheetId="8">#REF!</definedName>
    <definedName name="______________________ML23">#REF!</definedName>
    <definedName name="______________________ML24" localSheetId="22">#REF!</definedName>
    <definedName name="______________________ML24" localSheetId="8">#REF!</definedName>
    <definedName name="______________________ML24">#REF!</definedName>
    <definedName name="______________________ML25" localSheetId="22">#REF!</definedName>
    <definedName name="______________________ML25" localSheetId="8">#REF!</definedName>
    <definedName name="______________________ML25">#REF!</definedName>
    <definedName name="______________________ML26" localSheetId="22">#REF!</definedName>
    <definedName name="______________________ML26" localSheetId="8">#REF!</definedName>
    <definedName name="______________________ML26">#REF!</definedName>
    <definedName name="______________________ML27" localSheetId="22">#REF!</definedName>
    <definedName name="______________________ML27" localSheetId="8">#REF!</definedName>
    <definedName name="______________________ML27">#REF!</definedName>
    <definedName name="______________________ML28" localSheetId="22">#REF!</definedName>
    <definedName name="______________________ML28" localSheetId="8">#REF!</definedName>
    <definedName name="______________________ML28">#REF!</definedName>
    <definedName name="______________________ML29" localSheetId="22">#REF!</definedName>
    <definedName name="______________________ML29" localSheetId="8">#REF!</definedName>
    <definedName name="______________________ML29">#REF!</definedName>
    <definedName name="______________________ML31" localSheetId="22">#REF!</definedName>
    <definedName name="______________________ML31" localSheetId="8">#REF!</definedName>
    <definedName name="______________________ML31">#REF!</definedName>
    <definedName name="______________________ML310" localSheetId="22">#REF!</definedName>
    <definedName name="______________________ML310" localSheetId="8">#REF!</definedName>
    <definedName name="______________________ML310">#REF!</definedName>
    <definedName name="______________________ML311" localSheetId="22">#REF!</definedName>
    <definedName name="______________________ML311" localSheetId="8">#REF!</definedName>
    <definedName name="______________________ML311">#REF!</definedName>
    <definedName name="______________________ML312" localSheetId="22">#REF!</definedName>
    <definedName name="______________________ML312" localSheetId="8">#REF!</definedName>
    <definedName name="______________________ML312">#REF!</definedName>
    <definedName name="______________________ML313" localSheetId="22">#REF!</definedName>
    <definedName name="______________________ML313" localSheetId="8">#REF!</definedName>
    <definedName name="______________________ML313">#REF!</definedName>
    <definedName name="______________________ML314" localSheetId="22">#REF!</definedName>
    <definedName name="______________________ML314" localSheetId="8">#REF!</definedName>
    <definedName name="______________________ML314">#REF!</definedName>
    <definedName name="______________________ML315" localSheetId="22">#REF!</definedName>
    <definedName name="______________________ML315" localSheetId="8">#REF!</definedName>
    <definedName name="______________________ML315">#REF!</definedName>
    <definedName name="______________________ML316" localSheetId="22">#REF!</definedName>
    <definedName name="______________________ML316" localSheetId="8">#REF!</definedName>
    <definedName name="______________________ML316">#REF!</definedName>
    <definedName name="______________________ML317" localSheetId="22">#REF!</definedName>
    <definedName name="______________________ML317" localSheetId="8">#REF!</definedName>
    <definedName name="______________________ML317">#REF!</definedName>
    <definedName name="______________________ML318" localSheetId="22">#REF!</definedName>
    <definedName name="______________________ML318" localSheetId="8">#REF!</definedName>
    <definedName name="______________________ML318">#REF!</definedName>
    <definedName name="______________________ML319" localSheetId="22">#REF!</definedName>
    <definedName name="______________________ML319" localSheetId="8">#REF!</definedName>
    <definedName name="______________________ML319">#REF!</definedName>
    <definedName name="______________________ML32" localSheetId="22">#REF!</definedName>
    <definedName name="______________________ML32" localSheetId="8">#REF!</definedName>
    <definedName name="______________________ML32">#REF!</definedName>
    <definedName name="______________________ML320" localSheetId="22">#REF!</definedName>
    <definedName name="______________________ML320" localSheetId="8">#REF!</definedName>
    <definedName name="______________________ML320">#REF!</definedName>
    <definedName name="______________________ML321" localSheetId="22">#REF!</definedName>
    <definedName name="______________________ML321" localSheetId="8">#REF!</definedName>
    <definedName name="______________________ML321">#REF!</definedName>
    <definedName name="______________________ML322" localSheetId="22">#REF!</definedName>
    <definedName name="______________________ML322" localSheetId="8">#REF!</definedName>
    <definedName name="______________________ML322">#REF!</definedName>
    <definedName name="______________________ML323" localSheetId="22">#REF!</definedName>
    <definedName name="______________________ML323" localSheetId="8">#REF!</definedName>
    <definedName name="______________________ML323">#REF!</definedName>
    <definedName name="______________________ML324" localSheetId="22">#REF!</definedName>
    <definedName name="______________________ML324" localSheetId="8">#REF!</definedName>
    <definedName name="______________________ML324">#REF!</definedName>
    <definedName name="______________________ML33" localSheetId="22">#REF!</definedName>
    <definedName name="______________________ML33" localSheetId="8">#REF!</definedName>
    <definedName name="______________________ML33">#REF!</definedName>
    <definedName name="______________________ML34" localSheetId="22">#REF!</definedName>
    <definedName name="______________________ML34" localSheetId="8">#REF!</definedName>
    <definedName name="______________________ML34">#REF!</definedName>
    <definedName name="______________________ML35" localSheetId="22">#REF!</definedName>
    <definedName name="______________________ML35" localSheetId="8">#REF!</definedName>
    <definedName name="______________________ML35">#REF!</definedName>
    <definedName name="______________________ML36" localSheetId="22">#REF!</definedName>
    <definedName name="______________________ML36" localSheetId="8">#REF!</definedName>
    <definedName name="______________________ML36">#REF!</definedName>
    <definedName name="______________________ML37" localSheetId="22">#REF!</definedName>
    <definedName name="______________________ML37" localSheetId="8">#REF!</definedName>
    <definedName name="______________________ML37">#REF!</definedName>
    <definedName name="______________________ML38" localSheetId="22">#REF!</definedName>
    <definedName name="______________________ML38" localSheetId="8">#REF!</definedName>
    <definedName name="______________________ML38">#REF!</definedName>
    <definedName name="______________________ML39" localSheetId="22">#REF!</definedName>
    <definedName name="______________________ML39" localSheetId="8">#REF!</definedName>
    <definedName name="______________________ML39">#REF!</definedName>
    <definedName name="______________________ML7" localSheetId="22">#REF!</definedName>
    <definedName name="______________________ML7" localSheetId="8">#REF!</definedName>
    <definedName name="______________________ML7">#REF!</definedName>
    <definedName name="______________________ML8" localSheetId="22">#REF!</definedName>
    <definedName name="______________________ML8" localSheetId="8">#REF!</definedName>
    <definedName name="______________________ML8">#REF!</definedName>
    <definedName name="______________________ML9" localSheetId="22">#REF!</definedName>
    <definedName name="______________________ML9" localSheetId="8">#REF!</definedName>
    <definedName name="______________________ML9">#REF!</definedName>
    <definedName name="______________________mm1">[6]r!$F$4</definedName>
    <definedName name="______________________mm1000" localSheetId="22">#REF!</definedName>
    <definedName name="______________________mm1000" localSheetId="8">#REF!</definedName>
    <definedName name="______________________mm1000">#REF!</definedName>
    <definedName name="______________________mm11">[2]r!$F$4</definedName>
    <definedName name="______________________mm111">[5]r!$F$4</definedName>
    <definedName name="______________________mm600" localSheetId="22">#REF!</definedName>
    <definedName name="______________________mm600" localSheetId="8">#REF!</definedName>
    <definedName name="______________________mm600">#REF!</definedName>
    <definedName name="______________________mm800" localSheetId="22">#REF!</definedName>
    <definedName name="______________________mm800" localSheetId="8">#REF!</definedName>
    <definedName name="______________________mm800">#REF!</definedName>
    <definedName name="______________________PC1" localSheetId="22">#REF!</definedName>
    <definedName name="______________________PC1" localSheetId="8">#REF!</definedName>
    <definedName name="______________________PC1">#REF!</definedName>
    <definedName name="______________________PC10" localSheetId="22">#REF!</definedName>
    <definedName name="______________________PC10" localSheetId="8">#REF!</definedName>
    <definedName name="______________________PC10">#REF!</definedName>
    <definedName name="______________________PC11" localSheetId="22">#REF!</definedName>
    <definedName name="______________________PC11" localSheetId="8">#REF!</definedName>
    <definedName name="______________________PC11">#REF!</definedName>
    <definedName name="______________________PC12" localSheetId="22">#REF!</definedName>
    <definedName name="______________________PC12" localSheetId="8">#REF!</definedName>
    <definedName name="______________________PC12">#REF!</definedName>
    <definedName name="______________________PC13" localSheetId="22">#REF!</definedName>
    <definedName name="______________________PC13" localSheetId="8">#REF!</definedName>
    <definedName name="______________________PC13">#REF!</definedName>
    <definedName name="______________________PC14" localSheetId="22">#REF!</definedName>
    <definedName name="______________________PC14" localSheetId="8">#REF!</definedName>
    <definedName name="______________________PC14">#REF!</definedName>
    <definedName name="______________________PC15" localSheetId="22">#REF!</definedName>
    <definedName name="______________________PC15" localSheetId="8">#REF!</definedName>
    <definedName name="______________________PC15">#REF!</definedName>
    <definedName name="______________________PC16" localSheetId="22">#REF!</definedName>
    <definedName name="______________________PC16" localSheetId="8">#REF!</definedName>
    <definedName name="______________________PC16">#REF!</definedName>
    <definedName name="______________________PC17" localSheetId="22">#REF!</definedName>
    <definedName name="______________________PC17" localSheetId="8">#REF!</definedName>
    <definedName name="______________________PC17">#REF!</definedName>
    <definedName name="______________________PC18" localSheetId="22">#REF!</definedName>
    <definedName name="______________________PC18" localSheetId="8">#REF!</definedName>
    <definedName name="______________________PC18">#REF!</definedName>
    <definedName name="______________________PC19" localSheetId="22">#REF!</definedName>
    <definedName name="______________________PC19" localSheetId="8">#REF!</definedName>
    <definedName name="______________________PC19">#REF!</definedName>
    <definedName name="______________________pc2" localSheetId="22">#REF!</definedName>
    <definedName name="______________________pc2" localSheetId="8">#REF!</definedName>
    <definedName name="______________________pc2">#REF!</definedName>
    <definedName name="______________________PC21" localSheetId="22">#REF!</definedName>
    <definedName name="______________________PC21" localSheetId="8">#REF!</definedName>
    <definedName name="______________________PC21">#REF!</definedName>
    <definedName name="______________________PC22" localSheetId="22">#REF!</definedName>
    <definedName name="______________________PC22" localSheetId="8">#REF!</definedName>
    <definedName name="______________________PC22">#REF!</definedName>
    <definedName name="______________________PC23" localSheetId="22">#REF!</definedName>
    <definedName name="______________________PC23" localSheetId="8">#REF!</definedName>
    <definedName name="______________________PC23">#REF!</definedName>
    <definedName name="______________________PC24" localSheetId="22">#REF!</definedName>
    <definedName name="______________________PC24" localSheetId="8">#REF!</definedName>
    <definedName name="______________________PC24">#REF!</definedName>
    <definedName name="______________________PC3" localSheetId="22">#REF!</definedName>
    <definedName name="______________________PC3" localSheetId="8">#REF!</definedName>
    <definedName name="______________________PC3">#REF!</definedName>
    <definedName name="______________________PC4" localSheetId="22">#REF!</definedName>
    <definedName name="______________________PC4" localSheetId="8">#REF!</definedName>
    <definedName name="______________________PC4">#REF!</definedName>
    <definedName name="______________________PC5" localSheetId="22">#REF!</definedName>
    <definedName name="______________________PC5" localSheetId="8">#REF!</definedName>
    <definedName name="______________________PC5">#REF!</definedName>
    <definedName name="______________________PC6" localSheetId="22">#REF!</definedName>
    <definedName name="______________________PC6" localSheetId="8">#REF!</definedName>
    <definedName name="______________________PC6">#REF!</definedName>
    <definedName name="______________________pc600" localSheetId="22">#REF!</definedName>
    <definedName name="______________________pc600" localSheetId="8">#REF!</definedName>
    <definedName name="______________________pc600">#REF!</definedName>
    <definedName name="______________________PC7" localSheetId="22">#REF!</definedName>
    <definedName name="______________________PC7" localSheetId="8">#REF!</definedName>
    <definedName name="______________________PC7">#REF!</definedName>
    <definedName name="______________________PC8" localSheetId="22">#REF!</definedName>
    <definedName name="______________________PC8" localSheetId="8">#REF!</definedName>
    <definedName name="______________________PC8">#REF!</definedName>
    <definedName name="______________________PC9" localSheetId="22">#REF!</definedName>
    <definedName name="______________________PC9" localSheetId="8">#REF!</definedName>
    <definedName name="______________________PC9">#REF!</definedName>
    <definedName name="______________________pc900" localSheetId="22">#REF!</definedName>
    <definedName name="______________________pc900" localSheetId="8">#REF!</definedName>
    <definedName name="______________________pc900">#REF!</definedName>
    <definedName name="______________________pla4">[12]DATA_PRG!$H$269</definedName>
    <definedName name="______________________pv2" localSheetId="22">#REF!</definedName>
    <definedName name="______________________pv2" localSheetId="8">#REF!</definedName>
    <definedName name="______________________pv2">#REF!</definedName>
    <definedName name="______________________rr3">[7]v!$A$2:$E$51</definedName>
    <definedName name="______________________rrr1">[7]r!$B$1:$I$145</definedName>
    <definedName name="______________________SP10">[13]Sheet1!$C$18</definedName>
    <definedName name="______________________SP16">[13]Sheet1!$C$24</definedName>
    <definedName name="______________________SP7">[13]Sheet1!$C$15</definedName>
    <definedName name="______________________ss12">[8]rdamdata!$J$8</definedName>
    <definedName name="______________________ss20">[8]rdamdata!$J$7</definedName>
    <definedName name="______________________ss40">[8]rdamdata!$J$6</definedName>
    <definedName name="______________________var1" localSheetId="22">#REF!</definedName>
    <definedName name="______________________var1" localSheetId="8">#REF!</definedName>
    <definedName name="______________________var1">#REF!</definedName>
    <definedName name="______________________var4" localSheetId="22">#REF!</definedName>
    <definedName name="______________________var4" localSheetId="8">#REF!</definedName>
    <definedName name="______________________var4">#REF!</definedName>
    <definedName name="_____________________bla1">[1]leads!$H$7</definedName>
    <definedName name="_____________________BSG100" localSheetId="22">#REF!</definedName>
    <definedName name="_____________________BSG100" localSheetId="8">#REF!</definedName>
    <definedName name="_____________________BSG100">#REF!</definedName>
    <definedName name="_____________________BSG150" localSheetId="22">#REF!</definedName>
    <definedName name="_____________________BSG150" localSheetId="8">#REF!</definedName>
    <definedName name="_____________________BSG150">#REF!</definedName>
    <definedName name="_____________________BSG5" localSheetId="22">#REF!</definedName>
    <definedName name="_____________________BSG5" localSheetId="8">#REF!</definedName>
    <definedName name="_____________________BSG5">#REF!</definedName>
    <definedName name="_____________________BSG75" localSheetId="22">#REF!</definedName>
    <definedName name="_____________________BSG75" localSheetId="8">#REF!</definedName>
    <definedName name="_____________________BSG75">#REF!</definedName>
    <definedName name="_____________________BTC1" localSheetId="22">#REF!</definedName>
    <definedName name="_____________________BTC1" localSheetId="8">#REF!</definedName>
    <definedName name="_____________________BTC1">#REF!</definedName>
    <definedName name="_____________________BTC10" localSheetId="22">#REF!</definedName>
    <definedName name="_____________________BTC10" localSheetId="8">#REF!</definedName>
    <definedName name="_____________________BTC10">#REF!</definedName>
    <definedName name="_____________________BTC11" localSheetId="22">#REF!</definedName>
    <definedName name="_____________________BTC11" localSheetId="8">#REF!</definedName>
    <definedName name="_____________________BTC11">#REF!</definedName>
    <definedName name="_____________________BTC12" localSheetId="22">#REF!</definedName>
    <definedName name="_____________________BTC12" localSheetId="8">#REF!</definedName>
    <definedName name="_____________________BTC12">#REF!</definedName>
    <definedName name="_____________________BTC13" localSheetId="22">#REF!</definedName>
    <definedName name="_____________________BTC13" localSheetId="8">#REF!</definedName>
    <definedName name="_____________________BTC13">#REF!</definedName>
    <definedName name="_____________________BTC14" localSheetId="22">#REF!</definedName>
    <definedName name="_____________________BTC14" localSheetId="8">#REF!</definedName>
    <definedName name="_____________________BTC14">#REF!</definedName>
    <definedName name="_____________________BTC15" localSheetId="22">#REF!</definedName>
    <definedName name="_____________________BTC15" localSheetId="8">#REF!</definedName>
    <definedName name="_____________________BTC15">#REF!</definedName>
    <definedName name="_____________________BTC16" localSheetId="22">#REF!</definedName>
    <definedName name="_____________________BTC16" localSheetId="8">#REF!</definedName>
    <definedName name="_____________________BTC16">#REF!</definedName>
    <definedName name="_____________________BTC17" localSheetId="22">#REF!</definedName>
    <definedName name="_____________________BTC17" localSheetId="8">#REF!</definedName>
    <definedName name="_____________________BTC17">#REF!</definedName>
    <definedName name="_____________________BTC18" localSheetId="22">#REF!</definedName>
    <definedName name="_____________________BTC18" localSheetId="8">#REF!</definedName>
    <definedName name="_____________________BTC18">#REF!</definedName>
    <definedName name="_____________________BTC19" localSheetId="22">#REF!</definedName>
    <definedName name="_____________________BTC19" localSheetId="8">#REF!</definedName>
    <definedName name="_____________________BTC19">#REF!</definedName>
    <definedName name="_____________________BTC2" localSheetId="22">#REF!</definedName>
    <definedName name="_____________________BTC2" localSheetId="8">#REF!</definedName>
    <definedName name="_____________________BTC2">#REF!</definedName>
    <definedName name="_____________________BTC20" localSheetId="22">#REF!</definedName>
    <definedName name="_____________________BTC20" localSheetId="8">#REF!</definedName>
    <definedName name="_____________________BTC20">#REF!</definedName>
    <definedName name="_____________________BTC21" localSheetId="22">#REF!</definedName>
    <definedName name="_____________________BTC21" localSheetId="8">#REF!</definedName>
    <definedName name="_____________________BTC21">#REF!</definedName>
    <definedName name="_____________________BTC22" localSheetId="22">#REF!</definedName>
    <definedName name="_____________________BTC22" localSheetId="8">#REF!</definedName>
    <definedName name="_____________________BTC22">#REF!</definedName>
    <definedName name="_____________________BTC23" localSheetId="22">#REF!</definedName>
    <definedName name="_____________________BTC23" localSheetId="8">#REF!</definedName>
    <definedName name="_____________________BTC23">#REF!</definedName>
    <definedName name="_____________________BTC24" localSheetId="22">#REF!</definedName>
    <definedName name="_____________________BTC24" localSheetId="8">#REF!</definedName>
    <definedName name="_____________________BTC24">#REF!</definedName>
    <definedName name="_____________________BTC3" localSheetId="22">#REF!</definedName>
    <definedName name="_____________________BTC3" localSheetId="8">#REF!</definedName>
    <definedName name="_____________________BTC3">#REF!</definedName>
    <definedName name="_____________________BTC4" localSheetId="22">#REF!</definedName>
    <definedName name="_____________________BTC4" localSheetId="8">#REF!</definedName>
    <definedName name="_____________________BTC4">#REF!</definedName>
    <definedName name="_____________________BTC5" localSheetId="22">#REF!</definedName>
    <definedName name="_____________________BTC5" localSheetId="8">#REF!</definedName>
    <definedName name="_____________________BTC5">#REF!</definedName>
    <definedName name="_____________________BTC6" localSheetId="22">#REF!</definedName>
    <definedName name="_____________________BTC6" localSheetId="8">#REF!</definedName>
    <definedName name="_____________________BTC6">#REF!</definedName>
    <definedName name="_____________________BTC7" localSheetId="22">#REF!</definedName>
    <definedName name="_____________________BTC7" localSheetId="8">#REF!</definedName>
    <definedName name="_____________________BTC7">#REF!</definedName>
    <definedName name="_____________________BTC8" localSheetId="22">#REF!</definedName>
    <definedName name="_____________________BTC8" localSheetId="8">#REF!</definedName>
    <definedName name="_____________________BTC8">#REF!</definedName>
    <definedName name="_____________________BTC9" localSheetId="22">#REF!</definedName>
    <definedName name="_____________________BTC9" localSheetId="8">#REF!</definedName>
    <definedName name="_____________________BTC9">#REF!</definedName>
    <definedName name="_____________________BTR1" localSheetId="22">#REF!</definedName>
    <definedName name="_____________________BTR1" localSheetId="8">#REF!</definedName>
    <definedName name="_____________________BTR1">#REF!</definedName>
    <definedName name="_____________________BTR10" localSheetId="22">#REF!</definedName>
    <definedName name="_____________________BTR10" localSheetId="8">#REF!</definedName>
    <definedName name="_____________________BTR10">#REF!</definedName>
    <definedName name="_____________________BTR11" localSheetId="22">#REF!</definedName>
    <definedName name="_____________________BTR11" localSheetId="8">#REF!</definedName>
    <definedName name="_____________________BTR11">#REF!</definedName>
    <definedName name="_____________________BTR12" localSheetId="22">#REF!</definedName>
    <definedName name="_____________________BTR12" localSheetId="8">#REF!</definedName>
    <definedName name="_____________________BTR12">#REF!</definedName>
    <definedName name="_____________________BTR13" localSheetId="22">#REF!</definedName>
    <definedName name="_____________________BTR13" localSheetId="8">#REF!</definedName>
    <definedName name="_____________________BTR13">#REF!</definedName>
    <definedName name="_____________________BTR14" localSheetId="22">#REF!</definedName>
    <definedName name="_____________________BTR14" localSheetId="8">#REF!</definedName>
    <definedName name="_____________________BTR14">#REF!</definedName>
    <definedName name="_____________________BTR15" localSheetId="22">#REF!</definedName>
    <definedName name="_____________________BTR15" localSheetId="8">#REF!</definedName>
    <definedName name="_____________________BTR15">#REF!</definedName>
    <definedName name="_____________________BTR16" localSheetId="22">#REF!</definedName>
    <definedName name="_____________________BTR16" localSheetId="8">#REF!</definedName>
    <definedName name="_____________________BTR16">#REF!</definedName>
    <definedName name="_____________________BTR17" localSheetId="22">#REF!</definedName>
    <definedName name="_____________________BTR17" localSheetId="8">#REF!</definedName>
    <definedName name="_____________________BTR17">#REF!</definedName>
    <definedName name="_____________________BTR18" localSheetId="22">#REF!</definedName>
    <definedName name="_____________________BTR18" localSheetId="8">#REF!</definedName>
    <definedName name="_____________________BTR18">#REF!</definedName>
    <definedName name="_____________________BTR19" localSheetId="22">#REF!</definedName>
    <definedName name="_____________________BTR19" localSheetId="8">#REF!</definedName>
    <definedName name="_____________________BTR19">#REF!</definedName>
    <definedName name="_____________________BTR2" localSheetId="22">#REF!</definedName>
    <definedName name="_____________________BTR2" localSheetId="8">#REF!</definedName>
    <definedName name="_____________________BTR2">#REF!</definedName>
    <definedName name="_____________________BTR20" localSheetId="22">#REF!</definedName>
    <definedName name="_____________________BTR20" localSheetId="8">#REF!</definedName>
    <definedName name="_____________________BTR20">#REF!</definedName>
    <definedName name="_____________________BTR21" localSheetId="22">#REF!</definedName>
    <definedName name="_____________________BTR21" localSheetId="8">#REF!</definedName>
    <definedName name="_____________________BTR21">#REF!</definedName>
    <definedName name="_____________________BTR22" localSheetId="22">#REF!</definedName>
    <definedName name="_____________________BTR22" localSheetId="8">#REF!</definedName>
    <definedName name="_____________________BTR22">#REF!</definedName>
    <definedName name="_____________________BTR23" localSheetId="22">#REF!</definedName>
    <definedName name="_____________________BTR23" localSheetId="8">#REF!</definedName>
    <definedName name="_____________________BTR23">#REF!</definedName>
    <definedName name="_____________________BTR24" localSheetId="22">#REF!</definedName>
    <definedName name="_____________________BTR24" localSheetId="8">#REF!</definedName>
    <definedName name="_____________________BTR24">#REF!</definedName>
    <definedName name="_____________________BTR3" localSheetId="22">#REF!</definedName>
    <definedName name="_____________________BTR3" localSheetId="8">#REF!</definedName>
    <definedName name="_____________________BTR3">#REF!</definedName>
    <definedName name="_____________________BTR4" localSheetId="22">#REF!</definedName>
    <definedName name="_____________________BTR4" localSheetId="8">#REF!</definedName>
    <definedName name="_____________________BTR4">#REF!</definedName>
    <definedName name="_____________________BTR5" localSheetId="22">#REF!</definedName>
    <definedName name="_____________________BTR5" localSheetId="8">#REF!</definedName>
    <definedName name="_____________________BTR5">#REF!</definedName>
    <definedName name="_____________________BTR6" localSheetId="22">#REF!</definedName>
    <definedName name="_____________________BTR6" localSheetId="8">#REF!</definedName>
    <definedName name="_____________________BTR6">#REF!</definedName>
    <definedName name="_____________________BTR7" localSheetId="22">#REF!</definedName>
    <definedName name="_____________________BTR7" localSheetId="8">#REF!</definedName>
    <definedName name="_____________________BTR7">#REF!</definedName>
    <definedName name="_____________________BTR8" localSheetId="22">#REF!</definedName>
    <definedName name="_____________________BTR8" localSheetId="8">#REF!</definedName>
    <definedName name="_____________________BTR8">#REF!</definedName>
    <definedName name="_____________________BTR9" localSheetId="22">#REF!</definedName>
    <definedName name="_____________________BTR9" localSheetId="8">#REF!</definedName>
    <definedName name="_____________________BTR9">#REF!</definedName>
    <definedName name="_____________________BTS1" localSheetId="22">#REF!</definedName>
    <definedName name="_____________________BTS1" localSheetId="8">#REF!</definedName>
    <definedName name="_____________________BTS1">#REF!</definedName>
    <definedName name="_____________________BTS10" localSheetId="22">#REF!</definedName>
    <definedName name="_____________________BTS10" localSheetId="8">#REF!</definedName>
    <definedName name="_____________________BTS10">#REF!</definedName>
    <definedName name="_____________________BTS11" localSheetId="22">#REF!</definedName>
    <definedName name="_____________________BTS11" localSheetId="8">#REF!</definedName>
    <definedName name="_____________________BTS11">#REF!</definedName>
    <definedName name="_____________________BTS12" localSheetId="22">#REF!</definedName>
    <definedName name="_____________________BTS12" localSheetId="8">#REF!</definedName>
    <definedName name="_____________________BTS12">#REF!</definedName>
    <definedName name="_____________________BTS13" localSheetId="22">#REF!</definedName>
    <definedName name="_____________________BTS13" localSheetId="8">#REF!</definedName>
    <definedName name="_____________________BTS13">#REF!</definedName>
    <definedName name="_____________________BTS14" localSheetId="22">#REF!</definedName>
    <definedName name="_____________________BTS14" localSheetId="8">#REF!</definedName>
    <definedName name="_____________________BTS14">#REF!</definedName>
    <definedName name="_____________________BTS15" localSheetId="22">#REF!</definedName>
    <definedName name="_____________________BTS15" localSheetId="8">#REF!</definedName>
    <definedName name="_____________________BTS15">#REF!</definedName>
    <definedName name="_____________________BTS16" localSheetId="22">#REF!</definedName>
    <definedName name="_____________________BTS16" localSheetId="8">#REF!</definedName>
    <definedName name="_____________________BTS16">#REF!</definedName>
    <definedName name="_____________________BTS17" localSheetId="22">#REF!</definedName>
    <definedName name="_____________________BTS17" localSheetId="8">#REF!</definedName>
    <definedName name="_____________________BTS17">#REF!</definedName>
    <definedName name="_____________________BTS18" localSheetId="22">#REF!</definedName>
    <definedName name="_____________________BTS18" localSheetId="8">#REF!</definedName>
    <definedName name="_____________________BTS18">#REF!</definedName>
    <definedName name="_____________________BTS19" localSheetId="22">#REF!</definedName>
    <definedName name="_____________________BTS19" localSheetId="8">#REF!</definedName>
    <definedName name="_____________________BTS19">#REF!</definedName>
    <definedName name="_____________________BTS2" localSheetId="22">#REF!</definedName>
    <definedName name="_____________________BTS2" localSheetId="8">#REF!</definedName>
    <definedName name="_____________________BTS2">#REF!</definedName>
    <definedName name="_____________________BTS20" localSheetId="22">#REF!</definedName>
    <definedName name="_____________________BTS20" localSheetId="8">#REF!</definedName>
    <definedName name="_____________________BTS20">#REF!</definedName>
    <definedName name="_____________________BTS21" localSheetId="22">#REF!</definedName>
    <definedName name="_____________________BTS21" localSheetId="8">#REF!</definedName>
    <definedName name="_____________________BTS21">#REF!</definedName>
    <definedName name="_____________________BTS22" localSheetId="22">#REF!</definedName>
    <definedName name="_____________________BTS22" localSheetId="8">#REF!</definedName>
    <definedName name="_____________________BTS22">#REF!</definedName>
    <definedName name="_____________________BTS23" localSheetId="22">#REF!</definedName>
    <definedName name="_____________________BTS23" localSheetId="8">#REF!</definedName>
    <definedName name="_____________________BTS23">#REF!</definedName>
    <definedName name="_____________________BTS24" localSheetId="22">#REF!</definedName>
    <definedName name="_____________________BTS24" localSheetId="8">#REF!</definedName>
    <definedName name="_____________________BTS24">#REF!</definedName>
    <definedName name="_____________________BTS3" localSheetId="22">#REF!</definedName>
    <definedName name="_____________________BTS3" localSheetId="8">#REF!</definedName>
    <definedName name="_____________________BTS3">#REF!</definedName>
    <definedName name="_____________________BTS4" localSheetId="22">#REF!</definedName>
    <definedName name="_____________________BTS4" localSheetId="8">#REF!</definedName>
    <definedName name="_____________________BTS4">#REF!</definedName>
    <definedName name="_____________________BTS5" localSheetId="22">#REF!</definedName>
    <definedName name="_____________________BTS5" localSheetId="8">#REF!</definedName>
    <definedName name="_____________________BTS5">#REF!</definedName>
    <definedName name="_____________________BTS6" localSheetId="22">#REF!</definedName>
    <definedName name="_____________________BTS6" localSheetId="8">#REF!</definedName>
    <definedName name="_____________________BTS6">#REF!</definedName>
    <definedName name="_____________________BTS7" localSheetId="22">#REF!</definedName>
    <definedName name="_____________________BTS7" localSheetId="8">#REF!</definedName>
    <definedName name="_____________________BTS7">#REF!</definedName>
    <definedName name="_____________________BTS8" localSheetId="22">#REF!</definedName>
    <definedName name="_____________________BTS8" localSheetId="8">#REF!</definedName>
    <definedName name="_____________________BTS8">#REF!</definedName>
    <definedName name="_____________________BTS9" localSheetId="22">#REF!</definedName>
    <definedName name="_____________________BTS9" localSheetId="8">#REF!</definedName>
    <definedName name="_____________________BTS9">#REF!</definedName>
    <definedName name="_____________________can430">40.73</definedName>
    <definedName name="_____________________can435">43.3</definedName>
    <definedName name="_____________________CCW1">[14]DATA!$H$67</definedName>
    <definedName name="_____________________CCW2">[14]DATA!$H$97</definedName>
    <definedName name="_____________________cur1">[2]r!$F$30</definedName>
    <definedName name="_____________________GBS11" localSheetId="22">#REF!</definedName>
    <definedName name="_____________________GBS11" localSheetId="8">#REF!</definedName>
    <definedName name="_____________________GBS11">#REF!</definedName>
    <definedName name="_____________________GBS110" localSheetId="22">#REF!</definedName>
    <definedName name="_____________________GBS110" localSheetId="8">#REF!</definedName>
    <definedName name="_____________________GBS110">#REF!</definedName>
    <definedName name="_____________________GBS111" localSheetId="22">#REF!</definedName>
    <definedName name="_____________________GBS111" localSheetId="8">#REF!</definedName>
    <definedName name="_____________________GBS111">#REF!</definedName>
    <definedName name="_____________________GBS112" localSheetId="22">#REF!</definedName>
    <definedName name="_____________________GBS112" localSheetId="8">#REF!</definedName>
    <definedName name="_____________________GBS112">#REF!</definedName>
    <definedName name="_____________________GBS113" localSheetId="22">#REF!</definedName>
    <definedName name="_____________________GBS113" localSheetId="8">#REF!</definedName>
    <definedName name="_____________________GBS113">#REF!</definedName>
    <definedName name="_____________________GBS114" localSheetId="22">#REF!</definedName>
    <definedName name="_____________________GBS114" localSheetId="8">#REF!</definedName>
    <definedName name="_____________________GBS114">#REF!</definedName>
    <definedName name="_____________________GBS115" localSheetId="22">#REF!</definedName>
    <definedName name="_____________________GBS115" localSheetId="8">#REF!</definedName>
    <definedName name="_____________________GBS115">#REF!</definedName>
    <definedName name="_____________________GBS116" localSheetId="22">#REF!</definedName>
    <definedName name="_____________________GBS116" localSheetId="8">#REF!</definedName>
    <definedName name="_____________________GBS116">#REF!</definedName>
    <definedName name="_____________________GBS117" localSheetId="22">#REF!</definedName>
    <definedName name="_____________________GBS117" localSheetId="8">#REF!</definedName>
    <definedName name="_____________________GBS117">#REF!</definedName>
    <definedName name="_____________________GBS118" localSheetId="22">#REF!</definedName>
    <definedName name="_____________________GBS118" localSheetId="8">#REF!</definedName>
    <definedName name="_____________________GBS118">#REF!</definedName>
    <definedName name="_____________________GBS119" localSheetId="22">#REF!</definedName>
    <definedName name="_____________________GBS119" localSheetId="8">#REF!</definedName>
    <definedName name="_____________________GBS119">#REF!</definedName>
    <definedName name="_____________________GBS12" localSheetId="22">#REF!</definedName>
    <definedName name="_____________________GBS12" localSheetId="8">#REF!</definedName>
    <definedName name="_____________________GBS12">#REF!</definedName>
    <definedName name="_____________________GBS120" localSheetId="22">#REF!</definedName>
    <definedName name="_____________________GBS120" localSheetId="8">#REF!</definedName>
    <definedName name="_____________________GBS120">#REF!</definedName>
    <definedName name="_____________________GBS121" localSheetId="22">#REF!</definedName>
    <definedName name="_____________________GBS121" localSheetId="8">#REF!</definedName>
    <definedName name="_____________________GBS121">#REF!</definedName>
    <definedName name="_____________________GBS122" localSheetId="22">#REF!</definedName>
    <definedName name="_____________________GBS122" localSheetId="8">#REF!</definedName>
    <definedName name="_____________________GBS122">#REF!</definedName>
    <definedName name="_____________________GBS123" localSheetId="22">#REF!</definedName>
    <definedName name="_____________________GBS123" localSheetId="8">#REF!</definedName>
    <definedName name="_____________________GBS123">#REF!</definedName>
    <definedName name="_____________________GBS124" localSheetId="22">#REF!</definedName>
    <definedName name="_____________________GBS124" localSheetId="8">#REF!</definedName>
    <definedName name="_____________________GBS124">#REF!</definedName>
    <definedName name="_____________________GBS13" localSheetId="22">#REF!</definedName>
    <definedName name="_____________________GBS13" localSheetId="8">#REF!</definedName>
    <definedName name="_____________________GBS13">#REF!</definedName>
    <definedName name="_____________________GBS14" localSheetId="22">#REF!</definedName>
    <definedName name="_____________________GBS14" localSheetId="8">#REF!</definedName>
    <definedName name="_____________________GBS14">#REF!</definedName>
    <definedName name="_____________________GBS15" localSheetId="22">#REF!</definedName>
    <definedName name="_____________________GBS15" localSheetId="8">#REF!</definedName>
    <definedName name="_____________________GBS15">#REF!</definedName>
    <definedName name="_____________________GBS16" localSheetId="22">#REF!</definedName>
    <definedName name="_____________________GBS16" localSheetId="8">#REF!</definedName>
    <definedName name="_____________________GBS16">#REF!</definedName>
    <definedName name="_____________________GBS17" localSheetId="22">#REF!</definedName>
    <definedName name="_____________________GBS17" localSheetId="8">#REF!</definedName>
    <definedName name="_____________________GBS17">#REF!</definedName>
    <definedName name="_____________________GBS18" localSheetId="22">#REF!</definedName>
    <definedName name="_____________________GBS18" localSheetId="8">#REF!</definedName>
    <definedName name="_____________________GBS18">#REF!</definedName>
    <definedName name="_____________________GBS19" localSheetId="22">#REF!</definedName>
    <definedName name="_____________________GBS19" localSheetId="8">#REF!</definedName>
    <definedName name="_____________________GBS19">#REF!</definedName>
    <definedName name="_____________________GBS21" localSheetId="22">#REF!</definedName>
    <definedName name="_____________________GBS21" localSheetId="8">#REF!</definedName>
    <definedName name="_____________________GBS21">#REF!</definedName>
    <definedName name="_____________________GBS210" localSheetId="22">#REF!</definedName>
    <definedName name="_____________________GBS210" localSheetId="8">#REF!</definedName>
    <definedName name="_____________________GBS210">#REF!</definedName>
    <definedName name="_____________________GBS211" localSheetId="22">#REF!</definedName>
    <definedName name="_____________________GBS211" localSheetId="8">#REF!</definedName>
    <definedName name="_____________________GBS211">#REF!</definedName>
    <definedName name="_____________________GBS212" localSheetId="22">#REF!</definedName>
    <definedName name="_____________________GBS212" localSheetId="8">#REF!</definedName>
    <definedName name="_____________________GBS212">#REF!</definedName>
    <definedName name="_____________________GBS213" localSheetId="22">#REF!</definedName>
    <definedName name="_____________________GBS213" localSheetId="8">#REF!</definedName>
    <definedName name="_____________________GBS213">#REF!</definedName>
    <definedName name="_____________________GBS214" localSheetId="22">#REF!</definedName>
    <definedName name="_____________________GBS214" localSheetId="8">#REF!</definedName>
    <definedName name="_____________________GBS214">#REF!</definedName>
    <definedName name="_____________________GBS215" localSheetId="22">#REF!</definedName>
    <definedName name="_____________________GBS215" localSheetId="8">#REF!</definedName>
    <definedName name="_____________________GBS215">#REF!</definedName>
    <definedName name="_____________________GBS216" localSheetId="22">#REF!</definedName>
    <definedName name="_____________________GBS216" localSheetId="8">#REF!</definedName>
    <definedName name="_____________________GBS216">#REF!</definedName>
    <definedName name="_____________________GBS217" localSheetId="22">#REF!</definedName>
    <definedName name="_____________________GBS217" localSheetId="8">#REF!</definedName>
    <definedName name="_____________________GBS217">#REF!</definedName>
    <definedName name="_____________________GBS218" localSheetId="22">#REF!</definedName>
    <definedName name="_____________________GBS218" localSheetId="8">#REF!</definedName>
    <definedName name="_____________________GBS218">#REF!</definedName>
    <definedName name="_____________________GBS219" localSheetId="22">#REF!</definedName>
    <definedName name="_____________________GBS219" localSheetId="8">#REF!</definedName>
    <definedName name="_____________________GBS219">#REF!</definedName>
    <definedName name="_____________________GBS22" localSheetId="22">#REF!</definedName>
    <definedName name="_____________________GBS22" localSheetId="8">#REF!</definedName>
    <definedName name="_____________________GBS22">#REF!</definedName>
    <definedName name="_____________________GBS220" localSheetId="22">#REF!</definedName>
    <definedName name="_____________________GBS220" localSheetId="8">#REF!</definedName>
    <definedName name="_____________________GBS220">#REF!</definedName>
    <definedName name="_____________________GBS221" localSheetId="22">#REF!</definedName>
    <definedName name="_____________________GBS221" localSheetId="8">#REF!</definedName>
    <definedName name="_____________________GBS221">#REF!</definedName>
    <definedName name="_____________________GBS222" localSheetId="22">#REF!</definedName>
    <definedName name="_____________________GBS222" localSheetId="8">#REF!</definedName>
    <definedName name="_____________________GBS222">#REF!</definedName>
    <definedName name="_____________________GBS223" localSheetId="22">#REF!</definedName>
    <definedName name="_____________________GBS223" localSheetId="8">#REF!</definedName>
    <definedName name="_____________________GBS223">#REF!</definedName>
    <definedName name="_____________________GBS224" localSheetId="22">#REF!</definedName>
    <definedName name="_____________________GBS224" localSheetId="8">#REF!</definedName>
    <definedName name="_____________________GBS224">#REF!</definedName>
    <definedName name="_____________________GBS23" localSheetId="22">#REF!</definedName>
    <definedName name="_____________________GBS23" localSheetId="8">#REF!</definedName>
    <definedName name="_____________________GBS23">#REF!</definedName>
    <definedName name="_____________________GBS24" localSheetId="22">#REF!</definedName>
    <definedName name="_____________________GBS24" localSheetId="8">#REF!</definedName>
    <definedName name="_____________________GBS24">#REF!</definedName>
    <definedName name="_____________________GBS25" localSheetId="22">#REF!</definedName>
    <definedName name="_____________________GBS25" localSheetId="8">#REF!</definedName>
    <definedName name="_____________________GBS25">#REF!</definedName>
    <definedName name="_____________________GBS26" localSheetId="22">#REF!</definedName>
    <definedName name="_____________________GBS26" localSheetId="8">#REF!</definedName>
    <definedName name="_____________________GBS26">#REF!</definedName>
    <definedName name="_____________________GBS27" localSheetId="22">#REF!</definedName>
    <definedName name="_____________________GBS27" localSheetId="8">#REF!</definedName>
    <definedName name="_____________________GBS27">#REF!</definedName>
    <definedName name="_____________________GBS28" localSheetId="22">#REF!</definedName>
    <definedName name="_____________________GBS28" localSheetId="8">#REF!</definedName>
    <definedName name="_____________________GBS28">#REF!</definedName>
    <definedName name="_____________________GBS29" localSheetId="22">#REF!</definedName>
    <definedName name="_____________________GBS29" localSheetId="8">#REF!</definedName>
    <definedName name="_____________________GBS29">#REF!</definedName>
    <definedName name="_____________________imp1">[11]DATA_PRG!$H$245</definedName>
    <definedName name="_____________________l1">[3]leads!$A$3:$E$108</definedName>
    <definedName name="_____________________l12" localSheetId="22">#REF!</definedName>
    <definedName name="_____________________l12" localSheetId="8">#REF!</definedName>
    <definedName name="_____________________l12">#REF!</definedName>
    <definedName name="_____________________l2">[2]r!$F$29</definedName>
    <definedName name="_____________________l3" localSheetId="22">#REF!</definedName>
    <definedName name="_____________________l3" localSheetId="8">#REF!</definedName>
    <definedName name="_____________________l3">#REF!</definedName>
    <definedName name="_____________________l4">[4]Sheet1!$W$2:$Y$103</definedName>
    <definedName name="_____________________l5" localSheetId="22">#REF!</definedName>
    <definedName name="_____________________l5" localSheetId="8">#REF!</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[14]DATA!$H$245</definedName>
    <definedName name="_____________________lj600" localSheetId="22">#REF!</definedName>
    <definedName name="_____________________lj600" localSheetId="8">#REF!</definedName>
    <definedName name="_____________________lj600">#REF!</definedName>
    <definedName name="_____________________lj900" localSheetId="22">#REF!</definedName>
    <definedName name="_____________________lj900" localSheetId="8">#REF!</definedName>
    <definedName name="_____________________lj900">#REF!</definedName>
    <definedName name="_____________________LL3" localSheetId="22">#REF!</definedName>
    <definedName name="_____________________LL3" localSheetId="8">#REF!</definedName>
    <definedName name="_____________________LL3">#REF!</definedName>
    <definedName name="_____________________LSO24" localSheetId="22">[10]Lead!#REF!</definedName>
    <definedName name="_____________________LSO24" localSheetId="8">[10]Lead!#REF!</definedName>
    <definedName name="_____________________LSO24">[10]Lead!#REF!</definedName>
    <definedName name="_____________________MA1" localSheetId="22">#REF!</definedName>
    <definedName name="_____________________MA1" localSheetId="8">#REF!</definedName>
    <definedName name="_____________________MA1">#REF!</definedName>
    <definedName name="_____________________MA2" localSheetId="22">#REF!</definedName>
    <definedName name="_____________________MA2" localSheetId="8">#REF!</definedName>
    <definedName name="_____________________MA2">#REF!</definedName>
    <definedName name="_____________________Met22" localSheetId="22">#REF!</definedName>
    <definedName name="_____________________Met22" localSheetId="8">#REF!</definedName>
    <definedName name="_____________________Met22">#REF!</definedName>
    <definedName name="_____________________Met45" localSheetId="22">#REF!</definedName>
    <definedName name="_____________________Met45" localSheetId="8">#REF!</definedName>
    <definedName name="_____________________Met45">#REF!</definedName>
    <definedName name="_____________________MEt55" localSheetId="22">#REF!</definedName>
    <definedName name="_____________________MEt55" localSheetId="8">#REF!</definedName>
    <definedName name="_____________________MEt55">#REF!</definedName>
    <definedName name="_____________________Met63" localSheetId="22">#REF!</definedName>
    <definedName name="_____________________Met63" localSheetId="8">#REF!</definedName>
    <definedName name="_____________________Met63">#REF!</definedName>
    <definedName name="_____________________ML21" localSheetId="22">#REF!</definedName>
    <definedName name="_____________________ML21" localSheetId="8">#REF!</definedName>
    <definedName name="_____________________ML21">#REF!</definedName>
    <definedName name="_____________________ML210" localSheetId="22">#REF!</definedName>
    <definedName name="_____________________ML210" localSheetId="8">#REF!</definedName>
    <definedName name="_____________________ML210">#REF!</definedName>
    <definedName name="_____________________ML211" localSheetId="22">#REF!</definedName>
    <definedName name="_____________________ML211" localSheetId="8">#REF!</definedName>
    <definedName name="_____________________ML211">#REF!</definedName>
    <definedName name="_____________________ML212" localSheetId="22">#REF!</definedName>
    <definedName name="_____________________ML212" localSheetId="8">#REF!</definedName>
    <definedName name="_____________________ML212">#REF!</definedName>
    <definedName name="_____________________ML213" localSheetId="22">#REF!</definedName>
    <definedName name="_____________________ML213" localSheetId="8">#REF!</definedName>
    <definedName name="_____________________ML213">#REF!</definedName>
    <definedName name="_____________________ML214" localSheetId="22">#REF!</definedName>
    <definedName name="_____________________ML214" localSheetId="8">#REF!</definedName>
    <definedName name="_____________________ML214">#REF!</definedName>
    <definedName name="_____________________ML215" localSheetId="22">#REF!</definedName>
    <definedName name="_____________________ML215" localSheetId="8">#REF!</definedName>
    <definedName name="_____________________ML215">#REF!</definedName>
    <definedName name="_____________________ML216" localSheetId="22">#REF!</definedName>
    <definedName name="_____________________ML216" localSheetId="8">#REF!</definedName>
    <definedName name="_____________________ML216">#REF!</definedName>
    <definedName name="_____________________ML217" localSheetId="22">#REF!</definedName>
    <definedName name="_____________________ML217" localSheetId="8">#REF!</definedName>
    <definedName name="_____________________ML217">#REF!</definedName>
    <definedName name="_____________________ML218" localSheetId="22">#REF!</definedName>
    <definedName name="_____________________ML218" localSheetId="8">#REF!</definedName>
    <definedName name="_____________________ML218">#REF!</definedName>
    <definedName name="_____________________ML219" localSheetId="22">#REF!</definedName>
    <definedName name="_____________________ML219" localSheetId="8">#REF!</definedName>
    <definedName name="_____________________ML219">#REF!</definedName>
    <definedName name="_____________________ML22" localSheetId="22">#REF!</definedName>
    <definedName name="_____________________ML22" localSheetId="8">#REF!</definedName>
    <definedName name="_____________________ML22">#REF!</definedName>
    <definedName name="_____________________ML220" localSheetId="22">#REF!</definedName>
    <definedName name="_____________________ML220" localSheetId="8">#REF!</definedName>
    <definedName name="_____________________ML220">#REF!</definedName>
    <definedName name="_____________________ML221" localSheetId="22">#REF!</definedName>
    <definedName name="_____________________ML221" localSheetId="8">#REF!</definedName>
    <definedName name="_____________________ML221">#REF!</definedName>
    <definedName name="_____________________ML222" localSheetId="22">#REF!</definedName>
    <definedName name="_____________________ML222" localSheetId="8">#REF!</definedName>
    <definedName name="_____________________ML222">#REF!</definedName>
    <definedName name="_____________________ML223" localSheetId="22">#REF!</definedName>
    <definedName name="_____________________ML223" localSheetId="8">#REF!</definedName>
    <definedName name="_____________________ML223">#REF!</definedName>
    <definedName name="_____________________ML224" localSheetId="22">#REF!</definedName>
    <definedName name="_____________________ML224" localSheetId="8">#REF!</definedName>
    <definedName name="_____________________ML224">#REF!</definedName>
    <definedName name="_____________________ML23" localSheetId="22">#REF!</definedName>
    <definedName name="_____________________ML23" localSheetId="8">#REF!</definedName>
    <definedName name="_____________________ML23">#REF!</definedName>
    <definedName name="_____________________ML24" localSheetId="22">#REF!</definedName>
    <definedName name="_____________________ML24" localSheetId="8">#REF!</definedName>
    <definedName name="_____________________ML24">#REF!</definedName>
    <definedName name="_____________________ML25" localSheetId="22">#REF!</definedName>
    <definedName name="_____________________ML25" localSheetId="8">#REF!</definedName>
    <definedName name="_____________________ML25">#REF!</definedName>
    <definedName name="_____________________ML26" localSheetId="22">#REF!</definedName>
    <definedName name="_____________________ML26" localSheetId="8">#REF!</definedName>
    <definedName name="_____________________ML26">#REF!</definedName>
    <definedName name="_____________________ML27" localSheetId="22">#REF!</definedName>
    <definedName name="_____________________ML27" localSheetId="8">#REF!</definedName>
    <definedName name="_____________________ML27">#REF!</definedName>
    <definedName name="_____________________ML28" localSheetId="22">#REF!</definedName>
    <definedName name="_____________________ML28" localSheetId="8">#REF!</definedName>
    <definedName name="_____________________ML28">#REF!</definedName>
    <definedName name="_____________________ML29" localSheetId="22">#REF!</definedName>
    <definedName name="_____________________ML29" localSheetId="8">#REF!</definedName>
    <definedName name="_____________________ML29">#REF!</definedName>
    <definedName name="_____________________ML31" localSheetId="22">#REF!</definedName>
    <definedName name="_____________________ML31" localSheetId="8">#REF!</definedName>
    <definedName name="_____________________ML31">#REF!</definedName>
    <definedName name="_____________________ML310" localSheetId="22">#REF!</definedName>
    <definedName name="_____________________ML310" localSheetId="8">#REF!</definedName>
    <definedName name="_____________________ML310">#REF!</definedName>
    <definedName name="_____________________ML311" localSheetId="22">#REF!</definedName>
    <definedName name="_____________________ML311" localSheetId="8">#REF!</definedName>
    <definedName name="_____________________ML311">#REF!</definedName>
    <definedName name="_____________________ML312" localSheetId="22">#REF!</definedName>
    <definedName name="_____________________ML312" localSheetId="8">#REF!</definedName>
    <definedName name="_____________________ML312">#REF!</definedName>
    <definedName name="_____________________ML313" localSheetId="22">#REF!</definedName>
    <definedName name="_____________________ML313" localSheetId="8">#REF!</definedName>
    <definedName name="_____________________ML313">#REF!</definedName>
    <definedName name="_____________________ML314" localSheetId="22">#REF!</definedName>
    <definedName name="_____________________ML314" localSheetId="8">#REF!</definedName>
    <definedName name="_____________________ML314">#REF!</definedName>
    <definedName name="_____________________ML315" localSheetId="22">#REF!</definedName>
    <definedName name="_____________________ML315" localSheetId="8">#REF!</definedName>
    <definedName name="_____________________ML315">#REF!</definedName>
    <definedName name="_____________________ML316" localSheetId="22">#REF!</definedName>
    <definedName name="_____________________ML316" localSheetId="8">#REF!</definedName>
    <definedName name="_____________________ML316">#REF!</definedName>
    <definedName name="_____________________ML317" localSheetId="22">#REF!</definedName>
    <definedName name="_____________________ML317" localSheetId="8">#REF!</definedName>
    <definedName name="_____________________ML317">#REF!</definedName>
    <definedName name="_____________________ML318" localSheetId="22">#REF!</definedName>
    <definedName name="_____________________ML318" localSheetId="8">#REF!</definedName>
    <definedName name="_____________________ML318">#REF!</definedName>
    <definedName name="_____________________ML319" localSheetId="22">#REF!</definedName>
    <definedName name="_____________________ML319" localSheetId="8">#REF!</definedName>
    <definedName name="_____________________ML319">#REF!</definedName>
    <definedName name="_____________________ML32" localSheetId="22">#REF!</definedName>
    <definedName name="_____________________ML32" localSheetId="8">#REF!</definedName>
    <definedName name="_____________________ML32">#REF!</definedName>
    <definedName name="_____________________ML320" localSheetId="22">#REF!</definedName>
    <definedName name="_____________________ML320" localSheetId="8">#REF!</definedName>
    <definedName name="_____________________ML320">#REF!</definedName>
    <definedName name="_____________________ML321" localSheetId="22">#REF!</definedName>
    <definedName name="_____________________ML321" localSheetId="8">#REF!</definedName>
    <definedName name="_____________________ML321">#REF!</definedName>
    <definedName name="_____________________ML322" localSheetId="22">#REF!</definedName>
    <definedName name="_____________________ML322" localSheetId="8">#REF!</definedName>
    <definedName name="_____________________ML322">#REF!</definedName>
    <definedName name="_____________________ML323" localSheetId="22">#REF!</definedName>
    <definedName name="_____________________ML323" localSheetId="8">#REF!</definedName>
    <definedName name="_____________________ML323">#REF!</definedName>
    <definedName name="_____________________ML324" localSheetId="22">#REF!</definedName>
    <definedName name="_____________________ML324" localSheetId="8">#REF!</definedName>
    <definedName name="_____________________ML324">#REF!</definedName>
    <definedName name="_____________________ML33" localSheetId="22">#REF!</definedName>
    <definedName name="_____________________ML33" localSheetId="8">#REF!</definedName>
    <definedName name="_____________________ML33">#REF!</definedName>
    <definedName name="_____________________ML34" localSheetId="22">#REF!</definedName>
    <definedName name="_____________________ML34" localSheetId="8">#REF!</definedName>
    <definedName name="_____________________ML34">#REF!</definedName>
    <definedName name="_____________________ML35" localSheetId="22">#REF!</definedName>
    <definedName name="_____________________ML35" localSheetId="8">#REF!</definedName>
    <definedName name="_____________________ML35">#REF!</definedName>
    <definedName name="_____________________ML36" localSheetId="22">#REF!</definedName>
    <definedName name="_____________________ML36" localSheetId="8">#REF!</definedName>
    <definedName name="_____________________ML36">#REF!</definedName>
    <definedName name="_____________________ML37" localSheetId="22">#REF!</definedName>
    <definedName name="_____________________ML37" localSheetId="8">#REF!</definedName>
    <definedName name="_____________________ML37">#REF!</definedName>
    <definedName name="_____________________ML38" localSheetId="22">#REF!</definedName>
    <definedName name="_____________________ML38" localSheetId="8">#REF!</definedName>
    <definedName name="_____________________ML38">#REF!</definedName>
    <definedName name="_____________________ML39" localSheetId="22">#REF!</definedName>
    <definedName name="_____________________ML39" localSheetId="8">#REF!</definedName>
    <definedName name="_____________________ML39">#REF!</definedName>
    <definedName name="_____________________ML7" localSheetId="22">#REF!</definedName>
    <definedName name="_____________________ML7" localSheetId="8">#REF!</definedName>
    <definedName name="_____________________ML7">#REF!</definedName>
    <definedName name="_____________________ML8" localSheetId="22">#REF!</definedName>
    <definedName name="_____________________ML8" localSheetId="8">#REF!</definedName>
    <definedName name="_____________________ML8">#REF!</definedName>
    <definedName name="_____________________ML9" localSheetId="22">#REF!</definedName>
    <definedName name="_____________________ML9" localSheetId="8">#REF!</definedName>
    <definedName name="_____________________ML9">#REF!</definedName>
    <definedName name="_____________________mm1">[6]r!$F$4</definedName>
    <definedName name="_____________________mm1000" localSheetId="22">#REF!</definedName>
    <definedName name="_____________________mm1000" localSheetId="8">#REF!</definedName>
    <definedName name="_____________________mm1000">#REF!</definedName>
    <definedName name="_____________________mm11">[2]r!$F$4</definedName>
    <definedName name="_____________________mm111">[5]r!$F$4</definedName>
    <definedName name="_____________________mm600" localSheetId="22">#REF!</definedName>
    <definedName name="_____________________mm600" localSheetId="8">#REF!</definedName>
    <definedName name="_____________________mm600">#REF!</definedName>
    <definedName name="_____________________mm800" localSheetId="22">#REF!</definedName>
    <definedName name="_____________________mm800" localSheetId="8">#REF!</definedName>
    <definedName name="_____________________mm800">#REF!</definedName>
    <definedName name="_____________________PC1" localSheetId="22">#REF!</definedName>
    <definedName name="_____________________PC1" localSheetId="8">#REF!</definedName>
    <definedName name="_____________________PC1">#REF!</definedName>
    <definedName name="_____________________PC10" localSheetId="22">#REF!</definedName>
    <definedName name="_____________________PC10" localSheetId="8">#REF!</definedName>
    <definedName name="_____________________PC10">#REF!</definedName>
    <definedName name="_____________________PC11" localSheetId="22">#REF!</definedName>
    <definedName name="_____________________PC11" localSheetId="8">#REF!</definedName>
    <definedName name="_____________________PC11">#REF!</definedName>
    <definedName name="_____________________PC12" localSheetId="22">#REF!</definedName>
    <definedName name="_____________________PC12" localSheetId="8">#REF!</definedName>
    <definedName name="_____________________PC12">#REF!</definedName>
    <definedName name="_____________________PC13" localSheetId="22">#REF!</definedName>
    <definedName name="_____________________PC13" localSheetId="8">#REF!</definedName>
    <definedName name="_____________________PC13">#REF!</definedName>
    <definedName name="_____________________PC14" localSheetId="22">#REF!</definedName>
    <definedName name="_____________________PC14" localSheetId="8">#REF!</definedName>
    <definedName name="_____________________PC14">#REF!</definedName>
    <definedName name="_____________________PC15" localSheetId="22">#REF!</definedName>
    <definedName name="_____________________PC15" localSheetId="8">#REF!</definedName>
    <definedName name="_____________________PC15">#REF!</definedName>
    <definedName name="_____________________PC16" localSheetId="22">#REF!</definedName>
    <definedName name="_____________________PC16" localSheetId="8">#REF!</definedName>
    <definedName name="_____________________PC16">#REF!</definedName>
    <definedName name="_____________________PC17" localSheetId="22">#REF!</definedName>
    <definedName name="_____________________PC17" localSheetId="8">#REF!</definedName>
    <definedName name="_____________________PC17">#REF!</definedName>
    <definedName name="_____________________PC18" localSheetId="22">#REF!</definedName>
    <definedName name="_____________________PC18" localSheetId="8">#REF!</definedName>
    <definedName name="_____________________PC18">#REF!</definedName>
    <definedName name="_____________________PC19" localSheetId="22">#REF!</definedName>
    <definedName name="_____________________PC19" localSheetId="8">#REF!</definedName>
    <definedName name="_____________________PC19">#REF!</definedName>
    <definedName name="_____________________pc2" localSheetId="22">#REF!</definedName>
    <definedName name="_____________________pc2" localSheetId="8">#REF!</definedName>
    <definedName name="_____________________pc2">#REF!</definedName>
    <definedName name="_____________________PC21" localSheetId="22">#REF!</definedName>
    <definedName name="_____________________PC21" localSheetId="8">#REF!</definedName>
    <definedName name="_____________________PC21">#REF!</definedName>
    <definedName name="_____________________PC22" localSheetId="22">#REF!</definedName>
    <definedName name="_____________________PC22" localSheetId="8">#REF!</definedName>
    <definedName name="_____________________PC22">#REF!</definedName>
    <definedName name="_____________________PC23" localSheetId="22">#REF!</definedName>
    <definedName name="_____________________PC23" localSheetId="8">#REF!</definedName>
    <definedName name="_____________________PC23">#REF!</definedName>
    <definedName name="_____________________PC24" localSheetId="22">#REF!</definedName>
    <definedName name="_____________________PC24" localSheetId="8">#REF!</definedName>
    <definedName name="_____________________PC24">#REF!</definedName>
    <definedName name="_____________________PC3" localSheetId="22">#REF!</definedName>
    <definedName name="_____________________PC3" localSheetId="8">#REF!</definedName>
    <definedName name="_____________________PC3">#REF!</definedName>
    <definedName name="_____________________PC4" localSheetId="22">#REF!</definedName>
    <definedName name="_____________________PC4" localSheetId="8">#REF!</definedName>
    <definedName name="_____________________PC4">#REF!</definedName>
    <definedName name="_____________________PC5" localSheetId="22">#REF!</definedName>
    <definedName name="_____________________PC5" localSheetId="8">#REF!</definedName>
    <definedName name="_____________________PC5">#REF!</definedName>
    <definedName name="_____________________PC6" localSheetId="22">#REF!</definedName>
    <definedName name="_____________________PC6" localSheetId="8">#REF!</definedName>
    <definedName name="_____________________PC6">#REF!</definedName>
    <definedName name="_____________________pc600" localSheetId="22">#REF!</definedName>
    <definedName name="_____________________pc600" localSheetId="8">#REF!</definedName>
    <definedName name="_____________________pc600">#REF!</definedName>
    <definedName name="_____________________PC7" localSheetId="22">#REF!</definedName>
    <definedName name="_____________________PC7" localSheetId="8">#REF!</definedName>
    <definedName name="_____________________PC7">#REF!</definedName>
    <definedName name="_____________________PC8" localSheetId="22">#REF!</definedName>
    <definedName name="_____________________PC8" localSheetId="8">#REF!</definedName>
    <definedName name="_____________________PC8">#REF!</definedName>
    <definedName name="_____________________PC9" localSheetId="22">#REF!</definedName>
    <definedName name="_____________________PC9" localSheetId="8">#REF!</definedName>
    <definedName name="_____________________PC9">#REF!</definedName>
    <definedName name="_____________________pc900" localSheetId="22">#REF!</definedName>
    <definedName name="_____________________pc900" localSheetId="8">#REF!</definedName>
    <definedName name="_____________________pc900">#REF!</definedName>
    <definedName name="_____________________pla4">[12]DATA_PRG!$H$269</definedName>
    <definedName name="_____________________pv2" localSheetId="22">#REF!</definedName>
    <definedName name="_____________________pv2" localSheetId="8">#REF!</definedName>
    <definedName name="_____________________pv2">#REF!</definedName>
    <definedName name="_____________________rr3">[7]v!$A$2:$E$51</definedName>
    <definedName name="_____________________rrr1">[7]r!$B$1:$I$145</definedName>
    <definedName name="_____________________SP10">[13]Sheet1!$C$18</definedName>
    <definedName name="_____________________SP16">[13]Sheet1!$C$24</definedName>
    <definedName name="_____________________SP7">[13]Sheet1!$C$15</definedName>
    <definedName name="_____________________ss12">[8]rdamdata!$J$8</definedName>
    <definedName name="_____________________ss20">[8]rdamdata!$J$7</definedName>
    <definedName name="_____________________ss40">[8]rdamdata!$J$6</definedName>
    <definedName name="_____________________var1" localSheetId="22">#REF!</definedName>
    <definedName name="_____________________var1" localSheetId="8">#REF!</definedName>
    <definedName name="_____________________var1">#REF!</definedName>
    <definedName name="_____________________var4" localSheetId="22">#REF!</definedName>
    <definedName name="_____________________var4" localSheetId="8">#REF!</definedName>
    <definedName name="_____________________var4">#REF!</definedName>
    <definedName name="____________________bla1">[1]leads!$H$7</definedName>
    <definedName name="____________________BSG100" localSheetId="22">#REF!</definedName>
    <definedName name="____________________BSG100" localSheetId="8">#REF!</definedName>
    <definedName name="____________________BSG100">#REF!</definedName>
    <definedName name="____________________BSG150" localSheetId="22">#REF!</definedName>
    <definedName name="____________________BSG150" localSheetId="8">#REF!</definedName>
    <definedName name="____________________BSG150">#REF!</definedName>
    <definedName name="____________________BSG5" localSheetId="22">#REF!</definedName>
    <definedName name="____________________BSG5" localSheetId="8">#REF!</definedName>
    <definedName name="____________________BSG5">#REF!</definedName>
    <definedName name="____________________BSG75" localSheetId="22">#REF!</definedName>
    <definedName name="____________________BSG75" localSheetId="8">#REF!</definedName>
    <definedName name="____________________BSG75">#REF!</definedName>
    <definedName name="____________________BTC1" localSheetId="22">#REF!</definedName>
    <definedName name="____________________BTC1" localSheetId="8">#REF!</definedName>
    <definedName name="____________________BTC1">#REF!</definedName>
    <definedName name="____________________BTC10" localSheetId="22">#REF!</definedName>
    <definedName name="____________________BTC10" localSheetId="8">#REF!</definedName>
    <definedName name="____________________BTC10">#REF!</definedName>
    <definedName name="____________________BTC11" localSheetId="22">#REF!</definedName>
    <definedName name="____________________BTC11" localSheetId="8">#REF!</definedName>
    <definedName name="____________________BTC11">#REF!</definedName>
    <definedName name="____________________BTC12" localSheetId="22">#REF!</definedName>
    <definedName name="____________________BTC12" localSheetId="8">#REF!</definedName>
    <definedName name="____________________BTC12">#REF!</definedName>
    <definedName name="____________________BTC13" localSheetId="22">#REF!</definedName>
    <definedName name="____________________BTC13" localSheetId="8">#REF!</definedName>
    <definedName name="____________________BTC13">#REF!</definedName>
    <definedName name="____________________BTC14" localSheetId="22">#REF!</definedName>
    <definedName name="____________________BTC14" localSheetId="8">#REF!</definedName>
    <definedName name="____________________BTC14">#REF!</definedName>
    <definedName name="____________________BTC15" localSheetId="22">#REF!</definedName>
    <definedName name="____________________BTC15" localSheetId="8">#REF!</definedName>
    <definedName name="____________________BTC15">#REF!</definedName>
    <definedName name="____________________BTC16" localSheetId="22">#REF!</definedName>
    <definedName name="____________________BTC16" localSheetId="8">#REF!</definedName>
    <definedName name="____________________BTC16">#REF!</definedName>
    <definedName name="____________________BTC17" localSheetId="22">#REF!</definedName>
    <definedName name="____________________BTC17" localSheetId="8">#REF!</definedName>
    <definedName name="____________________BTC17">#REF!</definedName>
    <definedName name="____________________BTC18" localSheetId="22">#REF!</definedName>
    <definedName name="____________________BTC18" localSheetId="8">#REF!</definedName>
    <definedName name="____________________BTC18">#REF!</definedName>
    <definedName name="____________________BTC19" localSheetId="22">#REF!</definedName>
    <definedName name="____________________BTC19" localSheetId="8">#REF!</definedName>
    <definedName name="____________________BTC19">#REF!</definedName>
    <definedName name="____________________BTC2" localSheetId="22">#REF!</definedName>
    <definedName name="____________________BTC2" localSheetId="8">#REF!</definedName>
    <definedName name="____________________BTC2">#REF!</definedName>
    <definedName name="____________________BTC20" localSheetId="22">#REF!</definedName>
    <definedName name="____________________BTC20" localSheetId="8">#REF!</definedName>
    <definedName name="____________________BTC20">#REF!</definedName>
    <definedName name="____________________BTC21" localSheetId="22">#REF!</definedName>
    <definedName name="____________________BTC21" localSheetId="8">#REF!</definedName>
    <definedName name="____________________BTC21">#REF!</definedName>
    <definedName name="____________________BTC22" localSheetId="22">#REF!</definedName>
    <definedName name="____________________BTC22" localSheetId="8">#REF!</definedName>
    <definedName name="____________________BTC22">#REF!</definedName>
    <definedName name="____________________BTC23" localSheetId="22">#REF!</definedName>
    <definedName name="____________________BTC23" localSheetId="8">#REF!</definedName>
    <definedName name="____________________BTC23">#REF!</definedName>
    <definedName name="____________________BTC24" localSheetId="22">#REF!</definedName>
    <definedName name="____________________BTC24" localSheetId="8">#REF!</definedName>
    <definedName name="____________________BTC24">#REF!</definedName>
    <definedName name="____________________BTC3" localSheetId="22">#REF!</definedName>
    <definedName name="____________________BTC3" localSheetId="8">#REF!</definedName>
    <definedName name="____________________BTC3">#REF!</definedName>
    <definedName name="____________________BTC4" localSheetId="22">#REF!</definedName>
    <definedName name="____________________BTC4" localSheetId="8">#REF!</definedName>
    <definedName name="____________________BTC4">#REF!</definedName>
    <definedName name="____________________BTC5" localSheetId="22">#REF!</definedName>
    <definedName name="____________________BTC5" localSheetId="8">#REF!</definedName>
    <definedName name="____________________BTC5">#REF!</definedName>
    <definedName name="____________________BTC6" localSheetId="22">#REF!</definedName>
    <definedName name="____________________BTC6" localSheetId="8">#REF!</definedName>
    <definedName name="____________________BTC6">#REF!</definedName>
    <definedName name="____________________BTC7" localSheetId="22">#REF!</definedName>
    <definedName name="____________________BTC7" localSheetId="8">#REF!</definedName>
    <definedName name="____________________BTC7">#REF!</definedName>
    <definedName name="____________________BTC8" localSheetId="22">#REF!</definedName>
    <definedName name="____________________BTC8" localSheetId="8">#REF!</definedName>
    <definedName name="____________________BTC8">#REF!</definedName>
    <definedName name="____________________BTC9" localSheetId="22">#REF!</definedName>
    <definedName name="____________________BTC9" localSheetId="8">#REF!</definedName>
    <definedName name="____________________BTC9">#REF!</definedName>
    <definedName name="____________________BTR1" localSheetId="22">#REF!</definedName>
    <definedName name="____________________BTR1" localSheetId="8">#REF!</definedName>
    <definedName name="____________________BTR1">#REF!</definedName>
    <definedName name="____________________BTR10" localSheetId="22">#REF!</definedName>
    <definedName name="____________________BTR10" localSheetId="8">#REF!</definedName>
    <definedName name="____________________BTR10">#REF!</definedName>
    <definedName name="____________________BTR11" localSheetId="22">#REF!</definedName>
    <definedName name="____________________BTR11" localSheetId="8">#REF!</definedName>
    <definedName name="____________________BTR11">#REF!</definedName>
    <definedName name="____________________BTR12" localSheetId="22">#REF!</definedName>
    <definedName name="____________________BTR12" localSheetId="8">#REF!</definedName>
    <definedName name="____________________BTR12">#REF!</definedName>
    <definedName name="____________________BTR13" localSheetId="22">#REF!</definedName>
    <definedName name="____________________BTR13" localSheetId="8">#REF!</definedName>
    <definedName name="____________________BTR13">#REF!</definedName>
    <definedName name="____________________BTR14" localSheetId="22">#REF!</definedName>
    <definedName name="____________________BTR14" localSheetId="8">#REF!</definedName>
    <definedName name="____________________BTR14">#REF!</definedName>
    <definedName name="____________________BTR15" localSheetId="22">#REF!</definedName>
    <definedName name="____________________BTR15" localSheetId="8">#REF!</definedName>
    <definedName name="____________________BTR15">#REF!</definedName>
    <definedName name="____________________BTR16" localSheetId="22">#REF!</definedName>
    <definedName name="____________________BTR16" localSheetId="8">#REF!</definedName>
    <definedName name="____________________BTR16">#REF!</definedName>
    <definedName name="____________________BTR17" localSheetId="22">#REF!</definedName>
    <definedName name="____________________BTR17" localSheetId="8">#REF!</definedName>
    <definedName name="____________________BTR17">#REF!</definedName>
    <definedName name="____________________BTR18" localSheetId="22">#REF!</definedName>
    <definedName name="____________________BTR18" localSheetId="8">#REF!</definedName>
    <definedName name="____________________BTR18">#REF!</definedName>
    <definedName name="____________________BTR19" localSheetId="22">#REF!</definedName>
    <definedName name="____________________BTR19" localSheetId="8">#REF!</definedName>
    <definedName name="____________________BTR19">#REF!</definedName>
    <definedName name="____________________BTR2" localSheetId="22">#REF!</definedName>
    <definedName name="____________________BTR2" localSheetId="8">#REF!</definedName>
    <definedName name="____________________BTR2">#REF!</definedName>
    <definedName name="____________________BTR20" localSheetId="22">#REF!</definedName>
    <definedName name="____________________BTR20" localSheetId="8">#REF!</definedName>
    <definedName name="____________________BTR20">#REF!</definedName>
    <definedName name="____________________BTR21" localSheetId="22">#REF!</definedName>
    <definedName name="____________________BTR21" localSheetId="8">#REF!</definedName>
    <definedName name="____________________BTR21">#REF!</definedName>
    <definedName name="____________________BTR22" localSheetId="22">#REF!</definedName>
    <definedName name="____________________BTR22" localSheetId="8">#REF!</definedName>
    <definedName name="____________________BTR22">#REF!</definedName>
    <definedName name="____________________BTR23" localSheetId="22">#REF!</definedName>
    <definedName name="____________________BTR23" localSheetId="8">#REF!</definedName>
    <definedName name="____________________BTR23">#REF!</definedName>
    <definedName name="____________________BTR24" localSheetId="22">#REF!</definedName>
    <definedName name="____________________BTR24" localSheetId="8">#REF!</definedName>
    <definedName name="____________________BTR24">#REF!</definedName>
    <definedName name="____________________BTR3" localSheetId="22">#REF!</definedName>
    <definedName name="____________________BTR3" localSheetId="8">#REF!</definedName>
    <definedName name="____________________BTR3">#REF!</definedName>
    <definedName name="____________________BTR4" localSheetId="22">#REF!</definedName>
    <definedName name="____________________BTR4" localSheetId="8">#REF!</definedName>
    <definedName name="____________________BTR4">#REF!</definedName>
    <definedName name="____________________BTR5" localSheetId="22">#REF!</definedName>
    <definedName name="____________________BTR5" localSheetId="8">#REF!</definedName>
    <definedName name="____________________BTR5">#REF!</definedName>
    <definedName name="____________________BTR6" localSheetId="22">#REF!</definedName>
    <definedName name="____________________BTR6" localSheetId="8">#REF!</definedName>
    <definedName name="____________________BTR6">#REF!</definedName>
    <definedName name="____________________BTR7" localSheetId="22">#REF!</definedName>
    <definedName name="____________________BTR7" localSheetId="8">#REF!</definedName>
    <definedName name="____________________BTR7">#REF!</definedName>
    <definedName name="____________________BTR8" localSheetId="22">#REF!</definedName>
    <definedName name="____________________BTR8" localSheetId="8">#REF!</definedName>
    <definedName name="____________________BTR8">#REF!</definedName>
    <definedName name="____________________BTR9" localSheetId="22">#REF!</definedName>
    <definedName name="____________________BTR9" localSheetId="8">#REF!</definedName>
    <definedName name="____________________BTR9">#REF!</definedName>
    <definedName name="____________________BTS1" localSheetId="22">#REF!</definedName>
    <definedName name="____________________BTS1" localSheetId="8">#REF!</definedName>
    <definedName name="____________________BTS1">#REF!</definedName>
    <definedName name="____________________BTS10" localSheetId="22">#REF!</definedName>
    <definedName name="____________________BTS10" localSheetId="8">#REF!</definedName>
    <definedName name="____________________BTS10">#REF!</definedName>
    <definedName name="____________________BTS11" localSheetId="22">#REF!</definedName>
    <definedName name="____________________BTS11" localSheetId="8">#REF!</definedName>
    <definedName name="____________________BTS11">#REF!</definedName>
    <definedName name="____________________BTS12" localSheetId="22">#REF!</definedName>
    <definedName name="____________________BTS12" localSheetId="8">#REF!</definedName>
    <definedName name="____________________BTS12">#REF!</definedName>
    <definedName name="____________________BTS13" localSheetId="22">#REF!</definedName>
    <definedName name="____________________BTS13" localSheetId="8">#REF!</definedName>
    <definedName name="____________________BTS13">#REF!</definedName>
    <definedName name="____________________BTS14" localSheetId="22">#REF!</definedName>
    <definedName name="____________________BTS14" localSheetId="8">#REF!</definedName>
    <definedName name="____________________BTS14">#REF!</definedName>
    <definedName name="____________________BTS15" localSheetId="22">#REF!</definedName>
    <definedName name="____________________BTS15" localSheetId="8">#REF!</definedName>
    <definedName name="____________________BTS15">#REF!</definedName>
    <definedName name="____________________BTS16" localSheetId="22">#REF!</definedName>
    <definedName name="____________________BTS16" localSheetId="8">#REF!</definedName>
    <definedName name="____________________BTS16">#REF!</definedName>
    <definedName name="____________________BTS17" localSheetId="22">#REF!</definedName>
    <definedName name="____________________BTS17" localSheetId="8">#REF!</definedName>
    <definedName name="____________________BTS17">#REF!</definedName>
    <definedName name="____________________BTS18" localSheetId="22">#REF!</definedName>
    <definedName name="____________________BTS18" localSheetId="8">#REF!</definedName>
    <definedName name="____________________BTS18">#REF!</definedName>
    <definedName name="____________________BTS19" localSheetId="22">#REF!</definedName>
    <definedName name="____________________BTS19" localSheetId="8">#REF!</definedName>
    <definedName name="____________________BTS19">#REF!</definedName>
    <definedName name="____________________BTS2" localSheetId="22">#REF!</definedName>
    <definedName name="____________________BTS2" localSheetId="8">#REF!</definedName>
    <definedName name="____________________BTS2">#REF!</definedName>
    <definedName name="____________________BTS20" localSheetId="22">#REF!</definedName>
    <definedName name="____________________BTS20" localSheetId="8">#REF!</definedName>
    <definedName name="____________________BTS20">#REF!</definedName>
    <definedName name="____________________BTS21" localSheetId="22">#REF!</definedName>
    <definedName name="____________________BTS21" localSheetId="8">#REF!</definedName>
    <definedName name="____________________BTS21">#REF!</definedName>
    <definedName name="____________________BTS22" localSheetId="22">#REF!</definedName>
    <definedName name="____________________BTS22" localSheetId="8">#REF!</definedName>
    <definedName name="____________________BTS22">#REF!</definedName>
    <definedName name="____________________BTS23" localSheetId="22">#REF!</definedName>
    <definedName name="____________________BTS23" localSheetId="8">#REF!</definedName>
    <definedName name="____________________BTS23">#REF!</definedName>
    <definedName name="____________________BTS24" localSheetId="22">#REF!</definedName>
    <definedName name="____________________BTS24" localSheetId="8">#REF!</definedName>
    <definedName name="____________________BTS24">#REF!</definedName>
    <definedName name="____________________BTS3" localSheetId="22">#REF!</definedName>
    <definedName name="____________________BTS3" localSheetId="8">#REF!</definedName>
    <definedName name="____________________BTS3">#REF!</definedName>
    <definedName name="____________________BTS4" localSheetId="22">#REF!</definedName>
    <definedName name="____________________BTS4" localSheetId="8">#REF!</definedName>
    <definedName name="____________________BTS4">#REF!</definedName>
    <definedName name="____________________BTS5" localSheetId="22">#REF!</definedName>
    <definedName name="____________________BTS5" localSheetId="8">#REF!</definedName>
    <definedName name="____________________BTS5">#REF!</definedName>
    <definedName name="____________________BTS6" localSheetId="22">#REF!</definedName>
    <definedName name="____________________BTS6" localSheetId="8">#REF!</definedName>
    <definedName name="____________________BTS6">#REF!</definedName>
    <definedName name="____________________BTS7" localSheetId="22">#REF!</definedName>
    <definedName name="____________________BTS7" localSheetId="8">#REF!</definedName>
    <definedName name="____________________BTS7">#REF!</definedName>
    <definedName name="____________________BTS8" localSheetId="22">#REF!</definedName>
    <definedName name="____________________BTS8" localSheetId="8">#REF!</definedName>
    <definedName name="____________________BTS8">#REF!</definedName>
    <definedName name="____________________BTS9" localSheetId="22">#REF!</definedName>
    <definedName name="____________________BTS9" localSheetId="8">#REF!</definedName>
    <definedName name="____________________BTS9">#REF!</definedName>
    <definedName name="____________________can430">40.73</definedName>
    <definedName name="____________________can435">43.3</definedName>
    <definedName name="____________________CCW1">[14]DATA!$H$67</definedName>
    <definedName name="____________________CCW2">[14]DATA!$H$97</definedName>
    <definedName name="____________________cur1">[2]r!$F$30</definedName>
    <definedName name="____________________GBS11" localSheetId="22">#REF!</definedName>
    <definedName name="____________________GBS11" localSheetId="8">#REF!</definedName>
    <definedName name="____________________GBS11">#REF!</definedName>
    <definedName name="____________________GBS110" localSheetId="22">#REF!</definedName>
    <definedName name="____________________GBS110" localSheetId="8">#REF!</definedName>
    <definedName name="____________________GBS110">#REF!</definedName>
    <definedName name="____________________GBS111" localSheetId="22">#REF!</definedName>
    <definedName name="____________________GBS111" localSheetId="8">#REF!</definedName>
    <definedName name="____________________GBS111">#REF!</definedName>
    <definedName name="____________________GBS112" localSheetId="22">#REF!</definedName>
    <definedName name="____________________GBS112" localSheetId="8">#REF!</definedName>
    <definedName name="____________________GBS112">#REF!</definedName>
    <definedName name="____________________GBS113" localSheetId="22">#REF!</definedName>
    <definedName name="____________________GBS113" localSheetId="8">#REF!</definedName>
    <definedName name="____________________GBS113">#REF!</definedName>
    <definedName name="____________________GBS114" localSheetId="22">#REF!</definedName>
    <definedName name="____________________GBS114" localSheetId="8">#REF!</definedName>
    <definedName name="____________________GBS114">#REF!</definedName>
    <definedName name="____________________GBS115" localSheetId="22">#REF!</definedName>
    <definedName name="____________________GBS115" localSheetId="8">#REF!</definedName>
    <definedName name="____________________GBS115">#REF!</definedName>
    <definedName name="____________________GBS116" localSheetId="22">#REF!</definedName>
    <definedName name="____________________GBS116" localSheetId="8">#REF!</definedName>
    <definedName name="____________________GBS116">#REF!</definedName>
    <definedName name="____________________GBS117" localSheetId="22">#REF!</definedName>
    <definedName name="____________________GBS117" localSheetId="8">#REF!</definedName>
    <definedName name="____________________GBS117">#REF!</definedName>
    <definedName name="____________________GBS118" localSheetId="22">#REF!</definedName>
    <definedName name="____________________GBS118" localSheetId="8">#REF!</definedName>
    <definedName name="____________________GBS118">#REF!</definedName>
    <definedName name="____________________GBS119" localSheetId="22">#REF!</definedName>
    <definedName name="____________________GBS119" localSheetId="8">#REF!</definedName>
    <definedName name="____________________GBS119">#REF!</definedName>
    <definedName name="____________________GBS12" localSheetId="22">#REF!</definedName>
    <definedName name="____________________GBS12" localSheetId="8">#REF!</definedName>
    <definedName name="____________________GBS12">#REF!</definedName>
    <definedName name="____________________GBS120" localSheetId="22">#REF!</definedName>
    <definedName name="____________________GBS120" localSheetId="8">#REF!</definedName>
    <definedName name="____________________GBS120">#REF!</definedName>
    <definedName name="____________________GBS121" localSheetId="22">#REF!</definedName>
    <definedName name="____________________GBS121" localSheetId="8">#REF!</definedName>
    <definedName name="____________________GBS121">#REF!</definedName>
    <definedName name="____________________GBS122" localSheetId="22">#REF!</definedName>
    <definedName name="____________________GBS122" localSheetId="8">#REF!</definedName>
    <definedName name="____________________GBS122">#REF!</definedName>
    <definedName name="____________________GBS123" localSheetId="22">#REF!</definedName>
    <definedName name="____________________GBS123" localSheetId="8">#REF!</definedName>
    <definedName name="____________________GBS123">#REF!</definedName>
    <definedName name="____________________GBS124" localSheetId="22">#REF!</definedName>
    <definedName name="____________________GBS124" localSheetId="8">#REF!</definedName>
    <definedName name="____________________GBS124">#REF!</definedName>
    <definedName name="____________________GBS13" localSheetId="22">#REF!</definedName>
    <definedName name="____________________GBS13" localSheetId="8">#REF!</definedName>
    <definedName name="____________________GBS13">#REF!</definedName>
    <definedName name="____________________GBS14" localSheetId="22">#REF!</definedName>
    <definedName name="____________________GBS14" localSheetId="8">#REF!</definedName>
    <definedName name="____________________GBS14">#REF!</definedName>
    <definedName name="____________________GBS15" localSheetId="22">#REF!</definedName>
    <definedName name="____________________GBS15" localSheetId="8">#REF!</definedName>
    <definedName name="____________________GBS15">#REF!</definedName>
    <definedName name="____________________GBS16" localSheetId="22">#REF!</definedName>
    <definedName name="____________________GBS16" localSheetId="8">#REF!</definedName>
    <definedName name="____________________GBS16">#REF!</definedName>
    <definedName name="____________________GBS17" localSheetId="22">#REF!</definedName>
    <definedName name="____________________GBS17" localSheetId="8">#REF!</definedName>
    <definedName name="____________________GBS17">#REF!</definedName>
    <definedName name="____________________GBS18" localSheetId="22">#REF!</definedName>
    <definedName name="____________________GBS18" localSheetId="8">#REF!</definedName>
    <definedName name="____________________GBS18">#REF!</definedName>
    <definedName name="____________________GBS19" localSheetId="22">#REF!</definedName>
    <definedName name="____________________GBS19" localSheetId="8">#REF!</definedName>
    <definedName name="____________________GBS19">#REF!</definedName>
    <definedName name="____________________GBS21" localSheetId="22">#REF!</definedName>
    <definedName name="____________________GBS21" localSheetId="8">#REF!</definedName>
    <definedName name="____________________GBS21">#REF!</definedName>
    <definedName name="____________________GBS210" localSheetId="22">#REF!</definedName>
    <definedName name="____________________GBS210" localSheetId="8">#REF!</definedName>
    <definedName name="____________________GBS210">#REF!</definedName>
    <definedName name="____________________GBS211" localSheetId="22">#REF!</definedName>
    <definedName name="____________________GBS211" localSheetId="8">#REF!</definedName>
    <definedName name="____________________GBS211">#REF!</definedName>
    <definedName name="____________________GBS212" localSheetId="22">#REF!</definedName>
    <definedName name="____________________GBS212" localSheetId="8">#REF!</definedName>
    <definedName name="____________________GBS212">#REF!</definedName>
    <definedName name="____________________GBS213" localSheetId="22">#REF!</definedName>
    <definedName name="____________________GBS213" localSheetId="8">#REF!</definedName>
    <definedName name="____________________GBS213">#REF!</definedName>
    <definedName name="____________________GBS214" localSheetId="22">#REF!</definedName>
    <definedName name="____________________GBS214" localSheetId="8">#REF!</definedName>
    <definedName name="____________________GBS214">#REF!</definedName>
    <definedName name="____________________GBS215" localSheetId="22">#REF!</definedName>
    <definedName name="____________________GBS215" localSheetId="8">#REF!</definedName>
    <definedName name="____________________GBS215">#REF!</definedName>
    <definedName name="____________________GBS216" localSheetId="22">#REF!</definedName>
    <definedName name="____________________GBS216" localSheetId="8">#REF!</definedName>
    <definedName name="____________________GBS216">#REF!</definedName>
    <definedName name="____________________GBS217" localSheetId="22">#REF!</definedName>
    <definedName name="____________________GBS217" localSheetId="8">#REF!</definedName>
    <definedName name="____________________GBS217">#REF!</definedName>
    <definedName name="____________________GBS218" localSheetId="22">#REF!</definedName>
    <definedName name="____________________GBS218" localSheetId="8">#REF!</definedName>
    <definedName name="____________________GBS218">#REF!</definedName>
    <definedName name="____________________GBS219" localSheetId="22">#REF!</definedName>
    <definedName name="____________________GBS219" localSheetId="8">#REF!</definedName>
    <definedName name="____________________GBS219">#REF!</definedName>
    <definedName name="____________________GBS22" localSheetId="22">#REF!</definedName>
    <definedName name="____________________GBS22" localSheetId="8">#REF!</definedName>
    <definedName name="____________________GBS22">#REF!</definedName>
    <definedName name="____________________GBS220" localSheetId="22">#REF!</definedName>
    <definedName name="____________________GBS220" localSheetId="8">#REF!</definedName>
    <definedName name="____________________GBS220">#REF!</definedName>
    <definedName name="____________________GBS221" localSheetId="22">#REF!</definedName>
    <definedName name="____________________GBS221" localSheetId="8">#REF!</definedName>
    <definedName name="____________________GBS221">#REF!</definedName>
    <definedName name="____________________GBS222" localSheetId="22">#REF!</definedName>
    <definedName name="____________________GBS222" localSheetId="8">#REF!</definedName>
    <definedName name="____________________GBS222">#REF!</definedName>
    <definedName name="____________________GBS223" localSheetId="22">#REF!</definedName>
    <definedName name="____________________GBS223" localSheetId="8">#REF!</definedName>
    <definedName name="____________________GBS223">#REF!</definedName>
    <definedName name="____________________GBS224" localSheetId="22">#REF!</definedName>
    <definedName name="____________________GBS224" localSheetId="8">#REF!</definedName>
    <definedName name="____________________GBS224">#REF!</definedName>
    <definedName name="____________________GBS23" localSheetId="22">#REF!</definedName>
    <definedName name="____________________GBS23" localSheetId="8">#REF!</definedName>
    <definedName name="____________________GBS23">#REF!</definedName>
    <definedName name="____________________GBS24" localSheetId="22">#REF!</definedName>
    <definedName name="____________________GBS24" localSheetId="8">#REF!</definedName>
    <definedName name="____________________GBS24">#REF!</definedName>
    <definedName name="____________________GBS25" localSheetId="22">#REF!</definedName>
    <definedName name="____________________GBS25" localSheetId="8">#REF!</definedName>
    <definedName name="____________________GBS25">#REF!</definedName>
    <definedName name="____________________GBS26" localSheetId="22">#REF!</definedName>
    <definedName name="____________________GBS26" localSheetId="8">#REF!</definedName>
    <definedName name="____________________GBS26">#REF!</definedName>
    <definedName name="____________________GBS27" localSheetId="22">#REF!</definedName>
    <definedName name="____________________GBS27" localSheetId="8">#REF!</definedName>
    <definedName name="____________________GBS27">#REF!</definedName>
    <definedName name="____________________GBS28" localSheetId="22">#REF!</definedName>
    <definedName name="____________________GBS28" localSheetId="8">#REF!</definedName>
    <definedName name="____________________GBS28">#REF!</definedName>
    <definedName name="____________________GBS29" localSheetId="22">#REF!</definedName>
    <definedName name="____________________GBS29" localSheetId="8">#REF!</definedName>
    <definedName name="____________________GBS29">#REF!</definedName>
    <definedName name="____________________imp1">[11]DATA_PRG!$H$245</definedName>
    <definedName name="____________________knr2" localSheetId="22">#REF!</definedName>
    <definedName name="____________________knr2" localSheetId="8">#REF!</definedName>
    <definedName name="____________________knr2">#REF!</definedName>
    <definedName name="____________________l1">[3]leads!$A$3:$E$108</definedName>
    <definedName name="____________________l12" localSheetId="22">#REF!</definedName>
    <definedName name="____________________l12" localSheetId="8">#REF!</definedName>
    <definedName name="____________________l12">#REF!</definedName>
    <definedName name="____________________l2">[2]r!$F$29</definedName>
    <definedName name="____________________l3" localSheetId="22">#REF!</definedName>
    <definedName name="____________________l3" localSheetId="8">#REF!</definedName>
    <definedName name="____________________l3">#REF!</definedName>
    <definedName name="____________________l4">[4]Sheet1!$W$2:$Y$103</definedName>
    <definedName name="____________________l5" localSheetId="22">#REF!</definedName>
    <definedName name="____________________l5" localSheetId="8">#REF!</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[14]DATA!$H$245</definedName>
    <definedName name="____________________lj600" localSheetId="22">#REF!</definedName>
    <definedName name="____________________lj600" localSheetId="8">#REF!</definedName>
    <definedName name="____________________lj600">#REF!</definedName>
    <definedName name="____________________lj900" localSheetId="22">#REF!</definedName>
    <definedName name="____________________lj900" localSheetId="8">#REF!</definedName>
    <definedName name="____________________lj900">#REF!</definedName>
    <definedName name="____________________LL3" localSheetId="22">#REF!</definedName>
    <definedName name="____________________LL3" localSheetId="8">#REF!</definedName>
    <definedName name="____________________LL3">#REF!</definedName>
    <definedName name="____________________LSO24" localSheetId="22">[10]Lead!#REF!</definedName>
    <definedName name="____________________LSO24" localSheetId="8">[10]Lead!#REF!</definedName>
    <definedName name="____________________LSO24">[10]Lead!#REF!</definedName>
    <definedName name="____________________MA1" localSheetId="22">#REF!</definedName>
    <definedName name="____________________MA1" localSheetId="8">#REF!</definedName>
    <definedName name="____________________MA1">#REF!</definedName>
    <definedName name="____________________MA2" localSheetId="22">#REF!</definedName>
    <definedName name="____________________MA2" localSheetId="8">#REF!</definedName>
    <definedName name="____________________MA2">#REF!</definedName>
    <definedName name="____________________Met22" localSheetId="22">#REF!</definedName>
    <definedName name="____________________Met22" localSheetId="8">#REF!</definedName>
    <definedName name="____________________Met22">#REF!</definedName>
    <definedName name="____________________Met45" localSheetId="22">#REF!</definedName>
    <definedName name="____________________Met45" localSheetId="8">#REF!</definedName>
    <definedName name="____________________Met45">#REF!</definedName>
    <definedName name="____________________MEt55" localSheetId="22">#REF!</definedName>
    <definedName name="____________________MEt55" localSheetId="8">#REF!</definedName>
    <definedName name="____________________MEt55">#REF!</definedName>
    <definedName name="____________________Met63" localSheetId="22">#REF!</definedName>
    <definedName name="____________________Met63" localSheetId="8">#REF!</definedName>
    <definedName name="____________________Met63">#REF!</definedName>
    <definedName name="____________________ML21" localSheetId="22">#REF!</definedName>
    <definedName name="____________________ML21" localSheetId="8">#REF!</definedName>
    <definedName name="____________________ML21">#REF!</definedName>
    <definedName name="____________________ML210" localSheetId="22">#REF!</definedName>
    <definedName name="____________________ML210" localSheetId="8">#REF!</definedName>
    <definedName name="____________________ML210">#REF!</definedName>
    <definedName name="____________________ML211" localSheetId="22">#REF!</definedName>
    <definedName name="____________________ML211" localSheetId="8">#REF!</definedName>
    <definedName name="____________________ML211">#REF!</definedName>
    <definedName name="____________________ML212" localSheetId="22">#REF!</definedName>
    <definedName name="____________________ML212" localSheetId="8">#REF!</definedName>
    <definedName name="____________________ML212">#REF!</definedName>
    <definedName name="____________________ML213" localSheetId="22">#REF!</definedName>
    <definedName name="____________________ML213" localSheetId="8">#REF!</definedName>
    <definedName name="____________________ML213">#REF!</definedName>
    <definedName name="____________________ML214" localSheetId="22">#REF!</definedName>
    <definedName name="____________________ML214" localSheetId="8">#REF!</definedName>
    <definedName name="____________________ML214">#REF!</definedName>
    <definedName name="____________________ML215" localSheetId="22">#REF!</definedName>
    <definedName name="____________________ML215" localSheetId="8">#REF!</definedName>
    <definedName name="____________________ML215">#REF!</definedName>
    <definedName name="____________________ML216" localSheetId="22">#REF!</definedName>
    <definedName name="____________________ML216" localSheetId="8">#REF!</definedName>
    <definedName name="____________________ML216">#REF!</definedName>
    <definedName name="____________________ML217" localSheetId="22">#REF!</definedName>
    <definedName name="____________________ML217" localSheetId="8">#REF!</definedName>
    <definedName name="____________________ML217">#REF!</definedName>
    <definedName name="____________________ML218" localSheetId="22">#REF!</definedName>
    <definedName name="____________________ML218" localSheetId="8">#REF!</definedName>
    <definedName name="____________________ML218">#REF!</definedName>
    <definedName name="____________________ML219" localSheetId="22">#REF!</definedName>
    <definedName name="____________________ML219" localSheetId="8">#REF!</definedName>
    <definedName name="____________________ML219">#REF!</definedName>
    <definedName name="____________________ML22" localSheetId="22">#REF!</definedName>
    <definedName name="____________________ML22" localSheetId="8">#REF!</definedName>
    <definedName name="____________________ML22">#REF!</definedName>
    <definedName name="____________________ML220" localSheetId="22">#REF!</definedName>
    <definedName name="____________________ML220" localSheetId="8">#REF!</definedName>
    <definedName name="____________________ML220">#REF!</definedName>
    <definedName name="____________________ML221" localSheetId="22">#REF!</definedName>
    <definedName name="____________________ML221" localSheetId="8">#REF!</definedName>
    <definedName name="____________________ML221">#REF!</definedName>
    <definedName name="____________________ML222" localSheetId="22">#REF!</definedName>
    <definedName name="____________________ML222" localSheetId="8">#REF!</definedName>
    <definedName name="____________________ML222">#REF!</definedName>
    <definedName name="____________________ML223" localSheetId="22">#REF!</definedName>
    <definedName name="____________________ML223" localSheetId="8">#REF!</definedName>
    <definedName name="____________________ML223">#REF!</definedName>
    <definedName name="____________________ML224" localSheetId="22">#REF!</definedName>
    <definedName name="____________________ML224" localSheetId="8">#REF!</definedName>
    <definedName name="____________________ML224">#REF!</definedName>
    <definedName name="____________________ML23" localSheetId="22">#REF!</definedName>
    <definedName name="____________________ML23" localSheetId="8">#REF!</definedName>
    <definedName name="____________________ML23">#REF!</definedName>
    <definedName name="____________________ML24" localSheetId="22">#REF!</definedName>
    <definedName name="____________________ML24" localSheetId="8">#REF!</definedName>
    <definedName name="____________________ML24">#REF!</definedName>
    <definedName name="____________________ML25" localSheetId="22">#REF!</definedName>
    <definedName name="____________________ML25" localSheetId="8">#REF!</definedName>
    <definedName name="____________________ML25">#REF!</definedName>
    <definedName name="____________________ML26" localSheetId="22">#REF!</definedName>
    <definedName name="____________________ML26" localSheetId="8">#REF!</definedName>
    <definedName name="____________________ML26">#REF!</definedName>
    <definedName name="____________________ML27" localSheetId="22">#REF!</definedName>
    <definedName name="____________________ML27" localSheetId="8">#REF!</definedName>
    <definedName name="____________________ML27">#REF!</definedName>
    <definedName name="____________________ML28" localSheetId="22">#REF!</definedName>
    <definedName name="____________________ML28" localSheetId="8">#REF!</definedName>
    <definedName name="____________________ML28">#REF!</definedName>
    <definedName name="____________________ML29" localSheetId="22">#REF!</definedName>
    <definedName name="____________________ML29" localSheetId="8">#REF!</definedName>
    <definedName name="____________________ML29">#REF!</definedName>
    <definedName name="____________________ML31" localSheetId="22">#REF!</definedName>
    <definedName name="____________________ML31" localSheetId="8">#REF!</definedName>
    <definedName name="____________________ML31">#REF!</definedName>
    <definedName name="____________________ML310" localSheetId="22">#REF!</definedName>
    <definedName name="____________________ML310" localSheetId="8">#REF!</definedName>
    <definedName name="____________________ML310">#REF!</definedName>
    <definedName name="____________________ML311" localSheetId="22">#REF!</definedName>
    <definedName name="____________________ML311" localSheetId="8">#REF!</definedName>
    <definedName name="____________________ML311">#REF!</definedName>
    <definedName name="____________________ML312" localSheetId="22">#REF!</definedName>
    <definedName name="____________________ML312" localSheetId="8">#REF!</definedName>
    <definedName name="____________________ML312">#REF!</definedName>
    <definedName name="____________________ML313" localSheetId="22">#REF!</definedName>
    <definedName name="____________________ML313" localSheetId="8">#REF!</definedName>
    <definedName name="____________________ML313">#REF!</definedName>
    <definedName name="____________________ML314" localSheetId="22">#REF!</definedName>
    <definedName name="____________________ML314" localSheetId="8">#REF!</definedName>
    <definedName name="____________________ML314">#REF!</definedName>
    <definedName name="____________________ML315" localSheetId="22">#REF!</definedName>
    <definedName name="____________________ML315" localSheetId="8">#REF!</definedName>
    <definedName name="____________________ML315">#REF!</definedName>
    <definedName name="____________________ML316" localSheetId="22">#REF!</definedName>
    <definedName name="____________________ML316" localSheetId="8">#REF!</definedName>
    <definedName name="____________________ML316">#REF!</definedName>
    <definedName name="____________________ML317" localSheetId="22">#REF!</definedName>
    <definedName name="____________________ML317" localSheetId="8">#REF!</definedName>
    <definedName name="____________________ML317">#REF!</definedName>
    <definedName name="____________________ML318" localSheetId="22">#REF!</definedName>
    <definedName name="____________________ML318" localSheetId="8">#REF!</definedName>
    <definedName name="____________________ML318">#REF!</definedName>
    <definedName name="____________________ML319" localSheetId="22">#REF!</definedName>
    <definedName name="____________________ML319" localSheetId="8">#REF!</definedName>
    <definedName name="____________________ML319">#REF!</definedName>
    <definedName name="____________________ML32" localSheetId="22">#REF!</definedName>
    <definedName name="____________________ML32" localSheetId="8">#REF!</definedName>
    <definedName name="____________________ML32">#REF!</definedName>
    <definedName name="____________________ML320" localSheetId="22">#REF!</definedName>
    <definedName name="____________________ML320" localSheetId="8">#REF!</definedName>
    <definedName name="____________________ML320">#REF!</definedName>
    <definedName name="____________________ML321" localSheetId="22">#REF!</definedName>
    <definedName name="____________________ML321" localSheetId="8">#REF!</definedName>
    <definedName name="____________________ML321">#REF!</definedName>
    <definedName name="____________________ML322" localSheetId="22">#REF!</definedName>
    <definedName name="____________________ML322" localSheetId="8">#REF!</definedName>
    <definedName name="____________________ML322">#REF!</definedName>
    <definedName name="____________________ML323" localSheetId="22">#REF!</definedName>
    <definedName name="____________________ML323" localSheetId="8">#REF!</definedName>
    <definedName name="____________________ML323">#REF!</definedName>
    <definedName name="____________________ML324" localSheetId="22">#REF!</definedName>
    <definedName name="____________________ML324" localSheetId="8">#REF!</definedName>
    <definedName name="____________________ML324">#REF!</definedName>
    <definedName name="____________________ML33" localSheetId="22">#REF!</definedName>
    <definedName name="____________________ML33" localSheetId="8">#REF!</definedName>
    <definedName name="____________________ML33">#REF!</definedName>
    <definedName name="____________________ML34" localSheetId="22">#REF!</definedName>
    <definedName name="____________________ML34" localSheetId="8">#REF!</definedName>
    <definedName name="____________________ML34">#REF!</definedName>
    <definedName name="____________________ML35" localSheetId="22">#REF!</definedName>
    <definedName name="____________________ML35" localSheetId="8">#REF!</definedName>
    <definedName name="____________________ML35">#REF!</definedName>
    <definedName name="____________________ML36" localSheetId="22">#REF!</definedName>
    <definedName name="____________________ML36" localSheetId="8">#REF!</definedName>
    <definedName name="____________________ML36">#REF!</definedName>
    <definedName name="____________________ML37" localSheetId="22">#REF!</definedName>
    <definedName name="____________________ML37" localSheetId="8">#REF!</definedName>
    <definedName name="____________________ML37">#REF!</definedName>
    <definedName name="____________________ML38" localSheetId="22">#REF!</definedName>
    <definedName name="____________________ML38" localSheetId="8">#REF!</definedName>
    <definedName name="____________________ML38">#REF!</definedName>
    <definedName name="____________________ML39" localSheetId="22">#REF!</definedName>
    <definedName name="____________________ML39" localSheetId="8">#REF!</definedName>
    <definedName name="____________________ML39">#REF!</definedName>
    <definedName name="____________________ML7" localSheetId="22">#REF!</definedName>
    <definedName name="____________________ML7" localSheetId="8">#REF!</definedName>
    <definedName name="____________________ML7">#REF!</definedName>
    <definedName name="____________________ML8" localSheetId="22">#REF!</definedName>
    <definedName name="____________________ML8" localSheetId="8">#REF!</definedName>
    <definedName name="____________________ML8">#REF!</definedName>
    <definedName name="____________________ML9" localSheetId="22">#REF!</definedName>
    <definedName name="____________________ML9" localSheetId="8">#REF!</definedName>
    <definedName name="____________________ML9">#REF!</definedName>
    <definedName name="____________________mm1">[6]r!$F$4</definedName>
    <definedName name="____________________mm1000" localSheetId="22">#REF!</definedName>
    <definedName name="____________________mm1000" localSheetId="8">#REF!</definedName>
    <definedName name="____________________mm1000">#REF!</definedName>
    <definedName name="____________________mm11">[2]r!$F$4</definedName>
    <definedName name="____________________mm111">[5]r!$F$4</definedName>
    <definedName name="____________________mm600" localSheetId="22">#REF!</definedName>
    <definedName name="____________________mm600" localSheetId="8">#REF!</definedName>
    <definedName name="____________________mm600">#REF!</definedName>
    <definedName name="____________________mm800" localSheetId="22">#REF!</definedName>
    <definedName name="____________________mm800" localSheetId="8">#REF!</definedName>
    <definedName name="____________________mm800">#REF!</definedName>
    <definedName name="____________________PC1" localSheetId="22">#REF!</definedName>
    <definedName name="____________________PC1" localSheetId="8">#REF!</definedName>
    <definedName name="____________________PC1">#REF!</definedName>
    <definedName name="____________________PC10" localSheetId="22">#REF!</definedName>
    <definedName name="____________________PC10" localSheetId="8">#REF!</definedName>
    <definedName name="____________________PC10">#REF!</definedName>
    <definedName name="____________________PC11" localSheetId="22">#REF!</definedName>
    <definedName name="____________________PC11" localSheetId="8">#REF!</definedName>
    <definedName name="____________________PC11">#REF!</definedName>
    <definedName name="____________________PC12" localSheetId="22">#REF!</definedName>
    <definedName name="____________________PC12" localSheetId="8">#REF!</definedName>
    <definedName name="____________________PC12">#REF!</definedName>
    <definedName name="____________________PC13" localSheetId="22">#REF!</definedName>
    <definedName name="____________________PC13" localSheetId="8">#REF!</definedName>
    <definedName name="____________________PC13">#REF!</definedName>
    <definedName name="____________________PC14" localSheetId="22">#REF!</definedName>
    <definedName name="____________________PC14" localSheetId="8">#REF!</definedName>
    <definedName name="____________________PC14">#REF!</definedName>
    <definedName name="____________________PC15" localSheetId="22">#REF!</definedName>
    <definedName name="____________________PC15" localSheetId="8">#REF!</definedName>
    <definedName name="____________________PC15">#REF!</definedName>
    <definedName name="____________________PC16" localSheetId="22">#REF!</definedName>
    <definedName name="____________________PC16" localSheetId="8">#REF!</definedName>
    <definedName name="____________________PC16">#REF!</definedName>
    <definedName name="____________________PC17" localSheetId="22">#REF!</definedName>
    <definedName name="____________________PC17" localSheetId="8">#REF!</definedName>
    <definedName name="____________________PC17">#REF!</definedName>
    <definedName name="____________________PC18" localSheetId="22">#REF!</definedName>
    <definedName name="____________________PC18" localSheetId="8">#REF!</definedName>
    <definedName name="____________________PC18">#REF!</definedName>
    <definedName name="____________________PC19" localSheetId="22">#REF!</definedName>
    <definedName name="____________________PC19" localSheetId="8">#REF!</definedName>
    <definedName name="____________________PC19">#REF!</definedName>
    <definedName name="____________________pc2" localSheetId="22">#REF!</definedName>
    <definedName name="____________________pc2" localSheetId="8">#REF!</definedName>
    <definedName name="____________________pc2">#REF!</definedName>
    <definedName name="____________________PC21" localSheetId="22">#REF!</definedName>
    <definedName name="____________________PC21" localSheetId="8">#REF!</definedName>
    <definedName name="____________________PC21">#REF!</definedName>
    <definedName name="____________________PC22" localSheetId="22">#REF!</definedName>
    <definedName name="____________________PC22" localSheetId="8">#REF!</definedName>
    <definedName name="____________________PC22">#REF!</definedName>
    <definedName name="____________________PC23" localSheetId="22">#REF!</definedName>
    <definedName name="____________________PC23" localSheetId="8">#REF!</definedName>
    <definedName name="____________________PC23">#REF!</definedName>
    <definedName name="____________________PC24" localSheetId="22">#REF!</definedName>
    <definedName name="____________________PC24" localSheetId="8">#REF!</definedName>
    <definedName name="____________________PC24">#REF!</definedName>
    <definedName name="____________________PC3" localSheetId="22">#REF!</definedName>
    <definedName name="____________________PC3" localSheetId="8">#REF!</definedName>
    <definedName name="____________________PC3">#REF!</definedName>
    <definedName name="____________________PC4" localSheetId="22">#REF!</definedName>
    <definedName name="____________________PC4" localSheetId="8">#REF!</definedName>
    <definedName name="____________________PC4">#REF!</definedName>
    <definedName name="____________________PC5" localSheetId="22">#REF!</definedName>
    <definedName name="____________________PC5" localSheetId="8">#REF!</definedName>
    <definedName name="____________________PC5">#REF!</definedName>
    <definedName name="____________________PC6" localSheetId="22">#REF!</definedName>
    <definedName name="____________________PC6" localSheetId="8">#REF!</definedName>
    <definedName name="____________________PC6">#REF!</definedName>
    <definedName name="____________________pc600" localSheetId="22">#REF!</definedName>
    <definedName name="____________________pc600" localSheetId="8">#REF!</definedName>
    <definedName name="____________________pc600">#REF!</definedName>
    <definedName name="____________________PC7" localSheetId="22">#REF!</definedName>
    <definedName name="____________________PC7" localSheetId="8">#REF!</definedName>
    <definedName name="____________________PC7">#REF!</definedName>
    <definedName name="____________________PC8" localSheetId="22">#REF!</definedName>
    <definedName name="____________________PC8" localSheetId="8">#REF!</definedName>
    <definedName name="____________________PC8">#REF!</definedName>
    <definedName name="____________________PC9" localSheetId="22">#REF!</definedName>
    <definedName name="____________________PC9" localSheetId="8">#REF!</definedName>
    <definedName name="____________________PC9">#REF!</definedName>
    <definedName name="____________________pc900" localSheetId="22">#REF!</definedName>
    <definedName name="____________________pc900" localSheetId="8">#REF!</definedName>
    <definedName name="____________________pc900">#REF!</definedName>
    <definedName name="____________________pla4">[12]DATA_PRG!$H$269</definedName>
    <definedName name="____________________pv2" localSheetId="22">#REF!</definedName>
    <definedName name="____________________pv2" localSheetId="8">#REF!</definedName>
    <definedName name="____________________pv2">#REF!</definedName>
    <definedName name="____________________rr3">[7]v!$A$2:$E$51</definedName>
    <definedName name="____________________rrr1">[7]r!$B$1:$I$145</definedName>
    <definedName name="____________________SP10">[13]Sheet1!$C$18</definedName>
    <definedName name="____________________SP16">[13]Sheet1!$C$24</definedName>
    <definedName name="____________________SP7">[13]Sheet1!$C$15</definedName>
    <definedName name="____________________ss12">[8]rdamdata!$J$8</definedName>
    <definedName name="____________________ss20">[8]rdamdata!$J$7</definedName>
    <definedName name="____________________ss40">[8]rdamdata!$J$6</definedName>
    <definedName name="____________________var1" localSheetId="22">#REF!</definedName>
    <definedName name="____________________var1" localSheetId="8">#REF!</definedName>
    <definedName name="____________________var1">#REF!</definedName>
    <definedName name="____________________var4" localSheetId="22">#REF!</definedName>
    <definedName name="____________________var4" localSheetId="8">#REF!</definedName>
    <definedName name="____________________var4">#REF!</definedName>
    <definedName name="___________________bla1">[1]leads!$H$7</definedName>
    <definedName name="___________________BSG100" localSheetId="22">#REF!</definedName>
    <definedName name="___________________BSG100" localSheetId="8">#REF!</definedName>
    <definedName name="___________________BSG100">#REF!</definedName>
    <definedName name="___________________BSG150" localSheetId="22">#REF!</definedName>
    <definedName name="___________________BSG150" localSheetId="8">#REF!</definedName>
    <definedName name="___________________BSG150">#REF!</definedName>
    <definedName name="___________________BSG5" localSheetId="22">#REF!</definedName>
    <definedName name="___________________BSG5" localSheetId="8">#REF!</definedName>
    <definedName name="___________________BSG5">#REF!</definedName>
    <definedName name="___________________BSG75" localSheetId="22">#REF!</definedName>
    <definedName name="___________________BSG75" localSheetId="8">#REF!</definedName>
    <definedName name="___________________BSG75">#REF!</definedName>
    <definedName name="___________________BTC1" localSheetId="22">#REF!</definedName>
    <definedName name="___________________BTC1" localSheetId="8">#REF!</definedName>
    <definedName name="___________________BTC1">#REF!</definedName>
    <definedName name="___________________BTC10" localSheetId="22">#REF!</definedName>
    <definedName name="___________________BTC10" localSheetId="8">#REF!</definedName>
    <definedName name="___________________BTC10">#REF!</definedName>
    <definedName name="___________________BTC11" localSheetId="22">#REF!</definedName>
    <definedName name="___________________BTC11" localSheetId="8">#REF!</definedName>
    <definedName name="___________________BTC11">#REF!</definedName>
    <definedName name="___________________BTC12" localSheetId="22">#REF!</definedName>
    <definedName name="___________________BTC12" localSheetId="8">#REF!</definedName>
    <definedName name="___________________BTC12">#REF!</definedName>
    <definedName name="___________________BTC13" localSheetId="22">#REF!</definedName>
    <definedName name="___________________BTC13" localSheetId="8">#REF!</definedName>
    <definedName name="___________________BTC13">#REF!</definedName>
    <definedName name="___________________BTC14" localSheetId="22">#REF!</definedName>
    <definedName name="___________________BTC14" localSheetId="8">#REF!</definedName>
    <definedName name="___________________BTC14">#REF!</definedName>
    <definedName name="___________________BTC15" localSheetId="22">#REF!</definedName>
    <definedName name="___________________BTC15" localSheetId="8">#REF!</definedName>
    <definedName name="___________________BTC15">#REF!</definedName>
    <definedName name="___________________BTC16" localSheetId="22">#REF!</definedName>
    <definedName name="___________________BTC16" localSheetId="8">#REF!</definedName>
    <definedName name="___________________BTC16">#REF!</definedName>
    <definedName name="___________________BTC17" localSheetId="22">#REF!</definedName>
    <definedName name="___________________BTC17" localSheetId="8">#REF!</definedName>
    <definedName name="___________________BTC17">#REF!</definedName>
    <definedName name="___________________BTC18" localSheetId="22">#REF!</definedName>
    <definedName name="___________________BTC18" localSheetId="8">#REF!</definedName>
    <definedName name="___________________BTC18">#REF!</definedName>
    <definedName name="___________________BTC19" localSheetId="22">#REF!</definedName>
    <definedName name="___________________BTC19" localSheetId="8">#REF!</definedName>
    <definedName name="___________________BTC19">#REF!</definedName>
    <definedName name="___________________BTC2" localSheetId="22">#REF!</definedName>
    <definedName name="___________________BTC2" localSheetId="8">#REF!</definedName>
    <definedName name="___________________BTC2">#REF!</definedName>
    <definedName name="___________________BTC20" localSheetId="22">#REF!</definedName>
    <definedName name="___________________BTC20" localSheetId="8">#REF!</definedName>
    <definedName name="___________________BTC20">#REF!</definedName>
    <definedName name="___________________BTC21" localSheetId="22">#REF!</definedName>
    <definedName name="___________________BTC21" localSheetId="8">#REF!</definedName>
    <definedName name="___________________BTC21">#REF!</definedName>
    <definedName name="___________________BTC22" localSheetId="22">#REF!</definedName>
    <definedName name="___________________BTC22" localSheetId="8">#REF!</definedName>
    <definedName name="___________________BTC22">#REF!</definedName>
    <definedName name="___________________BTC23" localSheetId="22">#REF!</definedName>
    <definedName name="___________________BTC23" localSheetId="8">#REF!</definedName>
    <definedName name="___________________BTC23">#REF!</definedName>
    <definedName name="___________________BTC24" localSheetId="22">#REF!</definedName>
    <definedName name="___________________BTC24" localSheetId="8">#REF!</definedName>
    <definedName name="___________________BTC24">#REF!</definedName>
    <definedName name="___________________BTC3" localSheetId="22">#REF!</definedName>
    <definedName name="___________________BTC3" localSheetId="8">#REF!</definedName>
    <definedName name="___________________BTC3">#REF!</definedName>
    <definedName name="___________________BTC4" localSheetId="22">#REF!</definedName>
    <definedName name="___________________BTC4" localSheetId="8">#REF!</definedName>
    <definedName name="___________________BTC4">#REF!</definedName>
    <definedName name="___________________BTC5" localSheetId="22">#REF!</definedName>
    <definedName name="___________________BTC5" localSheetId="8">#REF!</definedName>
    <definedName name="___________________BTC5">#REF!</definedName>
    <definedName name="___________________BTC6" localSheetId="22">#REF!</definedName>
    <definedName name="___________________BTC6" localSheetId="8">#REF!</definedName>
    <definedName name="___________________BTC6">#REF!</definedName>
    <definedName name="___________________BTC7" localSheetId="22">#REF!</definedName>
    <definedName name="___________________BTC7" localSheetId="8">#REF!</definedName>
    <definedName name="___________________BTC7">#REF!</definedName>
    <definedName name="___________________BTC8" localSheetId="22">#REF!</definedName>
    <definedName name="___________________BTC8" localSheetId="8">#REF!</definedName>
    <definedName name="___________________BTC8">#REF!</definedName>
    <definedName name="___________________BTC9" localSheetId="22">#REF!</definedName>
    <definedName name="___________________BTC9" localSheetId="8">#REF!</definedName>
    <definedName name="___________________BTC9">#REF!</definedName>
    <definedName name="___________________BTR1" localSheetId="22">#REF!</definedName>
    <definedName name="___________________BTR1" localSheetId="8">#REF!</definedName>
    <definedName name="___________________BTR1">#REF!</definedName>
    <definedName name="___________________BTR10" localSheetId="22">#REF!</definedName>
    <definedName name="___________________BTR10" localSheetId="8">#REF!</definedName>
    <definedName name="___________________BTR10">#REF!</definedName>
    <definedName name="___________________BTR11" localSheetId="22">#REF!</definedName>
    <definedName name="___________________BTR11" localSheetId="8">#REF!</definedName>
    <definedName name="___________________BTR11">#REF!</definedName>
    <definedName name="___________________BTR12" localSheetId="22">#REF!</definedName>
    <definedName name="___________________BTR12" localSheetId="8">#REF!</definedName>
    <definedName name="___________________BTR12">#REF!</definedName>
    <definedName name="___________________BTR13" localSheetId="22">#REF!</definedName>
    <definedName name="___________________BTR13" localSheetId="8">#REF!</definedName>
    <definedName name="___________________BTR13">#REF!</definedName>
    <definedName name="___________________BTR14" localSheetId="22">#REF!</definedName>
    <definedName name="___________________BTR14" localSheetId="8">#REF!</definedName>
    <definedName name="___________________BTR14">#REF!</definedName>
    <definedName name="___________________BTR15" localSheetId="22">#REF!</definedName>
    <definedName name="___________________BTR15" localSheetId="8">#REF!</definedName>
    <definedName name="___________________BTR15">#REF!</definedName>
    <definedName name="___________________BTR16" localSheetId="22">#REF!</definedName>
    <definedName name="___________________BTR16" localSheetId="8">#REF!</definedName>
    <definedName name="___________________BTR16">#REF!</definedName>
    <definedName name="___________________BTR17" localSheetId="22">#REF!</definedName>
    <definedName name="___________________BTR17" localSheetId="8">#REF!</definedName>
    <definedName name="___________________BTR17">#REF!</definedName>
    <definedName name="___________________BTR18" localSheetId="22">#REF!</definedName>
    <definedName name="___________________BTR18" localSheetId="8">#REF!</definedName>
    <definedName name="___________________BTR18">#REF!</definedName>
    <definedName name="___________________BTR19" localSheetId="22">#REF!</definedName>
    <definedName name="___________________BTR19" localSheetId="8">#REF!</definedName>
    <definedName name="___________________BTR19">#REF!</definedName>
    <definedName name="___________________BTR2" localSheetId="22">#REF!</definedName>
    <definedName name="___________________BTR2" localSheetId="8">#REF!</definedName>
    <definedName name="___________________BTR2">#REF!</definedName>
    <definedName name="___________________BTR20" localSheetId="22">#REF!</definedName>
    <definedName name="___________________BTR20" localSheetId="8">#REF!</definedName>
    <definedName name="___________________BTR20">#REF!</definedName>
    <definedName name="___________________BTR21" localSheetId="22">#REF!</definedName>
    <definedName name="___________________BTR21" localSheetId="8">#REF!</definedName>
    <definedName name="___________________BTR21">#REF!</definedName>
    <definedName name="___________________BTR22" localSheetId="22">#REF!</definedName>
    <definedName name="___________________BTR22" localSheetId="8">#REF!</definedName>
    <definedName name="___________________BTR22">#REF!</definedName>
    <definedName name="___________________BTR23" localSheetId="22">#REF!</definedName>
    <definedName name="___________________BTR23" localSheetId="8">#REF!</definedName>
    <definedName name="___________________BTR23">#REF!</definedName>
    <definedName name="___________________BTR24" localSheetId="22">#REF!</definedName>
    <definedName name="___________________BTR24" localSheetId="8">#REF!</definedName>
    <definedName name="___________________BTR24">#REF!</definedName>
    <definedName name="___________________BTR3" localSheetId="22">#REF!</definedName>
    <definedName name="___________________BTR3" localSheetId="8">#REF!</definedName>
    <definedName name="___________________BTR3">#REF!</definedName>
    <definedName name="___________________BTR4" localSheetId="22">#REF!</definedName>
    <definedName name="___________________BTR4" localSheetId="8">#REF!</definedName>
    <definedName name="___________________BTR4">#REF!</definedName>
    <definedName name="___________________BTR5" localSheetId="22">#REF!</definedName>
    <definedName name="___________________BTR5" localSheetId="8">#REF!</definedName>
    <definedName name="___________________BTR5">#REF!</definedName>
    <definedName name="___________________BTR6" localSheetId="22">#REF!</definedName>
    <definedName name="___________________BTR6" localSheetId="8">#REF!</definedName>
    <definedName name="___________________BTR6">#REF!</definedName>
    <definedName name="___________________BTR7" localSheetId="22">#REF!</definedName>
    <definedName name="___________________BTR7" localSheetId="8">#REF!</definedName>
    <definedName name="___________________BTR7">#REF!</definedName>
    <definedName name="___________________BTR8" localSheetId="22">#REF!</definedName>
    <definedName name="___________________BTR8" localSheetId="8">#REF!</definedName>
    <definedName name="___________________BTR8">#REF!</definedName>
    <definedName name="___________________BTR9" localSheetId="22">#REF!</definedName>
    <definedName name="___________________BTR9" localSheetId="8">#REF!</definedName>
    <definedName name="___________________BTR9">#REF!</definedName>
    <definedName name="___________________BTS1" localSheetId="22">#REF!</definedName>
    <definedName name="___________________BTS1" localSheetId="8">#REF!</definedName>
    <definedName name="___________________BTS1">#REF!</definedName>
    <definedName name="___________________BTS10" localSheetId="22">#REF!</definedName>
    <definedName name="___________________BTS10" localSheetId="8">#REF!</definedName>
    <definedName name="___________________BTS10">#REF!</definedName>
    <definedName name="___________________BTS11" localSheetId="22">#REF!</definedName>
    <definedName name="___________________BTS11" localSheetId="8">#REF!</definedName>
    <definedName name="___________________BTS11">#REF!</definedName>
    <definedName name="___________________BTS12" localSheetId="22">#REF!</definedName>
    <definedName name="___________________BTS12" localSheetId="8">#REF!</definedName>
    <definedName name="___________________BTS12">#REF!</definedName>
    <definedName name="___________________BTS13" localSheetId="22">#REF!</definedName>
    <definedName name="___________________BTS13" localSheetId="8">#REF!</definedName>
    <definedName name="___________________BTS13">#REF!</definedName>
    <definedName name="___________________BTS14" localSheetId="22">#REF!</definedName>
    <definedName name="___________________BTS14" localSheetId="8">#REF!</definedName>
    <definedName name="___________________BTS14">#REF!</definedName>
    <definedName name="___________________BTS15" localSheetId="22">#REF!</definedName>
    <definedName name="___________________BTS15" localSheetId="8">#REF!</definedName>
    <definedName name="___________________BTS15">#REF!</definedName>
    <definedName name="___________________BTS16" localSheetId="22">#REF!</definedName>
    <definedName name="___________________BTS16" localSheetId="8">#REF!</definedName>
    <definedName name="___________________BTS16">#REF!</definedName>
    <definedName name="___________________BTS17" localSheetId="22">#REF!</definedName>
    <definedName name="___________________BTS17" localSheetId="8">#REF!</definedName>
    <definedName name="___________________BTS17">#REF!</definedName>
    <definedName name="___________________BTS18" localSheetId="22">#REF!</definedName>
    <definedName name="___________________BTS18" localSheetId="8">#REF!</definedName>
    <definedName name="___________________BTS18">#REF!</definedName>
    <definedName name="___________________BTS19" localSheetId="22">#REF!</definedName>
    <definedName name="___________________BTS19" localSheetId="8">#REF!</definedName>
    <definedName name="___________________BTS19">#REF!</definedName>
    <definedName name="___________________BTS2" localSheetId="22">#REF!</definedName>
    <definedName name="___________________BTS2" localSheetId="8">#REF!</definedName>
    <definedName name="___________________BTS2">#REF!</definedName>
    <definedName name="___________________BTS20" localSheetId="22">#REF!</definedName>
    <definedName name="___________________BTS20" localSheetId="8">#REF!</definedName>
    <definedName name="___________________BTS20">#REF!</definedName>
    <definedName name="___________________BTS21" localSheetId="22">#REF!</definedName>
    <definedName name="___________________BTS21" localSheetId="8">#REF!</definedName>
    <definedName name="___________________BTS21">#REF!</definedName>
    <definedName name="___________________BTS22" localSheetId="22">#REF!</definedName>
    <definedName name="___________________BTS22" localSheetId="8">#REF!</definedName>
    <definedName name="___________________BTS22">#REF!</definedName>
    <definedName name="___________________BTS23" localSheetId="22">#REF!</definedName>
    <definedName name="___________________BTS23" localSheetId="8">#REF!</definedName>
    <definedName name="___________________BTS23">#REF!</definedName>
    <definedName name="___________________BTS24" localSheetId="22">#REF!</definedName>
    <definedName name="___________________BTS24" localSheetId="8">#REF!</definedName>
    <definedName name="___________________BTS24">#REF!</definedName>
    <definedName name="___________________BTS3" localSheetId="22">#REF!</definedName>
    <definedName name="___________________BTS3" localSheetId="8">#REF!</definedName>
    <definedName name="___________________BTS3">#REF!</definedName>
    <definedName name="___________________BTS4" localSheetId="22">#REF!</definedName>
    <definedName name="___________________BTS4" localSheetId="8">#REF!</definedName>
    <definedName name="___________________BTS4">#REF!</definedName>
    <definedName name="___________________BTS5" localSheetId="22">#REF!</definedName>
    <definedName name="___________________BTS5" localSheetId="8">#REF!</definedName>
    <definedName name="___________________BTS5">#REF!</definedName>
    <definedName name="___________________BTS6" localSheetId="22">#REF!</definedName>
    <definedName name="___________________BTS6" localSheetId="8">#REF!</definedName>
    <definedName name="___________________BTS6">#REF!</definedName>
    <definedName name="___________________BTS7" localSheetId="22">#REF!</definedName>
    <definedName name="___________________BTS7" localSheetId="8">#REF!</definedName>
    <definedName name="___________________BTS7">#REF!</definedName>
    <definedName name="___________________BTS8" localSheetId="22">#REF!</definedName>
    <definedName name="___________________BTS8" localSheetId="8">#REF!</definedName>
    <definedName name="___________________BTS8">#REF!</definedName>
    <definedName name="___________________BTS9" localSheetId="22">#REF!</definedName>
    <definedName name="___________________BTS9" localSheetId="8">#REF!</definedName>
    <definedName name="___________________BTS9">#REF!</definedName>
    <definedName name="___________________can430">40.73</definedName>
    <definedName name="___________________can435">43.3</definedName>
    <definedName name="___________________CCW1">[14]DATA!$H$67</definedName>
    <definedName name="___________________CCW2">[14]DATA!$H$97</definedName>
    <definedName name="___________________cur1">[2]r!$F$30</definedName>
    <definedName name="___________________GBS11" localSheetId="22">#REF!</definedName>
    <definedName name="___________________GBS11" localSheetId="8">#REF!</definedName>
    <definedName name="___________________GBS11">#REF!</definedName>
    <definedName name="___________________GBS110" localSheetId="22">#REF!</definedName>
    <definedName name="___________________GBS110" localSheetId="8">#REF!</definedName>
    <definedName name="___________________GBS110">#REF!</definedName>
    <definedName name="___________________GBS111" localSheetId="22">#REF!</definedName>
    <definedName name="___________________GBS111" localSheetId="8">#REF!</definedName>
    <definedName name="___________________GBS111">#REF!</definedName>
    <definedName name="___________________GBS112" localSheetId="22">#REF!</definedName>
    <definedName name="___________________GBS112" localSheetId="8">#REF!</definedName>
    <definedName name="___________________GBS112">#REF!</definedName>
    <definedName name="___________________GBS113" localSheetId="22">#REF!</definedName>
    <definedName name="___________________GBS113" localSheetId="8">#REF!</definedName>
    <definedName name="___________________GBS113">#REF!</definedName>
    <definedName name="___________________GBS114" localSheetId="22">#REF!</definedName>
    <definedName name="___________________GBS114" localSheetId="8">#REF!</definedName>
    <definedName name="___________________GBS114">#REF!</definedName>
    <definedName name="___________________GBS115" localSheetId="22">#REF!</definedName>
    <definedName name="___________________GBS115" localSheetId="8">#REF!</definedName>
    <definedName name="___________________GBS115">#REF!</definedName>
    <definedName name="___________________GBS116" localSheetId="22">#REF!</definedName>
    <definedName name="___________________GBS116" localSheetId="8">#REF!</definedName>
    <definedName name="___________________GBS116">#REF!</definedName>
    <definedName name="___________________GBS117" localSheetId="22">#REF!</definedName>
    <definedName name="___________________GBS117" localSheetId="8">#REF!</definedName>
    <definedName name="___________________GBS117">#REF!</definedName>
    <definedName name="___________________GBS118" localSheetId="22">#REF!</definedName>
    <definedName name="___________________GBS118" localSheetId="8">#REF!</definedName>
    <definedName name="___________________GBS118">#REF!</definedName>
    <definedName name="___________________GBS119" localSheetId="22">#REF!</definedName>
    <definedName name="___________________GBS119" localSheetId="8">#REF!</definedName>
    <definedName name="___________________GBS119">#REF!</definedName>
    <definedName name="___________________GBS12" localSheetId="22">#REF!</definedName>
    <definedName name="___________________GBS12" localSheetId="8">#REF!</definedName>
    <definedName name="___________________GBS12">#REF!</definedName>
    <definedName name="___________________GBS120" localSheetId="22">#REF!</definedName>
    <definedName name="___________________GBS120" localSheetId="8">#REF!</definedName>
    <definedName name="___________________GBS120">#REF!</definedName>
    <definedName name="___________________GBS121" localSheetId="22">#REF!</definedName>
    <definedName name="___________________GBS121" localSheetId="8">#REF!</definedName>
    <definedName name="___________________GBS121">#REF!</definedName>
    <definedName name="___________________GBS122" localSheetId="22">#REF!</definedName>
    <definedName name="___________________GBS122" localSheetId="8">#REF!</definedName>
    <definedName name="___________________GBS122">#REF!</definedName>
    <definedName name="___________________GBS123" localSheetId="22">#REF!</definedName>
    <definedName name="___________________GBS123" localSheetId="8">#REF!</definedName>
    <definedName name="___________________GBS123">#REF!</definedName>
    <definedName name="___________________GBS124" localSheetId="22">#REF!</definedName>
    <definedName name="___________________GBS124" localSheetId="8">#REF!</definedName>
    <definedName name="___________________GBS124">#REF!</definedName>
    <definedName name="___________________GBS13" localSheetId="22">#REF!</definedName>
    <definedName name="___________________GBS13" localSheetId="8">#REF!</definedName>
    <definedName name="___________________GBS13">#REF!</definedName>
    <definedName name="___________________GBS14" localSheetId="22">#REF!</definedName>
    <definedName name="___________________GBS14" localSheetId="8">#REF!</definedName>
    <definedName name="___________________GBS14">#REF!</definedName>
    <definedName name="___________________GBS15" localSheetId="22">#REF!</definedName>
    <definedName name="___________________GBS15" localSheetId="8">#REF!</definedName>
    <definedName name="___________________GBS15">#REF!</definedName>
    <definedName name="___________________GBS16" localSheetId="22">#REF!</definedName>
    <definedName name="___________________GBS16" localSheetId="8">#REF!</definedName>
    <definedName name="___________________GBS16">#REF!</definedName>
    <definedName name="___________________GBS17" localSheetId="22">#REF!</definedName>
    <definedName name="___________________GBS17" localSheetId="8">#REF!</definedName>
    <definedName name="___________________GBS17">#REF!</definedName>
    <definedName name="___________________GBS18" localSheetId="22">#REF!</definedName>
    <definedName name="___________________GBS18" localSheetId="8">#REF!</definedName>
    <definedName name="___________________GBS18">#REF!</definedName>
    <definedName name="___________________GBS19" localSheetId="22">#REF!</definedName>
    <definedName name="___________________GBS19" localSheetId="8">#REF!</definedName>
    <definedName name="___________________GBS19">#REF!</definedName>
    <definedName name="___________________GBS21" localSheetId="22">#REF!</definedName>
    <definedName name="___________________GBS21" localSheetId="8">#REF!</definedName>
    <definedName name="___________________GBS21">#REF!</definedName>
    <definedName name="___________________GBS210" localSheetId="22">#REF!</definedName>
    <definedName name="___________________GBS210" localSheetId="8">#REF!</definedName>
    <definedName name="___________________GBS210">#REF!</definedName>
    <definedName name="___________________GBS211" localSheetId="22">#REF!</definedName>
    <definedName name="___________________GBS211" localSheetId="8">#REF!</definedName>
    <definedName name="___________________GBS211">#REF!</definedName>
    <definedName name="___________________GBS212" localSheetId="22">#REF!</definedName>
    <definedName name="___________________GBS212" localSheetId="8">#REF!</definedName>
    <definedName name="___________________GBS212">#REF!</definedName>
    <definedName name="___________________GBS213" localSheetId="22">#REF!</definedName>
    <definedName name="___________________GBS213" localSheetId="8">#REF!</definedName>
    <definedName name="___________________GBS213">#REF!</definedName>
    <definedName name="___________________GBS214" localSheetId="22">#REF!</definedName>
    <definedName name="___________________GBS214" localSheetId="8">#REF!</definedName>
    <definedName name="___________________GBS214">#REF!</definedName>
    <definedName name="___________________GBS215" localSheetId="22">#REF!</definedName>
    <definedName name="___________________GBS215" localSheetId="8">#REF!</definedName>
    <definedName name="___________________GBS215">#REF!</definedName>
    <definedName name="___________________GBS216" localSheetId="22">#REF!</definedName>
    <definedName name="___________________GBS216" localSheetId="8">#REF!</definedName>
    <definedName name="___________________GBS216">#REF!</definedName>
    <definedName name="___________________GBS217" localSheetId="22">#REF!</definedName>
    <definedName name="___________________GBS217" localSheetId="8">#REF!</definedName>
    <definedName name="___________________GBS217">#REF!</definedName>
    <definedName name="___________________GBS218" localSheetId="22">#REF!</definedName>
    <definedName name="___________________GBS218" localSheetId="8">#REF!</definedName>
    <definedName name="___________________GBS218">#REF!</definedName>
    <definedName name="___________________GBS219" localSheetId="22">#REF!</definedName>
    <definedName name="___________________GBS219" localSheetId="8">#REF!</definedName>
    <definedName name="___________________GBS219">#REF!</definedName>
    <definedName name="___________________GBS22" localSheetId="22">#REF!</definedName>
    <definedName name="___________________GBS22" localSheetId="8">#REF!</definedName>
    <definedName name="___________________GBS22">#REF!</definedName>
    <definedName name="___________________GBS220" localSheetId="22">#REF!</definedName>
    <definedName name="___________________GBS220" localSheetId="8">#REF!</definedName>
    <definedName name="___________________GBS220">#REF!</definedName>
    <definedName name="___________________GBS221" localSheetId="22">#REF!</definedName>
    <definedName name="___________________GBS221" localSheetId="8">#REF!</definedName>
    <definedName name="___________________GBS221">#REF!</definedName>
    <definedName name="___________________GBS222" localSheetId="22">#REF!</definedName>
    <definedName name="___________________GBS222" localSheetId="8">#REF!</definedName>
    <definedName name="___________________GBS222">#REF!</definedName>
    <definedName name="___________________GBS223" localSheetId="22">#REF!</definedName>
    <definedName name="___________________GBS223" localSheetId="8">#REF!</definedName>
    <definedName name="___________________GBS223">#REF!</definedName>
    <definedName name="___________________GBS224" localSheetId="22">#REF!</definedName>
    <definedName name="___________________GBS224" localSheetId="8">#REF!</definedName>
    <definedName name="___________________GBS224">#REF!</definedName>
    <definedName name="___________________GBS23" localSheetId="22">#REF!</definedName>
    <definedName name="___________________GBS23" localSheetId="8">#REF!</definedName>
    <definedName name="___________________GBS23">#REF!</definedName>
    <definedName name="___________________GBS24" localSheetId="22">#REF!</definedName>
    <definedName name="___________________GBS24" localSheetId="8">#REF!</definedName>
    <definedName name="___________________GBS24">#REF!</definedName>
    <definedName name="___________________GBS25" localSheetId="22">#REF!</definedName>
    <definedName name="___________________GBS25" localSheetId="8">#REF!</definedName>
    <definedName name="___________________GBS25">#REF!</definedName>
    <definedName name="___________________GBS26" localSheetId="22">#REF!</definedName>
    <definedName name="___________________GBS26" localSheetId="8">#REF!</definedName>
    <definedName name="___________________GBS26">#REF!</definedName>
    <definedName name="___________________GBS27" localSheetId="22">#REF!</definedName>
    <definedName name="___________________GBS27" localSheetId="8">#REF!</definedName>
    <definedName name="___________________GBS27">#REF!</definedName>
    <definedName name="___________________GBS28" localSheetId="22">#REF!</definedName>
    <definedName name="___________________GBS28" localSheetId="8">#REF!</definedName>
    <definedName name="___________________GBS28">#REF!</definedName>
    <definedName name="___________________GBS29" localSheetId="22">#REF!</definedName>
    <definedName name="___________________GBS29" localSheetId="8">#REF!</definedName>
    <definedName name="___________________GBS29">#REF!</definedName>
    <definedName name="___________________imp1">[11]DATA_PRG!$H$245</definedName>
    <definedName name="___________________l1">[3]leads!$A$3:$E$108</definedName>
    <definedName name="___________________l12" localSheetId="22">#REF!</definedName>
    <definedName name="___________________l12" localSheetId="8">#REF!</definedName>
    <definedName name="___________________l12">#REF!</definedName>
    <definedName name="___________________l2">[2]r!$F$29</definedName>
    <definedName name="___________________l3" localSheetId="22">#REF!</definedName>
    <definedName name="___________________l3" localSheetId="8">#REF!</definedName>
    <definedName name="___________________l3">#REF!</definedName>
    <definedName name="___________________l4">[4]Sheet1!$W$2:$Y$103</definedName>
    <definedName name="___________________l5" localSheetId="22">#REF!</definedName>
    <definedName name="___________________l5" localSheetId="8">#REF!</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[14]DATA!$H$245</definedName>
    <definedName name="___________________lj600" localSheetId="22">#REF!</definedName>
    <definedName name="___________________lj600" localSheetId="8">#REF!</definedName>
    <definedName name="___________________lj600">#REF!</definedName>
    <definedName name="___________________lj900" localSheetId="22">#REF!</definedName>
    <definedName name="___________________lj900" localSheetId="8">#REF!</definedName>
    <definedName name="___________________lj900">#REF!</definedName>
    <definedName name="___________________LL3" localSheetId="22">#REF!</definedName>
    <definedName name="___________________LL3" localSheetId="8">#REF!</definedName>
    <definedName name="___________________LL3">#REF!</definedName>
    <definedName name="___________________LSO24" localSheetId="22">[10]Lead!#REF!</definedName>
    <definedName name="___________________LSO24" localSheetId="8">[10]Lead!#REF!</definedName>
    <definedName name="___________________LSO24">[10]Lead!#REF!</definedName>
    <definedName name="___________________MA1" localSheetId="22">#REF!</definedName>
    <definedName name="___________________MA1" localSheetId="8">#REF!</definedName>
    <definedName name="___________________MA1">#REF!</definedName>
    <definedName name="___________________MA2" localSheetId="22">#REF!</definedName>
    <definedName name="___________________MA2" localSheetId="8">#REF!</definedName>
    <definedName name="___________________MA2">#REF!</definedName>
    <definedName name="___________________Met22" localSheetId="22">#REF!</definedName>
    <definedName name="___________________Met22" localSheetId="8">#REF!</definedName>
    <definedName name="___________________Met22">#REF!</definedName>
    <definedName name="___________________Met45" localSheetId="22">#REF!</definedName>
    <definedName name="___________________Met45" localSheetId="8">#REF!</definedName>
    <definedName name="___________________Met45">#REF!</definedName>
    <definedName name="___________________MEt55" localSheetId="22">#REF!</definedName>
    <definedName name="___________________MEt55" localSheetId="8">#REF!</definedName>
    <definedName name="___________________MEt55">#REF!</definedName>
    <definedName name="___________________Met63" localSheetId="22">#REF!</definedName>
    <definedName name="___________________Met63" localSheetId="8">#REF!</definedName>
    <definedName name="___________________Met63">#REF!</definedName>
    <definedName name="___________________ML21" localSheetId="22">#REF!</definedName>
    <definedName name="___________________ML21" localSheetId="8">#REF!</definedName>
    <definedName name="___________________ML21">#REF!</definedName>
    <definedName name="___________________ML210" localSheetId="22">#REF!</definedName>
    <definedName name="___________________ML210" localSheetId="8">#REF!</definedName>
    <definedName name="___________________ML210">#REF!</definedName>
    <definedName name="___________________ML211" localSheetId="22">#REF!</definedName>
    <definedName name="___________________ML211" localSheetId="8">#REF!</definedName>
    <definedName name="___________________ML211">#REF!</definedName>
    <definedName name="___________________ML212" localSheetId="22">#REF!</definedName>
    <definedName name="___________________ML212" localSheetId="8">#REF!</definedName>
    <definedName name="___________________ML212">#REF!</definedName>
    <definedName name="___________________ML213" localSheetId="22">#REF!</definedName>
    <definedName name="___________________ML213" localSheetId="8">#REF!</definedName>
    <definedName name="___________________ML213">#REF!</definedName>
    <definedName name="___________________ML214" localSheetId="22">#REF!</definedName>
    <definedName name="___________________ML214" localSheetId="8">#REF!</definedName>
    <definedName name="___________________ML214">#REF!</definedName>
    <definedName name="___________________ML215" localSheetId="22">#REF!</definedName>
    <definedName name="___________________ML215" localSheetId="8">#REF!</definedName>
    <definedName name="___________________ML215">#REF!</definedName>
    <definedName name="___________________ML216" localSheetId="22">#REF!</definedName>
    <definedName name="___________________ML216" localSheetId="8">#REF!</definedName>
    <definedName name="___________________ML216">#REF!</definedName>
    <definedName name="___________________ML217" localSheetId="22">#REF!</definedName>
    <definedName name="___________________ML217" localSheetId="8">#REF!</definedName>
    <definedName name="___________________ML217">#REF!</definedName>
    <definedName name="___________________ML218" localSheetId="22">#REF!</definedName>
    <definedName name="___________________ML218" localSheetId="8">#REF!</definedName>
    <definedName name="___________________ML218">#REF!</definedName>
    <definedName name="___________________ML219" localSheetId="22">#REF!</definedName>
    <definedName name="___________________ML219" localSheetId="8">#REF!</definedName>
    <definedName name="___________________ML219">#REF!</definedName>
    <definedName name="___________________ML22" localSheetId="22">#REF!</definedName>
    <definedName name="___________________ML22" localSheetId="8">#REF!</definedName>
    <definedName name="___________________ML22">#REF!</definedName>
    <definedName name="___________________ML220" localSheetId="22">#REF!</definedName>
    <definedName name="___________________ML220" localSheetId="8">#REF!</definedName>
    <definedName name="___________________ML220">#REF!</definedName>
    <definedName name="___________________ML221" localSheetId="22">#REF!</definedName>
    <definedName name="___________________ML221" localSheetId="8">#REF!</definedName>
    <definedName name="___________________ML221">#REF!</definedName>
    <definedName name="___________________ML222" localSheetId="22">#REF!</definedName>
    <definedName name="___________________ML222" localSheetId="8">#REF!</definedName>
    <definedName name="___________________ML222">#REF!</definedName>
    <definedName name="___________________ML223" localSheetId="22">#REF!</definedName>
    <definedName name="___________________ML223" localSheetId="8">#REF!</definedName>
    <definedName name="___________________ML223">#REF!</definedName>
    <definedName name="___________________ML224" localSheetId="22">#REF!</definedName>
    <definedName name="___________________ML224" localSheetId="8">#REF!</definedName>
    <definedName name="___________________ML224">#REF!</definedName>
    <definedName name="___________________ML23" localSheetId="22">#REF!</definedName>
    <definedName name="___________________ML23" localSheetId="8">#REF!</definedName>
    <definedName name="___________________ML23">#REF!</definedName>
    <definedName name="___________________ML24" localSheetId="22">#REF!</definedName>
    <definedName name="___________________ML24" localSheetId="8">#REF!</definedName>
    <definedName name="___________________ML24">#REF!</definedName>
    <definedName name="___________________ML25" localSheetId="22">#REF!</definedName>
    <definedName name="___________________ML25" localSheetId="8">#REF!</definedName>
    <definedName name="___________________ML25">#REF!</definedName>
    <definedName name="___________________ML26" localSheetId="22">#REF!</definedName>
    <definedName name="___________________ML26" localSheetId="8">#REF!</definedName>
    <definedName name="___________________ML26">#REF!</definedName>
    <definedName name="___________________ML27" localSheetId="22">#REF!</definedName>
    <definedName name="___________________ML27" localSheetId="8">#REF!</definedName>
    <definedName name="___________________ML27">#REF!</definedName>
    <definedName name="___________________ML28" localSheetId="22">#REF!</definedName>
    <definedName name="___________________ML28" localSheetId="8">#REF!</definedName>
    <definedName name="___________________ML28">#REF!</definedName>
    <definedName name="___________________ML29" localSheetId="22">#REF!</definedName>
    <definedName name="___________________ML29" localSheetId="8">#REF!</definedName>
    <definedName name="___________________ML29">#REF!</definedName>
    <definedName name="___________________ML31" localSheetId="22">#REF!</definedName>
    <definedName name="___________________ML31" localSheetId="8">#REF!</definedName>
    <definedName name="___________________ML31">#REF!</definedName>
    <definedName name="___________________ML310" localSheetId="22">#REF!</definedName>
    <definedName name="___________________ML310" localSheetId="8">#REF!</definedName>
    <definedName name="___________________ML310">#REF!</definedName>
    <definedName name="___________________ML311" localSheetId="22">#REF!</definedName>
    <definedName name="___________________ML311" localSheetId="8">#REF!</definedName>
    <definedName name="___________________ML311">#REF!</definedName>
    <definedName name="___________________ML312" localSheetId="22">#REF!</definedName>
    <definedName name="___________________ML312" localSheetId="8">#REF!</definedName>
    <definedName name="___________________ML312">#REF!</definedName>
    <definedName name="___________________ML313" localSheetId="22">#REF!</definedName>
    <definedName name="___________________ML313" localSheetId="8">#REF!</definedName>
    <definedName name="___________________ML313">#REF!</definedName>
    <definedName name="___________________ML314" localSheetId="22">#REF!</definedName>
    <definedName name="___________________ML314" localSheetId="8">#REF!</definedName>
    <definedName name="___________________ML314">#REF!</definedName>
    <definedName name="___________________ML315" localSheetId="22">#REF!</definedName>
    <definedName name="___________________ML315" localSheetId="8">#REF!</definedName>
    <definedName name="___________________ML315">#REF!</definedName>
    <definedName name="___________________ML316" localSheetId="22">#REF!</definedName>
    <definedName name="___________________ML316" localSheetId="8">#REF!</definedName>
    <definedName name="___________________ML316">#REF!</definedName>
    <definedName name="___________________ML317" localSheetId="22">#REF!</definedName>
    <definedName name="___________________ML317" localSheetId="8">#REF!</definedName>
    <definedName name="___________________ML317">#REF!</definedName>
    <definedName name="___________________ML318" localSheetId="22">#REF!</definedName>
    <definedName name="___________________ML318" localSheetId="8">#REF!</definedName>
    <definedName name="___________________ML318">#REF!</definedName>
    <definedName name="___________________ML319" localSheetId="22">#REF!</definedName>
    <definedName name="___________________ML319" localSheetId="8">#REF!</definedName>
    <definedName name="___________________ML319">#REF!</definedName>
    <definedName name="___________________ML32" localSheetId="22">#REF!</definedName>
    <definedName name="___________________ML32" localSheetId="8">#REF!</definedName>
    <definedName name="___________________ML32">#REF!</definedName>
    <definedName name="___________________ML320" localSheetId="22">#REF!</definedName>
    <definedName name="___________________ML320" localSheetId="8">#REF!</definedName>
    <definedName name="___________________ML320">#REF!</definedName>
    <definedName name="___________________ML321" localSheetId="22">#REF!</definedName>
    <definedName name="___________________ML321" localSheetId="8">#REF!</definedName>
    <definedName name="___________________ML321">#REF!</definedName>
    <definedName name="___________________ML322" localSheetId="22">#REF!</definedName>
    <definedName name="___________________ML322" localSheetId="8">#REF!</definedName>
    <definedName name="___________________ML322">#REF!</definedName>
    <definedName name="___________________ML323" localSheetId="22">#REF!</definedName>
    <definedName name="___________________ML323" localSheetId="8">#REF!</definedName>
    <definedName name="___________________ML323">#REF!</definedName>
    <definedName name="___________________ML324" localSheetId="22">#REF!</definedName>
    <definedName name="___________________ML324" localSheetId="8">#REF!</definedName>
    <definedName name="___________________ML324">#REF!</definedName>
    <definedName name="___________________ML33" localSheetId="22">#REF!</definedName>
    <definedName name="___________________ML33" localSheetId="8">#REF!</definedName>
    <definedName name="___________________ML33">#REF!</definedName>
    <definedName name="___________________ML34" localSheetId="22">#REF!</definedName>
    <definedName name="___________________ML34" localSheetId="8">#REF!</definedName>
    <definedName name="___________________ML34">#REF!</definedName>
    <definedName name="___________________ML35" localSheetId="22">#REF!</definedName>
    <definedName name="___________________ML35" localSheetId="8">#REF!</definedName>
    <definedName name="___________________ML35">#REF!</definedName>
    <definedName name="___________________ML36" localSheetId="22">#REF!</definedName>
    <definedName name="___________________ML36" localSheetId="8">#REF!</definedName>
    <definedName name="___________________ML36">#REF!</definedName>
    <definedName name="___________________ML37" localSheetId="22">#REF!</definedName>
    <definedName name="___________________ML37" localSheetId="8">#REF!</definedName>
    <definedName name="___________________ML37">#REF!</definedName>
    <definedName name="___________________ML38" localSheetId="22">#REF!</definedName>
    <definedName name="___________________ML38" localSheetId="8">#REF!</definedName>
    <definedName name="___________________ML38">#REF!</definedName>
    <definedName name="___________________ML39" localSheetId="22">#REF!</definedName>
    <definedName name="___________________ML39" localSheetId="8">#REF!</definedName>
    <definedName name="___________________ML39">#REF!</definedName>
    <definedName name="___________________ML7" localSheetId="22">#REF!</definedName>
    <definedName name="___________________ML7" localSheetId="8">#REF!</definedName>
    <definedName name="___________________ML7">#REF!</definedName>
    <definedName name="___________________ML8" localSheetId="22">#REF!</definedName>
    <definedName name="___________________ML8" localSheetId="8">#REF!</definedName>
    <definedName name="___________________ML8">#REF!</definedName>
    <definedName name="___________________ML9" localSheetId="22">#REF!</definedName>
    <definedName name="___________________ML9" localSheetId="8">#REF!</definedName>
    <definedName name="___________________ML9">#REF!</definedName>
    <definedName name="___________________mm1">[6]r!$F$4</definedName>
    <definedName name="___________________mm1000" localSheetId="22">#REF!</definedName>
    <definedName name="___________________mm1000" localSheetId="8">#REF!</definedName>
    <definedName name="___________________mm1000">#REF!</definedName>
    <definedName name="___________________mm11">[2]r!$F$4</definedName>
    <definedName name="___________________mm111">[5]r!$F$4</definedName>
    <definedName name="___________________mm600" localSheetId="22">#REF!</definedName>
    <definedName name="___________________mm600" localSheetId="8">#REF!</definedName>
    <definedName name="___________________mm600">#REF!</definedName>
    <definedName name="___________________mm800" localSheetId="22">#REF!</definedName>
    <definedName name="___________________mm800" localSheetId="8">#REF!</definedName>
    <definedName name="___________________mm800">#REF!</definedName>
    <definedName name="___________________PC1" localSheetId="22">#REF!</definedName>
    <definedName name="___________________PC1" localSheetId="8">#REF!</definedName>
    <definedName name="___________________PC1">#REF!</definedName>
    <definedName name="___________________PC10" localSheetId="22">#REF!</definedName>
    <definedName name="___________________PC10" localSheetId="8">#REF!</definedName>
    <definedName name="___________________PC10">#REF!</definedName>
    <definedName name="___________________PC11" localSheetId="22">#REF!</definedName>
    <definedName name="___________________PC11" localSheetId="8">#REF!</definedName>
    <definedName name="___________________PC11">#REF!</definedName>
    <definedName name="___________________PC12" localSheetId="22">#REF!</definedName>
    <definedName name="___________________PC12" localSheetId="8">#REF!</definedName>
    <definedName name="___________________PC12">#REF!</definedName>
    <definedName name="___________________PC13" localSheetId="22">#REF!</definedName>
    <definedName name="___________________PC13" localSheetId="8">#REF!</definedName>
    <definedName name="___________________PC13">#REF!</definedName>
    <definedName name="___________________PC14" localSheetId="22">#REF!</definedName>
    <definedName name="___________________PC14" localSheetId="8">#REF!</definedName>
    <definedName name="___________________PC14">#REF!</definedName>
    <definedName name="___________________PC15" localSheetId="22">#REF!</definedName>
    <definedName name="___________________PC15" localSheetId="8">#REF!</definedName>
    <definedName name="___________________PC15">#REF!</definedName>
    <definedName name="___________________PC16" localSheetId="22">#REF!</definedName>
    <definedName name="___________________PC16" localSheetId="8">#REF!</definedName>
    <definedName name="___________________PC16">#REF!</definedName>
    <definedName name="___________________PC17" localSheetId="22">#REF!</definedName>
    <definedName name="___________________PC17" localSheetId="8">#REF!</definedName>
    <definedName name="___________________PC17">#REF!</definedName>
    <definedName name="___________________PC18" localSheetId="22">#REF!</definedName>
    <definedName name="___________________PC18" localSheetId="8">#REF!</definedName>
    <definedName name="___________________PC18">#REF!</definedName>
    <definedName name="___________________PC19" localSheetId="22">#REF!</definedName>
    <definedName name="___________________PC19" localSheetId="8">#REF!</definedName>
    <definedName name="___________________PC19">#REF!</definedName>
    <definedName name="___________________pc2" localSheetId="22">#REF!</definedName>
    <definedName name="___________________pc2" localSheetId="8">#REF!</definedName>
    <definedName name="___________________pc2">#REF!</definedName>
    <definedName name="___________________PC21" localSheetId="22">#REF!</definedName>
    <definedName name="___________________PC21" localSheetId="8">#REF!</definedName>
    <definedName name="___________________PC21">#REF!</definedName>
    <definedName name="___________________PC22" localSheetId="22">#REF!</definedName>
    <definedName name="___________________PC22" localSheetId="8">#REF!</definedName>
    <definedName name="___________________PC22">#REF!</definedName>
    <definedName name="___________________PC23" localSheetId="22">#REF!</definedName>
    <definedName name="___________________PC23" localSheetId="8">#REF!</definedName>
    <definedName name="___________________PC23">#REF!</definedName>
    <definedName name="___________________PC24" localSheetId="22">#REF!</definedName>
    <definedName name="___________________PC24" localSheetId="8">#REF!</definedName>
    <definedName name="___________________PC24">#REF!</definedName>
    <definedName name="___________________PC3" localSheetId="22">#REF!</definedName>
    <definedName name="___________________PC3" localSheetId="8">#REF!</definedName>
    <definedName name="___________________PC3">#REF!</definedName>
    <definedName name="___________________PC4" localSheetId="22">#REF!</definedName>
    <definedName name="___________________PC4" localSheetId="8">#REF!</definedName>
    <definedName name="___________________PC4">#REF!</definedName>
    <definedName name="___________________PC5" localSheetId="22">#REF!</definedName>
    <definedName name="___________________PC5" localSheetId="8">#REF!</definedName>
    <definedName name="___________________PC5">#REF!</definedName>
    <definedName name="___________________PC6" localSheetId="22">#REF!</definedName>
    <definedName name="___________________PC6" localSheetId="8">#REF!</definedName>
    <definedName name="___________________PC6">#REF!</definedName>
    <definedName name="___________________pc600" localSheetId="22">#REF!</definedName>
    <definedName name="___________________pc600" localSheetId="8">#REF!</definedName>
    <definedName name="___________________pc600">#REF!</definedName>
    <definedName name="___________________PC7" localSheetId="22">#REF!</definedName>
    <definedName name="___________________PC7" localSheetId="8">#REF!</definedName>
    <definedName name="___________________PC7">#REF!</definedName>
    <definedName name="___________________PC8" localSheetId="22">#REF!</definedName>
    <definedName name="___________________PC8" localSheetId="8">#REF!</definedName>
    <definedName name="___________________PC8">#REF!</definedName>
    <definedName name="___________________PC9" localSheetId="22">#REF!</definedName>
    <definedName name="___________________PC9" localSheetId="8">#REF!</definedName>
    <definedName name="___________________PC9">#REF!</definedName>
    <definedName name="___________________pc900" localSheetId="22">#REF!</definedName>
    <definedName name="___________________pc900" localSheetId="8">#REF!</definedName>
    <definedName name="___________________pc900">#REF!</definedName>
    <definedName name="___________________pla4">[12]DATA_PRG!$H$269</definedName>
    <definedName name="___________________pv2" localSheetId="22">#REF!</definedName>
    <definedName name="___________________pv2" localSheetId="8">#REF!</definedName>
    <definedName name="___________________pv2">#REF!</definedName>
    <definedName name="___________________rr3">[7]v!$A$2:$E$51</definedName>
    <definedName name="___________________rrr1">[7]r!$B$1:$I$145</definedName>
    <definedName name="___________________SP10">[13]Sheet1!$C$18</definedName>
    <definedName name="___________________SP16">[13]Sheet1!$C$24</definedName>
    <definedName name="___________________SP7">[13]Sheet1!$C$15</definedName>
    <definedName name="___________________ss12">[8]rdamdata!$J$8</definedName>
    <definedName name="___________________ss20">[8]rdamdata!$J$7</definedName>
    <definedName name="___________________ss40">[8]rdamdata!$J$6</definedName>
    <definedName name="___________________var1" localSheetId="22">#REF!</definedName>
    <definedName name="___________________var1" localSheetId="8">#REF!</definedName>
    <definedName name="___________________var1">#REF!</definedName>
    <definedName name="___________________var4" localSheetId="22">#REF!</definedName>
    <definedName name="___________________var4" localSheetId="8">#REF!</definedName>
    <definedName name="___________________var4">#REF!</definedName>
    <definedName name="__________________bla1">[1]leads!$H$7</definedName>
    <definedName name="__________________BSG100" localSheetId="22">#REF!</definedName>
    <definedName name="__________________BSG100" localSheetId="8">#REF!</definedName>
    <definedName name="__________________BSG100">#REF!</definedName>
    <definedName name="__________________BSG150" localSheetId="22">#REF!</definedName>
    <definedName name="__________________BSG150" localSheetId="8">#REF!</definedName>
    <definedName name="__________________BSG150">#REF!</definedName>
    <definedName name="__________________BSG5" localSheetId="22">#REF!</definedName>
    <definedName name="__________________BSG5" localSheetId="8">#REF!</definedName>
    <definedName name="__________________BSG5">#REF!</definedName>
    <definedName name="__________________BSG75" localSheetId="22">#REF!</definedName>
    <definedName name="__________________BSG75" localSheetId="8">#REF!</definedName>
    <definedName name="__________________BSG75">#REF!</definedName>
    <definedName name="__________________BTC1" localSheetId="22">#REF!</definedName>
    <definedName name="__________________BTC1" localSheetId="8">#REF!</definedName>
    <definedName name="__________________BTC1">#REF!</definedName>
    <definedName name="__________________BTC10" localSheetId="22">#REF!</definedName>
    <definedName name="__________________BTC10" localSheetId="8">#REF!</definedName>
    <definedName name="__________________BTC10">#REF!</definedName>
    <definedName name="__________________BTC11" localSheetId="22">#REF!</definedName>
    <definedName name="__________________BTC11" localSheetId="8">#REF!</definedName>
    <definedName name="__________________BTC11">#REF!</definedName>
    <definedName name="__________________BTC12" localSheetId="22">#REF!</definedName>
    <definedName name="__________________BTC12" localSheetId="8">#REF!</definedName>
    <definedName name="__________________BTC12">#REF!</definedName>
    <definedName name="__________________BTC13" localSheetId="22">#REF!</definedName>
    <definedName name="__________________BTC13" localSheetId="8">#REF!</definedName>
    <definedName name="__________________BTC13">#REF!</definedName>
    <definedName name="__________________BTC14" localSheetId="22">#REF!</definedName>
    <definedName name="__________________BTC14" localSheetId="8">#REF!</definedName>
    <definedName name="__________________BTC14">#REF!</definedName>
    <definedName name="__________________BTC15" localSheetId="22">#REF!</definedName>
    <definedName name="__________________BTC15" localSheetId="8">#REF!</definedName>
    <definedName name="__________________BTC15">#REF!</definedName>
    <definedName name="__________________BTC16" localSheetId="22">#REF!</definedName>
    <definedName name="__________________BTC16" localSheetId="8">#REF!</definedName>
    <definedName name="__________________BTC16">#REF!</definedName>
    <definedName name="__________________BTC17" localSheetId="22">#REF!</definedName>
    <definedName name="__________________BTC17" localSheetId="8">#REF!</definedName>
    <definedName name="__________________BTC17">#REF!</definedName>
    <definedName name="__________________BTC18" localSheetId="22">#REF!</definedName>
    <definedName name="__________________BTC18" localSheetId="8">#REF!</definedName>
    <definedName name="__________________BTC18">#REF!</definedName>
    <definedName name="__________________BTC19" localSheetId="22">#REF!</definedName>
    <definedName name="__________________BTC19" localSheetId="8">#REF!</definedName>
    <definedName name="__________________BTC19">#REF!</definedName>
    <definedName name="__________________BTC2" localSheetId="22">#REF!</definedName>
    <definedName name="__________________BTC2" localSheetId="8">#REF!</definedName>
    <definedName name="__________________BTC2">#REF!</definedName>
    <definedName name="__________________BTC20" localSheetId="22">#REF!</definedName>
    <definedName name="__________________BTC20" localSheetId="8">#REF!</definedName>
    <definedName name="__________________BTC20">#REF!</definedName>
    <definedName name="__________________BTC21" localSheetId="22">#REF!</definedName>
    <definedName name="__________________BTC21" localSheetId="8">#REF!</definedName>
    <definedName name="__________________BTC21">#REF!</definedName>
    <definedName name="__________________BTC22" localSheetId="22">#REF!</definedName>
    <definedName name="__________________BTC22" localSheetId="8">#REF!</definedName>
    <definedName name="__________________BTC22">#REF!</definedName>
    <definedName name="__________________BTC23" localSheetId="22">#REF!</definedName>
    <definedName name="__________________BTC23" localSheetId="8">#REF!</definedName>
    <definedName name="__________________BTC23">#REF!</definedName>
    <definedName name="__________________BTC24" localSheetId="22">#REF!</definedName>
    <definedName name="__________________BTC24" localSheetId="8">#REF!</definedName>
    <definedName name="__________________BTC24">#REF!</definedName>
    <definedName name="__________________BTC3" localSheetId="22">#REF!</definedName>
    <definedName name="__________________BTC3" localSheetId="8">#REF!</definedName>
    <definedName name="__________________BTC3">#REF!</definedName>
    <definedName name="__________________BTC4" localSheetId="22">#REF!</definedName>
    <definedName name="__________________BTC4" localSheetId="8">#REF!</definedName>
    <definedName name="__________________BTC4">#REF!</definedName>
    <definedName name="__________________BTC5" localSheetId="22">#REF!</definedName>
    <definedName name="__________________BTC5" localSheetId="8">#REF!</definedName>
    <definedName name="__________________BTC5">#REF!</definedName>
    <definedName name="__________________BTC6" localSheetId="22">#REF!</definedName>
    <definedName name="__________________BTC6" localSheetId="8">#REF!</definedName>
    <definedName name="__________________BTC6">#REF!</definedName>
    <definedName name="__________________BTC7" localSheetId="22">#REF!</definedName>
    <definedName name="__________________BTC7" localSheetId="8">#REF!</definedName>
    <definedName name="__________________BTC7">#REF!</definedName>
    <definedName name="__________________BTC8" localSheetId="22">#REF!</definedName>
    <definedName name="__________________BTC8" localSheetId="8">#REF!</definedName>
    <definedName name="__________________BTC8">#REF!</definedName>
    <definedName name="__________________BTC9" localSheetId="22">#REF!</definedName>
    <definedName name="__________________BTC9" localSheetId="8">#REF!</definedName>
    <definedName name="__________________BTC9">#REF!</definedName>
    <definedName name="__________________BTR1" localSheetId="22">#REF!</definedName>
    <definedName name="__________________BTR1" localSheetId="8">#REF!</definedName>
    <definedName name="__________________BTR1">#REF!</definedName>
    <definedName name="__________________BTR10" localSheetId="22">#REF!</definedName>
    <definedName name="__________________BTR10" localSheetId="8">#REF!</definedName>
    <definedName name="__________________BTR10">#REF!</definedName>
    <definedName name="__________________BTR11" localSheetId="22">#REF!</definedName>
    <definedName name="__________________BTR11" localSheetId="8">#REF!</definedName>
    <definedName name="__________________BTR11">#REF!</definedName>
    <definedName name="__________________BTR12" localSheetId="22">#REF!</definedName>
    <definedName name="__________________BTR12" localSheetId="8">#REF!</definedName>
    <definedName name="__________________BTR12">#REF!</definedName>
    <definedName name="__________________BTR13" localSheetId="22">#REF!</definedName>
    <definedName name="__________________BTR13" localSheetId="8">#REF!</definedName>
    <definedName name="__________________BTR13">#REF!</definedName>
    <definedName name="__________________BTR14" localSheetId="22">#REF!</definedName>
    <definedName name="__________________BTR14" localSheetId="8">#REF!</definedName>
    <definedName name="__________________BTR14">#REF!</definedName>
    <definedName name="__________________BTR15" localSheetId="22">#REF!</definedName>
    <definedName name="__________________BTR15" localSheetId="8">#REF!</definedName>
    <definedName name="__________________BTR15">#REF!</definedName>
    <definedName name="__________________BTR16" localSheetId="22">#REF!</definedName>
    <definedName name="__________________BTR16" localSheetId="8">#REF!</definedName>
    <definedName name="__________________BTR16">#REF!</definedName>
    <definedName name="__________________BTR17" localSheetId="22">#REF!</definedName>
    <definedName name="__________________BTR17" localSheetId="8">#REF!</definedName>
    <definedName name="__________________BTR17">#REF!</definedName>
    <definedName name="__________________BTR18" localSheetId="22">#REF!</definedName>
    <definedName name="__________________BTR18" localSheetId="8">#REF!</definedName>
    <definedName name="__________________BTR18">#REF!</definedName>
    <definedName name="__________________BTR19" localSheetId="22">#REF!</definedName>
    <definedName name="__________________BTR19" localSheetId="8">#REF!</definedName>
    <definedName name="__________________BTR19">#REF!</definedName>
    <definedName name="__________________BTR2" localSheetId="22">#REF!</definedName>
    <definedName name="__________________BTR2" localSheetId="8">#REF!</definedName>
    <definedName name="__________________BTR2">#REF!</definedName>
    <definedName name="__________________BTR20" localSheetId="22">#REF!</definedName>
    <definedName name="__________________BTR20" localSheetId="8">#REF!</definedName>
    <definedName name="__________________BTR20">#REF!</definedName>
    <definedName name="__________________BTR21" localSheetId="22">#REF!</definedName>
    <definedName name="__________________BTR21" localSheetId="8">#REF!</definedName>
    <definedName name="__________________BTR21">#REF!</definedName>
    <definedName name="__________________BTR22" localSheetId="22">#REF!</definedName>
    <definedName name="__________________BTR22" localSheetId="8">#REF!</definedName>
    <definedName name="__________________BTR22">#REF!</definedName>
    <definedName name="__________________BTR23" localSheetId="22">#REF!</definedName>
    <definedName name="__________________BTR23" localSheetId="8">#REF!</definedName>
    <definedName name="__________________BTR23">#REF!</definedName>
    <definedName name="__________________BTR24" localSheetId="22">#REF!</definedName>
    <definedName name="__________________BTR24" localSheetId="8">#REF!</definedName>
    <definedName name="__________________BTR24">#REF!</definedName>
    <definedName name="__________________BTR3" localSheetId="22">#REF!</definedName>
    <definedName name="__________________BTR3" localSheetId="8">#REF!</definedName>
    <definedName name="__________________BTR3">#REF!</definedName>
    <definedName name="__________________BTR4" localSheetId="22">#REF!</definedName>
    <definedName name="__________________BTR4" localSheetId="8">#REF!</definedName>
    <definedName name="__________________BTR4">#REF!</definedName>
    <definedName name="__________________BTR5" localSheetId="22">#REF!</definedName>
    <definedName name="__________________BTR5" localSheetId="8">#REF!</definedName>
    <definedName name="__________________BTR5">#REF!</definedName>
    <definedName name="__________________BTR6" localSheetId="22">#REF!</definedName>
    <definedName name="__________________BTR6" localSheetId="8">#REF!</definedName>
    <definedName name="__________________BTR6">#REF!</definedName>
    <definedName name="__________________BTR7" localSheetId="22">#REF!</definedName>
    <definedName name="__________________BTR7" localSheetId="8">#REF!</definedName>
    <definedName name="__________________BTR7">#REF!</definedName>
    <definedName name="__________________BTR8" localSheetId="22">#REF!</definedName>
    <definedName name="__________________BTR8" localSheetId="8">#REF!</definedName>
    <definedName name="__________________BTR8">#REF!</definedName>
    <definedName name="__________________BTR9" localSheetId="22">#REF!</definedName>
    <definedName name="__________________BTR9" localSheetId="8">#REF!</definedName>
    <definedName name="__________________BTR9">#REF!</definedName>
    <definedName name="__________________BTS1" localSheetId="22">#REF!</definedName>
    <definedName name="__________________BTS1" localSheetId="8">#REF!</definedName>
    <definedName name="__________________BTS1">#REF!</definedName>
    <definedName name="__________________BTS10" localSheetId="22">#REF!</definedName>
    <definedName name="__________________BTS10" localSheetId="8">#REF!</definedName>
    <definedName name="__________________BTS10">#REF!</definedName>
    <definedName name="__________________BTS11" localSheetId="22">#REF!</definedName>
    <definedName name="__________________BTS11" localSheetId="8">#REF!</definedName>
    <definedName name="__________________BTS11">#REF!</definedName>
    <definedName name="__________________BTS12" localSheetId="22">#REF!</definedName>
    <definedName name="__________________BTS12" localSheetId="8">#REF!</definedName>
    <definedName name="__________________BTS12">#REF!</definedName>
    <definedName name="__________________BTS13" localSheetId="22">#REF!</definedName>
    <definedName name="__________________BTS13" localSheetId="8">#REF!</definedName>
    <definedName name="__________________BTS13">#REF!</definedName>
    <definedName name="__________________BTS14" localSheetId="22">#REF!</definedName>
    <definedName name="__________________BTS14" localSheetId="8">#REF!</definedName>
    <definedName name="__________________BTS14">#REF!</definedName>
    <definedName name="__________________BTS15" localSheetId="22">#REF!</definedName>
    <definedName name="__________________BTS15" localSheetId="8">#REF!</definedName>
    <definedName name="__________________BTS15">#REF!</definedName>
    <definedName name="__________________BTS16" localSheetId="22">#REF!</definedName>
    <definedName name="__________________BTS16" localSheetId="8">#REF!</definedName>
    <definedName name="__________________BTS16">#REF!</definedName>
    <definedName name="__________________BTS17" localSheetId="22">#REF!</definedName>
    <definedName name="__________________BTS17" localSheetId="8">#REF!</definedName>
    <definedName name="__________________BTS17">#REF!</definedName>
    <definedName name="__________________BTS18" localSheetId="22">#REF!</definedName>
    <definedName name="__________________BTS18" localSheetId="8">#REF!</definedName>
    <definedName name="__________________BTS18">#REF!</definedName>
    <definedName name="__________________BTS19" localSheetId="22">#REF!</definedName>
    <definedName name="__________________BTS19" localSheetId="8">#REF!</definedName>
    <definedName name="__________________BTS19">#REF!</definedName>
    <definedName name="__________________BTS2" localSheetId="22">#REF!</definedName>
    <definedName name="__________________BTS2" localSheetId="8">#REF!</definedName>
    <definedName name="__________________BTS2">#REF!</definedName>
    <definedName name="__________________BTS20" localSheetId="22">#REF!</definedName>
    <definedName name="__________________BTS20" localSheetId="8">#REF!</definedName>
    <definedName name="__________________BTS20">#REF!</definedName>
    <definedName name="__________________BTS21" localSheetId="22">#REF!</definedName>
    <definedName name="__________________BTS21" localSheetId="8">#REF!</definedName>
    <definedName name="__________________BTS21">#REF!</definedName>
    <definedName name="__________________BTS22" localSheetId="22">#REF!</definedName>
    <definedName name="__________________BTS22" localSheetId="8">#REF!</definedName>
    <definedName name="__________________BTS22">#REF!</definedName>
    <definedName name="__________________BTS23" localSheetId="22">#REF!</definedName>
    <definedName name="__________________BTS23" localSheetId="8">#REF!</definedName>
    <definedName name="__________________BTS23">#REF!</definedName>
    <definedName name="__________________BTS24" localSheetId="22">#REF!</definedName>
    <definedName name="__________________BTS24" localSheetId="8">#REF!</definedName>
    <definedName name="__________________BTS24">#REF!</definedName>
    <definedName name="__________________BTS3" localSheetId="22">#REF!</definedName>
    <definedName name="__________________BTS3" localSheetId="8">#REF!</definedName>
    <definedName name="__________________BTS3">#REF!</definedName>
    <definedName name="__________________BTS4" localSheetId="22">#REF!</definedName>
    <definedName name="__________________BTS4" localSheetId="8">#REF!</definedName>
    <definedName name="__________________BTS4">#REF!</definedName>
    <definedName name="__________________BTS5" localSheetId="22">#REF!</definedName>
    <definedName name="__________________BTS5" localSheetId="8">#REF!</definedName>
    <definedName name="__________________BTS5">#REF!</definedName>
    <definedName name="__________________BTS6" localSheetId="22">#REF!</definedName>
    <definedName name="__________________BTS6" localSheetId="8">#REF!</definedName>
    <definedName name="__________________BTS6">#REF!</definedName>
    <definedName name="__________________BTS7" localSheetId="22">#REF!</definedName>
    <definedName name="__________________BTS7" localSheetId="8">#REF!</definedName>
    <definedName name="__________________BTS7">#REF!</definedName>
    <definedName name="__________________BTS8" localSheetId="22">#REF!</definedName>
    <definedName name="__________________BTS8" localSheetId="8">#REF!</definedName>
    <definedName name="__________________BTS8">#REF!</definedName>
    <definedName name="__________________BTS9" localSheetId="22">#REF!</definedName>
    <definedName name="__________________BTS9" localSheetId="8">#REF!</definedName>
    <definedName name="__________________BTS9">#REF!</definedName>
    <definedName name="__________________can430">40.73</definedName>
    <definedName name="__________________can435">43.3</definedName>
    <definedName name="__________________CCW1">[15]DATA!$H$67</definedName>
    <definedName name="__________________CCW2">[15]DATA!$H$97</definedName>
    <definedName name="__________________cur1">[2]r!$F$30</definedName>
    <definedName name="__________________GBS11" localSheetId="22">#REF!</definedName>
    <definedName name="__________________GBS11" localSheetId="8">#REF!</definedName>
    <definedName name="__________________GBS11">#REF!</definedName>
    <definedName name="__________________GBS110" localSheetId="22">#REF!</definedName>
    <definedName name="__________________GBS110" localSheetId="8">#REF!</definedName>
    <definedName name="__________________GBS110">#REF!</definedName>
    <definedName name="__________________GBS111" localSheetId="22">#REF!</definedName>
    <definedName name="__________________GBS111" localSheetId="8">#REF!</definedName>
    <definedName name="__________________GBS111">#REF!</definedName>
    <definedName name="__________________GBS112" localSheetId="22">#REF!</definedName>
    <definedName name="__________________GBS112" localSheetId="8">#REF!</definedName>
    <definedName name="__________________GBS112">#REF!</definedName>
    <definedName name="__________________GBS113" localSheetId="22">#REF!</definedName>
    <definedName name="__________________GBS113" localSheetId="8">#REF!</definedName>
    <definedName name="__________________GBS113">#REF!</definedName>
    <definedName name="__________________GBS114" localSheetId="22">#REF!</definedName>
    <definedName name="__________________GBS114" localSheetId="8">#REF!</definedName>
    <definedName name="__________________GBS114">#REF!</definedName>
    <definedName name="__________________GBS115" localSheetId="22">#REF!</definedName>
    <definedName name="__________________GBS115" localSheetId="8">#REF!</definedName>
    <definedName name="__________________GBS115">#REF!</definedName>
    <definedName name="__________________GBS116" localSheetId="22">#REF!</definedName>
    <definedName name="__________________GBS116" localSheetId="8">#REF!</definedName>
    <definedName name="__________________GBS116">#REF!</definedName>
    <definedName name="__________________GBS117" localSheetId="22">#REF!</definedName>
    <definedName name="__________________GBS117" localSheetId="8">#REF!</definedName>
    <definedName name="__________________GBS117">#REF!</definedName>
    <definedName name="__________________GBS118" localSheetId="22">#REF!</definedName>
    <definedName name="__________________GBS118" localSheetId="8">#REF!</definedName>
    <definedName name="__________________GBS118">#REF!</definedName>
    <definedName name="__________________GBS119" localSheetId="22">#REF!</definedName>
    <definedName name="__________________GBS119" localSheetId="8">#REF!</definedName>
    <definedName name="__________________GBS119">#REF!</definedName>
    <definedName name="__________________GBS12" localSheetId="22">#REF!</definedName>
    <definedName name="__________________GBS12" localSheetId="8">#REF!</definedName>
    <definedName name="__________________GBS12">#REF!</definedName>
    <definedName name="__________________GBS120" localSheetId="22">#REF!</definedName>
    <definedName name="__________________GBS120" localSheetId="8">#REF!</definedName>
    <definedName name="__________________GBS120">#REF!</definedName>
    <definedName name="__________________GBS121" localSheetId="22">#REF!</definedName>
    <definedName name="__________________GBS121" localSheetId="8">#REF!</definedName>
    <definedName name="__________________GBS121">#REF!</definedName>
    <definedName name="__________________GBS122" localSheetId="22">#REF!</definedName>
    <definedName name="__________________GBS122" localSheetId="8">#REF!</definedName>
    <definedName name="__________________GBS122">#REF!</definedName>
    <definedName name="__________________GBS123" localSheetId="22">#REF!</definedName>
    <definedName name="__________________GBS123" localSheetId="8">#REF!</definedName>
    <definedName name="__________________GBS123">#REF!</definedName>
    <definedName name="__________________GBS124" localSheetId="22">#REF!</definedName>
    <definedName name="__________________GBS124" localSheetId="8">#REF!</definedName>
    <definedName name="__________________GBS124">#REF!</definedName>
    <definedName name="__________________GBS13" localSheetId="22">#REF!</definedName>
    <definedName name="__________________GBS13" localSheetId="8">#REF!</definedName>
    <definedName name="__________________GBS13">#REF!</definedName>
    <definedName name="__________________GBS14" localSheetId="22">#REF!</definedName>
    <definedName name="__________________GBS14" localSheetId="8">#REF!</definedName>
    <definedName name="__________________GBS14">#REF!</definedName>
    <definedName name="__________________GBS15" localSheetId="22">#REF!</definedName>
    <definedName name="__________________GBS15" localSheetId="8">#REF!</definedName>
    <definedName name="__________________GBS15">#REF!</definedName>
    <definedName name="__________________GBS16" localSheetId="22">#REF!</definedName>
    <definedName name="__________________GBS16" localSheetId="8">#REF!</definedName>
    <definedName name="__________________GBS16">#REF!</definedName>
    <definedName name="__________________GBS17" localSheetId="22">#REF!</definedName>
    <definedName name="__________________GBS17" localSheetId="8">#REF!</definedName>
    <definedName name="__________________GBS17">#REF!</definedName>
    <definedName name="__________________GBS18" localSheetId="22">#REF!</definedName>
    <definedName name="__________________GBS18" localSheetId="8">#REF!</definedName>
    <definedName name="__________________GBS18">#REF!</definedName>
    <definedName name="__________________GBS19" localSheetId="22">#REF!</definedName>
    <definedName name="__________________GBS19" localSheetId="8">#REF!</definedName>
    <definedName name="__________________GBS19">#REF!</definedName>
    <definedName name="__________________GBS21" localSheetId="22">#REF!</definedName>
    <definedName name="__________________GBS21" localSheetId="8">#REF!</definedName>
    <definedName name="__________________GBS21">#REF!</definedName>
    <definedName name="__________________GBS210" localSheetId="22">#REF!</definedName>
    <definedName name="__________________GBS210" localSheetId="8">#REF!</definedName>
    <definedName name="__________________GBS210">#REF!</definedName>
    <definedName name="__________________GBS211" localSheetId="22">#REF!</definedName>
    <definedName name="__________________GBS211" localSheetId="8">#REF!</definedName>
    <definedName name="__________________GBS211">#REF!</definedName>
    <definedName name="__________________GBS212" localSheetId="22">#REF!</definedName>
    <definedName name="__________________GBS212" localSheetId="8">#REF!</definedName>
    <definedName name="__________________GBS212">#REF!</definedName>
    <definedName name="__________________GBS213" localSheetId="22">#REF!</definedName>
    <definedName name="__________________GBS213" localSheetId="8">#REF!</definedName>
    <definedName name="__________________GBS213">#REF!</definedName>
    <definedName name="__________________GBS214" localSheetId="22">#REF!</definedName>
    <definedName name="__________________GBS214" localSheetId="8">#REF!</definedName>
    <definedName name="__________________GBS214">#REF!</definedName>
    <definedName name="__________________GBS215" localSheetId="22">#REF!</definedName>
    <definedName name="__________________GBS215" localSheetId="8">#REF!</definedName>
    <definedName name="__________________GBS215">#REF!</definedName>
    <definedName name="__________________GBS216" localSheetId="22">#REF!</definedName>
    <definedName name="__________________GBS216" localSheetId="8">#REF!</definedName>
    <definedName name="__________________GBS216">#REF!</definedName>
    <definedName name="__________________GBS217" localSheetId="22">#REF!</definedName>
    <definedName name="__________________GBS217" localSheetId="8">#REF!</definedName>
    <definedName name="__________________GBS217">#REF!</definedName>
    <definedName name="__________________GBS218" localSheetId="22">#REF!</definedName>
    <definedName name="__________________GBS218" localSheetId="8">#REF!</definedName>
    <definedName name="__________________GBS218">#REF!</definedName>
    <definedName name="__________________GBS219" localSheetId="22">#REF!</definedName>
    <definedName name="__________________GBS219" localSheetId="8">#REF!</definedName>
    <definedName name="__________________GBS219">#REF!</definedName>
    <definedName name="__________________GBS22" localSheetId="22">#REF!</definedName>
    <definedName name="__________________GBS22" localSheetId="8">#REF!</definedName>
    <definedName name="__________________GBS22">#REF!</definedName>
    <definedName name="__________________GBS220" localSheetId="22">#REF!</definedName>
    <definedName name="__________________GBS220" localSheetId="8">#REF!</definedName>
    <definedName name="__________________GBS220">#REF!</definedName>
    <definedName name="__________________GBS221" localSheetId="22">#REF!</definedName>
    <definedName name="__________________GBS221" localSheetId="8">#REF!</definedName>
    <definedName name="__________________GBS221">#REF!</definedName>
    <definedName name="__________________GBS222" localSheetId="22">#REF!</definedName>
    <definedName name="__________________GBS222" localSheetId="8">#REF!</definedName>
    <definedName name="__________________GBS222">#REF!</definedName>
    <definedName name="__________________GBS223" localSheetId="22">#REF!</definedName>
    <definedName name="__________________GBS223" localSheetId="8">#REF!</definedName>
    <definedName name="__________________GBS223">#REF!</definedName>
    <definedName name="__________________GBS224" localSheetId="22">#REF!</definedName>
    <definedName name="__________________GBS224" localSheetId="8">#REF!</definedName>
    <definedName name="__________________GBS224">#REF!</definedName>
    <definedName name="__________________GBS23" localSheetId="22">#REF!</definedName>
    <definedName name="__________________GBS23" localSheetId="8">#REF!</definedName>
    <definedName name="__________________GBS23">#REF!</definedName>
    <definedName name="__________________GBS24" localSheetId="22">#REF!</definedName>
    <definedName name="__________________GBS24" localSheetId="8">#REF!</definedName>
    <definedName name="__________________GBS24">#REF!</definedName>
    <definedName name="__________________GBS25" localSheetId="22">#REF!</definedName>
    <definedName name="__________________GBS25" localSheetId="8">#REF!</definedName>
    <definedName name="__________________GBS25">#REF!</definedName>
    <definedName name="__________________GBS26" localSheetId="22">#REF!</definedName>
    <definedName name="__________________GBS26" localSheetId="8">#REF!</definedName>
    <definedName name="__________________GBS26">#REF!</definedName>
    <definedName name="__________________GBS27" localSheetId="22">#REF!</definedName>
    <definedName name="__________________GBS27" localSheetId="8">#REF!</definedName>
    <definedName name="__________________GBS27">#REF!</definedName>
    <definedName name="__________________GBS28" localSheetId="22">#REF!</definedName>
    <definedName name="__________________GBS28" localSheetId="8">#REF!</definedName>
    <definedName name="__________________GBS28">#REF!</definedName>
    <definedName name="__________________GBS29" localSheetId="22">#REF!</definedName>
    <definedName name="__________________GBS29" localSheetId="8">#REF!</definedName>
    <definedName name="__________________GBS29">#REF!</definedName>
    <definedName name="__________________imp1">[11]DATA_PRG!$H$245</definedName>
    <definedName name="__________________knr2" localSheetId="22">#REF!</definedName>
    <definedName name="__________________knr2" localSheetId="8">#REF!</definedName>
    <definedName name="__________________knr2">#REF!</definedName>
    <definedName name="__________________l1">[3]leads!$A$3:$E$108</definedName>
    <definedName name="__________________l12" localSheetId="22">#REF!</definedName>
    <definedName name="__________________l12" localSheetId="8">#REF!</definedName>
    <definedName name="__________________l12">#REF!</definedName>
    <definedName name="__________________l2">[2]r!$F$29</definedName>
    <definedName name="__________________l3" localSheetId="22">#REF!</definedName>
    <definedName name="__________________l3" localSheetId="8">#REF!</definedName>
    <definedName name="__________________l3">#REF!</definedName>
    <definedName name="__________________l4">[4]Sheet1!$W$2:$Y$103</definedName>
    <definedName name="__________________l5" localSheetId="22">#REF!</definedName>
    <definedName name="__________________l5" localSheetId="8">#REF!</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[15]DATA!$H$245</definedName>
    <definedName name="__________________lj600" localSheetId="22">#REF!</definedName>
    <definedName name="__________________lj600" localSheetId="8">#REF!</definedName>
    <definedName name="__________________lj600">#REF!</definedName>
    <definedName name="__________________lj900" localSheetId="22">#REF!</definedName>
    <definedName name="__________________lj900" localSheetId="8">#REF!</definedName>
    <definedName name="__________________lj900">#REF!</definedName>
    <definedName name="__________________LL3" localSheetId="22">#REF!</definedName>
    <definedName name="__________________LL3" localSheetId="8">#REF!</definedName>
    <definedName name="__________________LL3">#REF!</definedName>
    <definedName name="__________________LSO24" localSheetId="22">[10]Lead!#REF!</definedName>
    <definedName name="__________________LSO24" localSheetId="8">[10]Lead!#REF!</definedName>
    <definedName name="__________________LSO24">[10]Lead!#REF!</definedName>
    <definedName name="__________________MA1" localSheetId="22">#REF!</definedName>
    <definedName name="__________________MA1" localSheetId="8">#REF!</definedName>
    <definedName name="__________________MA1">#REF!</definedName>
    <definedName name="__________________MA2" localSheetId="22">#REF!</definedName>
    <definedName name="__________________MA2" localSheetId="8">#REF!</definedName>
    <definedName name="__________________MA2">#REF!</definedName>
    <definedName name="__________________Met22" localSheetId="22">#REF!</definedName>
    <definedName name="__________________Met22" localSheetId="8">#REF!</definedName>
    <definedName name="__________________Met22">#REF!</definedName>
    <definedName name="__________________Met45" localSheetId="22">#REF!</definedName>
    <definedName name="__________________Met45" localSheetId="8">#REF!</definedName>
    <definedName name="__________________Met45">#REF!</definedName>
    <definedName name="__________________MEt55" localSheetId="22">#REF!</definedName>
    <definedName name="__________________MEt55" localSheetId="8">#REF!</definedName>
    <definedName name="__________________MEt55">#REF!</definedName>
    <definedName name="__________________Met63" localSheetId="22">#REF!</definedName>
    <definedName name="__________________Met63" localSheetId="8">#REF!</definedName>
    <definedName name="__________________Met63">#REF!</definedName>
    <definedName name="__________________ML21" localSheetId="22">#REF!</definedName>
    <definedName name="__________________ML21" localSheetId="8">#REF!</definedName>
    <definedName name="__________________ML21">#REF!</definedName>
    <definedName name="__________________ML210" localSheetId="22">#REF!</definedName>
    <definedName name="__________________ML210" localSheetId="8">#REF!</definedName>
    <definedName name="__________________ML210">#REF!</definedName>
    <definedName name="__________________ML211" localSheetId="22">#REF!</definedName>
    <definedName name="__________________ML211" localSheetId="8">#REF!</definedName>
    <definedName name="__________________ML211">#REF!</definedName>
    <definedName name="__________________ML212" localSheetId="22">#REF!</definedName>
    <definedName name="__________________ML212" localSheetId="8">#REF!</definedName>
    <definedName name="__________________ML212">#REF!</definedName>
    <definedName name="__________________ML213" localSheetId="22">#REF!</definedName>
    <definedName name="__________________ML213" localSheetId="8">#REF!</definedName>
    <definedName name="__________________ML213">#REF!</definedName>
    <definedName name="__________________ML214" localSheetId="22">#REF!</definedName>
    <definedName name="__________________ML214" localSheetId="8">#REF!</definedName>
    <definedName name="__________________ML214">#REF!</definedName>
    <definedName name="__________________ML215" localSheetId="22">#REF!</definedName>
    <definedName name="__________________ML215" localSheetId="8">#REF!</definedName>
    <definedName name="__________________ML215">#REF!</definedName>
    <definedName name="__________________ML216" localSheetId="22">#REF!</definedName>
    <definedName name="__________________ML216" localSheetId="8">#REF!</definedName>
    <definedName name="__________________ML216">#REF!</definedName>
    <definedName name="__________________ML217" localSheetId="22">#REF!</definedName>
    <definedName name="__________________ML217" localSheetId="8">#REF!</definedName>
    <definedName name="__________________ML217">#REF!</definedName>
    <definedName name="__________________ML218" localSheetId="22">#REF!</definedName>
    <definedName name="__________________ML218" localSheetId="8">#REF!</definedName>
    <definedName name="__________________ML218">#REF!</definedName>
    <definedName name="__________________ML219" localSheetId="22">#REF!</definedName>
    <definedName name="__________________ML219" localSheetId="8">#REF!</definedName>
    <definedName name="__________________ML219">#REF!</definedName>
    <definedName name="__________________ML22" localSheetId="22">#REF!</definedName>
    <definedName name="__________________ML22" localSheetId="8">#REF!</definedName>
    <definedName name="__________________ML22">#REF!</definedName>
    <definedName name="__________________ML220" localSheetId="22">#REF!</definedName>
    <definedName name="__________________ML220" localSheetId="8">#REF!</definedName>
    <definedName name="__________________ML220">#REF!</definedName>
    <definedName name="__________________ML221" localSheetId="22">#REF!</definedName>
    <definedName name="__________________ML221" localSheetId="8">#REF!</definedName>
    <definedName name="__________________ML221">#REF!</definedName>
    <definedName name="__________________ML222" localSheetId="22">#REF!</definedName>
    <definedName name="__________________ML222" localSheetId="8">#REF!</definedName>
    <definedName name="__________________ML222">#REF!</definedName>
    <definedName name="__________________ML223" localSheetId="22">#REF!</definedName>
    <definedName name="__________________ML223" localSheetId="8">#REF!</definedName>
    <definedName name="__________________ML223">#REF!</definedName>
    <definedName name="__________________ML224" localSheetId="22">#REF!</definedName>
    <definedName name="__________________ML224" localSheetId="8">#REF!</definedName>
    <definedName name="__________________ML224">#REF!</definedName>
    <definedName name="__________________ML23" localSheetId="22">#REF!</definedName>
    <definedName name="__________________ML23" localSheetId="8">#REF!</definedName>
    <definedName name="__________________ML23">#REF!</definedName>
    <definedName name="__________________ML24" localSheetId="22">#REF!</definedName>
    <definedName name="__________________ML24" localSheetId="8">#REF!</definedName>
    <definedName name="__________________ML24">#REF!</definedName>
    <definedName name="__________________ML25" localSheetId="22">#REF!</definedName>
    <definedName name="__________________ML25" localSheetId="8">#REF!</definedName>
    <definedName name="__________________ML25">#REF!</definedName>
    <definedName name="__________________ML26" localSheetId="22">#REF!</definedName>
    <definedName name="__________________ML26" localSheetId="8">#REF!</definedName>
    <definedName name="__________________ML26">#REF!</definedName>
    <definedName name="__________________ML27" localSheetId="22">#REF!</definedName>
    <definedName name="__________________ML27" localSheetId="8">#REF!</definedName>
    <definedName name="__________________ML27">#REF!</definedName>
    <definedName name="__________________ML28" localSheetId="22">#REF!</definedName>
    <definedName name="__________________ML28" localSheetId="8">#REF!</definedName>
    <definedName name="__________________ML28">#REF!</definedName>
    <definedName name="__________________ML29" localSheetId="22">#REF!</definedName>
    <definedName name="__________________ML29" localSheetId="8">#REF!</definedName>
    <definedName name="__________________ML29">#REF!</definedName>
    <definedName name="__________________ML31" localSheetId="22">#REF!</definedName>
    <definedName name="__________________ML31" localSheetId="8">#REF!</definedName>
    <definedName name="__________________ML31">#REF!</definedName>
    <definedName name="__________________ML310" localSheetId="22">#REF!</definedName>
    <definedName name="__________________ML310" localSheetId="8">#REF!</definedName>
    <definedName name="__________________ML310">#REF!</definedName>
    <definedName name="__________________ML311" localSheetId="22">#REF!</definedName>
    <definedName name="__________________ML311" localSheetId="8">#REF!</definedName>
    <definedName name="__________________ML311">#REF!</definedName>
    <definedName name="__________________ML312" localSheetId="22">#REF!</definedName>
    <definedName name="__________________ML312" localSheetId="8">#REF!</definedName>
    <definedName name="__________________ML312">#REF!</definedName>
    <definedName name="__________________ML313" localSheetId="22">#REF!</definedName>
    <definedName name="__________________ML313" localSheetId="8">#REF!</definedName>
    <definedName name="__________________ML313">#REF!</definedName>
    <definedName name="__________________ML314" localSheetId="22">#REF!</definedName>
    <definedName name="__________________ML314" localSheetId="8">#REF!</definedName>
    <definedName name="__________________ML314">#REF!</definedName>
    <definedName name="__________________ML315" localSheetId="22">#REF!</definedName>
    <definedName name="__________________ML315" localSheetId="8">#REF!</definedName>
    <definedName name="__________________ML315">#REF!</definedName>
    <definedName name="__________________ML316" localSheetId="22">#REF!</definedName>
    <definedName name="__________________ML316" localSheetId="8">#REF!</definedName>
    <definedName name="__________________ML316">#REF!</definedName>
    <definedName name="__________________ML317" localSheetId="22">#REF!</definedName>
    <definedName name="__________________ML317" localSheetId="8">#REF!</definedName>
    <definedName name="__________________ML317">#REF!</definedName>
    <definedName name="__________________ML318" localSheetId="22">#REF!</definedName>
    <definedName name="__________________ML318" localSheetId="8">#REF!</definedName>
    <definedName name="__________________ML318">#REF!</definedName>
    <definedName name="__________________ML319" localSheetId="22">#REF!</definedName>
    <definedName name="__________________ML319" localSheetId="8">#REF!</definedName>
    <definedName name="__________________ML319">#REF!</definedName>
    <definedName name="__________________ML32" localSheetId="22">#REF!</definedName>
    <definedName name="__________________ML32" localSheetId="8">#REF!</definedName>
    <definedName name="__________________ML32">#REF!</definedName>
    <definedName name="__________________ML320" localSheetId="22">#REF!</definedName>
    <definedName name="__________________ML320" localSheetId="8">#REF!</definedName>
    <definedName name="__________________ML320">#REF!</definedName>
    <definedName name="__________________ML321" localSheetId="22">#REF!</definedName>
    <definedName name="__________________ML321" localSheetId="8">#REF!</definedName>
    <definedName name="__________________ML321">#REF!</definedName>
    <definedName name="__________________ML322" localSheetId="22">#REF!</definedName>
    <definedName name="__________________ML322" localSheetId="8">#REF!</definedName>
    <definedName name="__________________ML322">#REF!</definedName>
    <definedName name="__________________ML323" localSheetId="22">#REF!</definedName>
    <definedName name="__________________ML323" localSheetId="8">#REF!</definedName>
    <definedName name="__________________ML323">#REF!</definedName>
    <definedName name="__________________ML324" localSheetId="22">#REF!</definedName>
    <definedName name="__________________ML324" localSheetId="8">#REF!</definedName>
    <definedName name="__________________ML324">#REF!</definedName>
    <definedName name="__________________ML33" localSheetId="22">#REF!</definedName>
    <definedName name="__________________ML33" localSheetId="8">#REF!</definedName>
    <definedName name="__________________ML33">#REF!</definedName>
    <definedName name="__________________ML34" localSheetId="22">#REF!</definedName>
    <definedName name="__________________ML34" localSheetId="8">#REF!</definedName>
    <definedName name="__________________ML34">#REF!</definedName>
    <definedName name="__________________ML35" localSheetId="22">#REF!</definedName>
    <definedName name="__________________ML35" localSheetId="8">#REF!</definedName>
    <definedName name="__________________ML35">#REF!</definedName>
    <definedName name="__________________ML36" localSheetId="22">#REF!</definedName>
    <definedName name="__________________ML36" localSheetId="8">#REF!</definedName>
    <definedName name="__________________ML36">#REF!</definedName>
    <definedName name="__________________ML37" localSheetId="22">#REF!</definedName>
    <definedName name="__________________ML37" localSheetId="8">#REF!</definedName>
    <definedName name="__________________ML37">#REF!</definedName>
    <definedName name="__________________ML38" localSheetId="22">#REF!</definedName>
    <definedName name="__________________ML38" localSheetId="8">#REF!</definedName>
    <definedName name="__________________ML38">#REF!</definedName>
    <definedName name="__________________ML39" localSheetId="22">#REF!</definedName>
    <definedName name="__________________ML39" localSheetId="8">#REF!</definedName>
    <definedName name="__________________ML39">#REF!</definedName>
    <definedName name="__________________ML7" localSheetId="22">#REF!</definedName>
    <definedName name="__________________ML7" localSheetId="8">#REF!</definedName>
    <definedName name="__________________ML7">#REF!</definedName>
    <definedName name="__________________ML8" localSheetId="22">#REF!</definedName>
    <definedName name="__________________ML8" localSheetId="8">#REF!</definedName>
    <definedName name="__________________ML8">#REF!</definedName>
    <definedName name="__________________ML9" localSheetId="22">#REF!</definedName>
    <definedName name="__________________ML9" localSheetId="8">#REF!</definedName>
    <definedName name="__________________ML9">#REF!</definedName>
    <definedName name="__________________mm1">[6]r!$F$4</definedName>
    <definedName name="__________________mm1000" localSheetId="22">#REF!</definedName>
    <definedName name="__________________mm1000" localSheetId="8">#REF!</definedName>
    <definedName name="__________________mm1000">#REF!</definedName>
    <definedName name="__________________mm11">[2]r!$F$4</definedName>
    <definedName name="__________________mm111">[5]r!$F$4</definedName>
    <definedName name="__________________mm600" localSheetId="22">#REF!</definedName>
    <definedName name="__________________mm600" localSheetId="8">#REF!</definedName>
    <definedName name="__________________mm600">#REF!</definedName>
    <definedName name="__________________mm800" localSheetId="22">#REF!</definedName>
    <definedName name="__________________mm800" localSheetId="8">#REF!</definedName>
    <definedName name="__________________mm800">#REF!</definedName>
    <definedName name="__________________PC1" localSheetId="22">#REF!</definedName>
    <definedName name="__________________PC1" localSheetId="8">#REF!</definedName>
    <definedName name="__________________PC1">#REF!</definedName>
    <definedName name="__________________PC10" localSheetId="22">#REF!</definedName>
    <definedName name="__________________PC10" localSheetId="8">#REF!</definedName>
    <definedName name="__________________PC10">#REF!</definedName>
    <definedName name="__________________PC11" localSheetId="22">#REF!</definedName>
    <definedName name="__________________PC11" localSheetId="8">#REF!</definedName>
    <definedName name="__________________PC11">#REF!</definedName>
    <definedName name="__________________PC12" localSheetId="22">#REF!</definedName>
    <definedName name="__________________PC12" localSheetId="8">#REF!</definedName>
    <definedName name="__________________PC12">#REF!</definedName>
    <definedName name="__________________PC13" localSheetId="22">#REF!</definedName>
    <definedName name="__________________PC13" localSheetId="8">#REF!</definedName>
    <definedName name="__________________PC13">#REF!</definedName>
    <definedName name="__________________PC14" localSheetId="22">#REF!</definedName>
    <definedName name="__________________PC14" localSheetId="8">#REF!</definedName>
    <definedName name="__________________PC14">#REF!</definedName>
    <definedName name="__________________PC15" localSheetId="22">#REF!</definedName>
    <definedName name="__________________PC15" localSheetId="8">#REF!</definedName>
    <definedName name="__________________PC15">#REF!</definedName>
    <definedName name="__________________PC16" localSheetId="22">#REF!</definedName>
    <definedName name="__________________PC16" localSheetId="8">#REF!</definedName>
    <definedName name="__________________PC16">#REF!</definedName>
    <definedName name="__________________PC17" localSheetId="22">#REF!</definedName>
    <definedName name="__________________PC17" localSheetId="8">#REF!</definedName>
    <definedName name="__________________PC17">#REF!</definedName>
    <definedName name="__________________PC18" localSheetId="22">#REF!</definedName>
    <definedName name="__________________PC18" localSheetId="8">#REF!</definedName>
    <definedName name="__________________PC18">#REF!</definedName>
    <definedName name="__________________PC19" localSheetId="22">#REF!</definedName>
    <definedName name="__________________PC19" localSheetId="8">#REF!</definedName>
    <definedName name="__________________PC19">#REF!</definedName>
    <definedName name="__________________pc2" localSheetId="22">#REF!</definedName>
    <definedName name="__________________pc2" localSheetId="8">#REF!</definedName>
    <definedName name="__________________pc2">#REF!</definedName>
    <definedName name="__________________PC21" localSheetId="22">#REF!</definedName>
    <definedName name="__________________PC21" localSheetId="8">#REF!</definedName>
    <definedName name="__________________PC21">#REF!</definedName>
    <definedName name="__________________PC22" localSheetId="22">#REF!</definedName>
    <definedName name="__________________PC22" localSheetId="8">#REF!</definedName>
    <definedName name="__________________PC22">#REF!</definedName>
    <definedName name="__________________PC23" localSheetId="22">#REF!</definedName>
    <definedName name="__________________PC23" localSheetId="8">#REF!</definedName>
    <definedName name="__________________PC23">#REF!</definedName>
    <definedName name="__________________PC24" localSheetId="22">#REF!</definedName>
    <definedName name="__________________PC24" localSheetId="8">#REF!</definedName>
    <definedName name="__________________PC24">#REF!</definedName>
    <definedName name="__________________PC3" localSheetId="22">#REF!</definedName>
    <definedName name="__________________PC3" localSheetId="8">#REF!</definedName>
    <definedName name="__________________PC3">#REF!</definedName>
    <definedName name="__________________PC4" localSheetId="22">#REF!</definedName>
    <definedName name="__________________PC4" localSheetId="8">#REF!</definedName>
    <definedName name="__________________PC4">#REF!</definedName>
    <definedName name="__________________PC5" localSheetId="22">#REF!</definedName>
    <definedName name="__________________PC5" localSheetId="8">#REF!</definedName>
    <definedName name="__________________PC5">#REF!</definedName>
    <definedName name="__________________PC6" localSheetId="22">#REF!</definedName>
    <definedName name="__________________PC6" localSheetId="8">#REF!</definedName>
    <definedName name="__________________PC6">#REF!</definedName>
    <definedName name="__________________pc600" localSheetId="22">#REF!</definedName>
    <definedName name="__________________pc600" localSheetId="8">#REF!</definedName>
    <definedName name="__________________pc600">#REF!</definedName>
    <definedName name="__________________PC7" localSheetId="22">#REF!</definedName>
    <definedName name="__________________PC7" localSheetId="8">#REF!</definedName>
    <definedName name="__________________PC7">#REF!</definedName>
    <definedName name="__________________PC8" localSheetId="22">#REF!</definedName>
    <definedName name="__________________PC8" localSheetId="8">#REF!</definedName>
    <definedName name="__________________PC8">#REF!</definedName>
    <definedName name="__________________PC9" localSheetId="22">#REF!</definedName>
    <definedName name="__________________PC9" localSheetId="8">#REF!</definedName>
    <definedName name="__________________PC9">#REF!</definedName>
    <definedName name="__________________pc900" localSheetId="22">#REF!</definedName>
    <definedName name="__________________pc900" localSheetId="8">#REF!</definedName>
    <definedName name="__________________pc900">#REF!</definedName>
    <definedName name="__________________pla4">[12]DATA_PRG!$H$269</definedName>
    <definedName name="__________________pv2" localSheetId="22">#REF!</definedName>
    <definedName name="__________________pv2" localSheetId="8">#REF!</definedName>
    <definedName name="__________________pv2">#REF!</definedName>
    <definedName name="__________________rr3">[7]v!$A$2:$E$51</definedName>
    <definedName name="__________________rrr1">[7]r!$B$1:$I$145</definedName>
    <definedName name="__________________SP10">[13]Sheet1!$C$18</definedName>
    <definedName name="__________________SP16">[13]Sheet1!$C$24</definedName>
    <definedName name="__________________SP7">[13]Sheet1!$C$15</definedName>
    <definedName name="__________________ss12">[8]rdamdata!$J$8</definedName>
    <definedName name="__________________ss20">[8]rdamdata!$J$7</definedName>
    <definedName name="__________________ss40">[8]rdamdata!$J$6</definedName>
    <definedName name="__________________var1" localSheetId="22">#REF!</definedName>
    <definedName name="__________________var1" localSheetId="8">#REF!</definedName>
    <definedName name="__________________var1">#REF!</definedName>
    <definedName name="__________________var4" localSheetId="22">#REF!</definedName>
    <definedName name="__________________var4" localSheetId="8">#REF!</definedName>
    <definedName name="__________________var4">#REF!</definedName>
    <definedName name="_________________bla1">[1]leads!$H$7</definedName>
    <definedName name="_________________BSG100" localSheetId="22">#REF!</definedName>
    <definedName name="_________________BSG100" localSheetId="8">#REF!</definedName>
    <definedName name="_________________BSG100">#REF!</definedName>
    <definedName name="_________________BSG150" localSheetId="22">#REF!</definedName>
    <definedName name="_________________BSG150" localSheetId="8">#REF!</definedName>
    <definedName name="_________________BSG150">#REF!</definedName>
    <definedName name="_________________BSG5" localSheetId="22">#REF!</definedName>
    <definedName name="_________________BSG5" localSheetId="8">#REF!</definedName>
    <definedName name="_________________BSG5">#REF!</definedName>
    <definedName name="_________________BSG75" localSheetId="22">#REF!</definedName>
    <definedName name="_________________BSG75" localSheetId="8">#REF!</definedName>
    <definedName name="_________________BSG75">#REF!</definedName>
    <definedName name="_________________BTC1" localSheetId="22">#REF!</definedName>
    <definedName name="_________________BTC1" localSheetId="8">#REF!</definedName>
    <definedName name="_________________BTC1">#REF!</definedName>
    <definedName name="_________________BTC10" localSheetId="22">#REF!</definedName>
    <definedName name="_________________BTC10" localSheetId="8">#REF!</definedName>
    <definedName name="_________________BTC10">#REF!</definedName>
    <definedName name="_________________BTC11" localSheetId="22">#REF!</definedName>
    <definedName name="_________________BTC11" localSheetId="8">#REF!</definedName>
    <definedName name="_________________BTC11">#REF!</definedName>
    <definedName name="_________________BTC12" localSheetId="22">#REF!</definedName>
    <definedName name="_________________BTC12" localSheetId="8">#REF!</definedName>
    <definedName name="_________________BTC12">#REF!</definedName>
    <definedName name="_________________BTC13" localSheetId="22">#REF!</definedName>
    <definedName name="_________________BTC13" localSheetId="8">#REF!</definedName>
    <definedName name="_________________BTC13">#REF!</definedName>
    <definedName name="_________________BTC14" localSheetId="22">#REF!</definedName>
    <definedName name="_________________BTC14" localSheetId="8">#REF!</definedName>
    <definedName name="_________________BTC14">#REF!</definedName>
    <definedName name="_________________BTC15" localSheetId="22">#REF!</definedName>
    <definedName name="_________________BTC15" localSheetId="8">#REF!</definedName>
    <definedName name="_________________BTC15">#REF!</definedName>
    <definedName name="_________________BTC16" localSheetId="22">#REF!</definedName>
    <definedName name="_________________BTC16" localSheetId="8">#REF!</definedName>
    <definedName name="_________________BTC16">#REF!</definedName>
    <definedName name="_________________BTC17" localSheetId="22">#REF!</definedName>
    <definedName name="_________________BTC17" localSheetId="8">#REF!</definedName>
    <definedName name="_________________BTC17">#REF!</definedName>
    <definedName name="_________________BTC18" localSheetId="22">#REF!</definedName>
    <definedName name="_________________BTC18" localSheetId="8">#REF!</definedName>
    <definedName name="_________________BTC18">#REF!</definedName>
    <definedName name="_________________BTC19" localSheetId="22">#REF!</definedName>
    <definedName name="_________________BTC19" localSheetId="8">#REF!</definedName>
    <definedName name="_________________BTC19">#REF!</definedName>
    <definedName name="_________________BTC2" localSheetId="22">#REF!</definedName>
    <definedName name="_________________BTC2" localSheetId="8">#REF!</definedName>
    <definedName name="_________________BTC2">#REF!</definedName>
    <definedName name="_________________BTC20" localSheetId="22">#REF!</definedName>
    <definedName name="_________________BTC20" localSheetId="8">#REF!</definedName>
    <definedName name="_________________BTC20">#REF!</definedName>
    <definedName name="_________________BTC21" localSheetId="22">#REF!</definedName>
    <definedName name="_________________BTC21" localSheetId="8">#REF!</definedName>
    <definedName name="_________________BTC21">#REF!</definedName>
    <definedName name="_________________BTC22" localSheetId="22">#REF!</definedName>
    <definedName name="_________________BTC22" localSheetId="8">#REF!</definedName>
    <definedName name="_________________BTC22">#REF!</definedName>
    <definedName name="_________________BTC23" localSheetId="22">#REF!</definedName>
    <definedName name="_________________BTC23" localSheetId="8">#REF!</definedName>
    <definedName name="_________________BTC23">#REF!</definedName>
    <definedName name="_________________BTC24" localSheetId="22">#REF!</definedName>
    <definedName name="_________________BTC24" localSheetId="8">#REF!</definedName>
    <definedName name="_________________BTC24">#REF!</definedName>
    <definedName name="_________________BTC3" localSheetId="22">#REF!</definedName>
    <definedName name="_________________BTC3" localSheetId="8">#REF!</definedName>
    <definedName name="_________________BTC3">#REF!</definedName>
    <definedName name="_________________BTC4" localSheetId="22">#REF!</definedName>
    <definedName name="_________________BTC4" localSheetId="8">#REF!</definedName>
    <definedName name="_________________BTC4">#REF!</definedName>
    <definedName name="_________________BTC5" localSheetId="22">#REF!</definedName>
    <definedName name="_________________BTC5" localSheetId="8">#REF!</definedName>
    <definedName name="_________________BTC5">#REF!</definedName>
    <definedName name="_________________BTC6" localSheetId="22">#REF!</definedName>
    <definedName name="_________________BTC6" localSheetId="8">#REF!</definedName>
    <definedName name="_________________BTC6">#REF!</definedName>
    <definedName name="_________________BTC7" localSheetId="22">#REF!</definedName>
    <definedName name="_________________BTC7" localSheetId="8">#REF!</definedName>
    <definedName name="_________________BTC7">#REF!</definedName>
    <definedName name="_________________BTC8" localSheetId="22">#REF!</definedName>
    <definedName name="_________________BTC8" localSheetId="8">#REF!</definedName>
    <definedName name="_________________BTC8">#REF!</definedName>
    <definedName name="_________________BTC9" localSheetId="22">#REF!</definedName>
    <definedName name="_________________BTC9" localSheetId="8">#REF!</definedName>
    <definedName name="_________________BTC9">#REF!</definedName>
    <definedName name="_________________BTR1" localSheetId="22">#REF!</definedName>
    <definedName name="_________________BTR1" localSheetId="8">#REF!</definedName>
    <definedName name="_________________BTR1">#REF!</definedName>
    <definedName name="_________________BTR10" localSheetId="22">#REF!</definedName>
    <definedName name="_________________BTR10" localSheetId="8">#REF!</definedName>
    <definedName name="_________________BTR10">#REF!</definedName>
    <definedName name="_________________BTR11" localSheetId="22">#REF!</definedName>
    <definedName name="_________________BTR11" localSheetId="8">#REF!</definedName>
    <definedName name="_________________BTR11">#REF!</definedName>
    <definedName name="_________________BTR12" localSheetId="22">#REF!</definedName>
    <definedName name="_________________BTR12" localSheetId="8">#REF!</definedName>
    <definedName name="_________________BTR12">#REF!</definedName>
    <definedName name="_________________BTR13" localSheetId="22">#REF!</definedName>
    <definedName name="_________________BTR13" localSheetId="8">#REF!</definedName>
    <definedName name="_________________BTR13">#REF!</definedName>
    <definedName name="_________________BTR14" localSheetId="22">#REF!</definedName>
    <definedName name="_________________BTR14" localSheetId="8">#REF!</definedName>
    <definedName name="_________________BTR14">#REF!</definedName>
    <definedName name="_________________BTR15" localSheetId="22">#REF!</definedName>
    <definedName name="_________________BTR15" localSheetId="8">#REF!</definedName>
    <definedName name="_________________BTR15">#REF!</definedName>
    <definedName name="_________________BTR16" localSheetId="22">#REF!</definedName>
    <definedName name="_________________BTR16" localSheetId="8">#REF!</definedName>
    <definedName name="_________________BTR16">#REF!</definedName>
    <definedName name="_________________BTR17" localSheetId="22">#REF!</definedName>
    <definedName name="_________________BTR17" localSheetId="8">#REF!</definedName>
    <definedName name="_________________BTR17">#REF!</definedName>
    <definedName name="_________________BTR18" localSheetId="22">#REF!</definedName>
    <definedName name="_________________BTR18" localSheetId="8">#REF!</definedName>
    <definedName name="_________________BTR18">#REF!</definedName>
    <definedName name="_________________BTR19" localSheetId="22">#REF!</definedName>
    <definedName name="_________________BTR19" localSheetId="8">#REF!</definedName>
    <definedName name="_________________BTR19">#REF!</definedName>
    <definedName name="_________________BTR2" localSheetId="22">#REF!</definedName>
    <definedName name="_________________BTR2" localSheetId="8">#REF!</definedName>
    <definedName name="_________________BTR2">#REF!</definedName>
    <definedName name="_________________BTR20" localSheetId="22">#REF!</definedName>
    <definedName name="_________________BTR20" localSheetId="8">#REF!</definedName>
    <definedName name="_________________BTR20">#REF!</definedName>
    <definedName name="_________________BTR21" localSheetId="22">#REF!</definedName>
    <definedName name="_________________BTR21" localSheetId="8">#REF!</definedName>
    <definedName name="_________________BTR21">#REF!</definedName>
    <definedName name="_________________BTR22" localSheetId="22">#REF!</definedName>
    <definedName name="_________________BTR22" localSheetId="8">#REF!</definedName>
    <definedName name="_________________BTR22">#REF!</definedName>
    <definedName name="_________________BTR23" localSheetId="22">#REF!</definedName>
    <definedName name="_________________BTR23" localSheetId="8">#REF!</definedName>
    <definedName name="_________________BTR23">#REF!</definedName>
    <definedName name="_________________BTR24" localSheetId="22">#REF!</definedName>
    <definedName name="_________________BTR24" localSheetId="8">#REF!</definedName>
    <definedName name="_________________BTR24">#REF!</definedName>
    <definedName name="_________________BTR3" localSheetId="22">#REF!</definedName>
    <definedName name="_________________BTR3" localSheetId="8">#REF!</definedName>
    <definedName name="_________________BTR3">#REF!</definedName>
    <definedName name="_________________BTR4" localSheetId="22">#REF!</definedName>
    <definedName name="_________________BTR4" localSheetId="8">#REF!</definedName>
    <definedName name="_________________BTR4">#REF!</definedName>
    <definedName name="_________________BTR5" localSheetId="22">#REF!</definedName>
    <definedName name="_________________BTR5" localSheetId="8">#REF!</definedName>
    <definedName name="_________________BTR5">#REF!</definedName>
    <definedName name="_________________BTR6" localSheetId="22">#REF!</definedName>
    <definedName name="_________________BTR6" localSheetId="8">#REF!</definedName>
    <definedName name="_________________BTR6">#REF!</definedName>
    <definedName name="_________________BTR7" localSheetId="22">#REF!</definedName>
    <definedName name="_________________BTR7" localSheetId="8">#REF!</definedName>
    <definedName name="_________________BTR7">#REF!</definedName>
    <definedName name="_________________BTR8" localSheetId="22">#REF!</definedName>
    <definedName name="_________________BTR8" localSheetId="8">#REF!</definedName>
    <definedName name="_________________BTR8">#REF!</definedName>
    <definedName name="_________________BTR9" localSheetId="22">#REF!</definedName>
    <definedName name="_________________BTR9" localSheetId="8">#REF!</definedName>
    <definedName name="_________________BTR9">#REF!</definedName>
    <definedName name="_________________BTS1" localSheetId="22">#REF!</definedName>
    <definedName name="_________________BTS1" localSheetId="8">#REF!</definedName>
    <definedName name="_________________BTS1">#REF!</definedName>
    <definedName name="_________________BTS10" localSheetId="22">#REF!</definedName>
    <definedName name="_________________BTS10" localSheetId="8">#REF!</definedName>
    <definedName name="_________________BTS10">#REF!</definedName>
    <definedName name="_________________BTS11" localSheetId="22">#REF!</definedName>
    <definedName name="_________________BTS11" localSheetId="8">#REF!</definedName>
    <definedName name="_________________BTS11">#REF!</definedName>
    <definedName name="_________________BTS12" localSheetId="22">#REF!</definedName>
    <definedName name="_________________BTS12" localSheetId="8">#REF!</definedName>
    <definedName name="_________________BTS12">#REF!</definedName>
    <definedName name="_________________BTS13" localSheetId="22">#REF!</definedName>
    <definedName name="_________________BTS13" localSheetId="8">#REF!</definedName>
    <definedName name="_________________BTS13">#REF!</definedName>
    <definedName name="_________________BTS14" localSheetId="22">#REF!</definedName>
    <definedName name="_________________BTS14" localSheetId="8">#REF!</definedName>
    <definedName name="_________________BTS14">#REF!</definedName>
    <definedName name="_________________BTS15" localSheetId="22">#REF!</definedName>
    <definedName name="_________________BTS15" localSheetId="8">#REF!</definedName>
    <definedName name="_________________BTS15">#REF!</definedName>
    <definedName name="_________________BTS16" localSheetId="22">#REF!</definedName>
    <definedName name="_________________BTS16" localSheetId="8">#REF!</definedName>
    <definedName name="_________________BTS16">#REF!</definedName>
    <definedName name="_________________BTS17" localSheetId="22">#REF!</definedName>
    <definedName name="_________________BTS17" localSheetId="8">#REF!</definedName>
    <definedName name="_________________BTS17">#REF!</definedName>
    <definedName name="_________________BTS18" localSheetId="22">#REF!</definedName>
    <definedName name="_________________BTS18" localSheetId="8">#REF!</definedName>
    <definedName name="_________________BTS18">#REF!</definedName>
    <definedName name="_________________BTS19" localSheetId="22">#REF!</definedName>
    <definedName name="_________________BTS19" localSheetId="8">#REF!</definedName>
    <definedName name="_________________BTS19">#REF!</definedName>
    <definedName name="_________________BTS2" localSheetId="22">#REF!</definedName>
    <definedName name="_________________BTS2" localSheetId="8">#REF!</definedName>
    <definedName name="_________________BTS2">#REF!</definedName>
    <definedName name="_________________BTS20" localSheetId="22">#REF!</definedName>
    <definedName name="_________________BTS20" localSheetId="8">#REF!</definedName>
    <definedName name="_________________BTS20">#REF!</definedName>
    <definedName name="_________________BTS21" localSheetId="22">#REF!</definedName>
    <definedName name="_________________BTS21" localSheetId="8">#REF!</definedName>
    <definedName name="_________________BTS21">#REF!</definedName>
    <definedName name="_________________BTS22" localSheetId="22">#REF!</definedName>
    <definedName name="_________________BTS22" localSheetId="8">#REF!</definedName>
    <definedName name="_________________BTS22">#REF!</definedName>
    <definedName name="_________________BTS23" localSheetId="22">#REF!</definedName>
    <definedName name="_________________BTS23" localSheetId="8">#REF!</definedName>
    <definedName name="_________________BTS23">#REF!</definedName>
    <definedName name="_________________BTS24" localSheetId="22">#REF!</definedName>
    <definedName name="_________________BTS24" localSheetId="8">#REF!</definedName>
    <definedName name="_________________BTS24">#REF!</definedName>
    <definedName name="_________________BTS3" localSheetId="22">#REF!</definedName>
    <definedName name="_________________BTS3" localSheetId="8">#REF!</definedName>
    <definedName name="_________________BTS3">#REF!</definedName>
    <definedName name="_________________BTS4" localSheetId="22">#REF!</definedName>
    <definedName name="_________________BTS4" localSheetId="8">#REF!</definedName>
    <definedName name="_________________BTS4">#REF!</definedName>
    <definedName name="_________________BTS5" localSheetId="22">#REF!</definedName>
    <definedName name="_________________BTS5" localSheetId="8">#REF!</definedName>
    <definedName name="_________________BTS5">#REF!</definedName>
    <definedName name="_________________BTS6" localSheetId="22">#REF!</definedName>
    <definedName name="_________________BTS6" localSheetId="8">#REF!</definedName>
    <definedName name="_________________BTS6">#REF!</definedName>
    <definedName name="_________________BTS7" localSheetId="22">#REF!</definedName>
    <definedName name="_________________BTS7" localSheetId="8">#REF!</definedName>
    <definedName name="_________________BTS7">#REF!</definedName>
    <definedName name="_________________BTS8" localSheetId="22">#REF!</definedName>
    <definedName name="_________________BTS8" localSheetId="8">#REF!</definedName>
    <definedName name="_________________BTS8">#REF!</definedName>
    <definedName name="_________________BTS9" localSheetId="22">#REF!</definedName>
    <definedName name="_________________BTS9" localSheetId="8">#REF!</definedName>
    <definedName name="_________________BTS9">#REF!</definedName>
    <definedName name="_________________can430">40.73</definedName>
    <definedName name="_________________can435">43.3</definedName>
    <definedName name="_________________CCW1">[15]DATA!$H$67</definedName>
    <definedName name="_________________CCW2">[15]DATA!$H$97</definedName>
    <definedName name="_________________cur1">[2]r!$F$30</definedName>
    <definedName name="_________________GBS11" localSheetId="22">#REF!</definedName>
    <definedName name="_________________GBS11" localSheetId="8">#REF!</definedName>
    <definedName name="_________________GBS11">#REF!</definedName>
    <definedName name="_________________GBS110" localSheetId="22">#REF!</definedName>
    <definedName name="_________________GBS110" localSheetId="8">#REF!</definedName>
    <definedName name="_________________GBS110">#REF!</definedName>
    <definedName name="_________________GBS111" localSheetId="22">#REF!</definedName>
    <definedName name="_________________GBS111" localSheetId="8">#REF!</definedName>
    <definedName name="_________________GBS111">#REF!</definedName>
    <definedName name="_________________GBS112" localSheetId="22">#REF!</definedName>
    <definedName name="_________________GBS112" localSheetId="8">#REF!</definedName>
    <definedName name="_________________GBS112">#REF!</definedName>
    <definedName name="_________________GBS113" localSheetId="22">#REF!</definedName>
    <definedName name="_________________GBS113" localSheetId="8">#REF!</definedName>
    <definedName name="_________________GBS113">#REF!</definedName>
    <definedName name="_________________GBS114" localSheetId="22">#REF!</definedName>
    <definedName name="_________________GBS114" localSheetId="8">#REF!</definedName>
    <definedName name="_________________GBS114">#REF!</definedName>
    <definedName name="_________________GBS115" localSheetId="22">#REF!</definedName>
    <definedName name="_________________GBS115" localSheetId="8">#REF!</definedName>
    <definedName name="_________________GBS115">#REF!</definedName>
    <definedName name="_________________GBS116" localSheetId="22">#REF!</definedName>
    <definedName name="_________________GBS116" localSheetId="8">#REF!</definedName>
    <definedName name="_________________GBS116">#REF!</definedName>
    <definedName name="_________________GBS117" localSheetId="22">#REF!</definedName>
    <definedName name="_________________GBS117" localSheetId="8">#REF!</definedName>
    <definedName name="_________________GBS117">#REF!</definedName>
    <definedName name="_________________GBS118" localSheetId="22">#REF!</definedName>
    <definedName name="_________________GBS118" localSheetId="8">#REF!</definedName>
    <definedName name="_________________GBS118">#REF!</definedName>
    <definedName name="_________________GBS119" localSheetId="22">#REF!</definedName>
    <definedName name="_________________GBS119" localSheetId="8">#REF!</definedName>
    <definedName name="_________________GBS119">#REF!</definedName>
    <definedName name="_________________GBS12" localSheetId="22">#REF!</definedName>
    <definedName name="_________________GBS12" localSheetId="8">#REF!</definedName>
    <definedName name="_________________GBS12">#REF!</definedName>
    <definedName name="_________________GBS120" localSheetId="22">#REF!</definedName>
    <definedName name="_________________GBS120" localSheetId="8">#REF!</definedName>
    <definedName name="_________________GBS120">#REF!</definedName>
    <definedName name="_________________GBS121" localSheetId="22">#REF!</definedName>
    <definedName name="_________________GBS121" localSheetId="8">#REF!</definedName>
    <definedName name="_________________GBS121">#REF!</definedName>
    <definedName name="_________________GBS122" localSheetId="22">#REF!</definedName>
    <definedName name="_________________GBS122" localSheetId="8">#REF!</definedName>
    <definedName name="_________________GBS122">#REF!</definedName>
    <definedName name="_________________GBS123" localSheetId="22">#REF!</definedName>
    <definedName name="_________________GBS123" localSheetId="8">#REF!</definedName>
    <definedName name="_________________GBS123">#REF!</definedName>
    <definedName name="_________________GBS124" localSheetId="22">#REF!</definedName>
    <definedName name="_________________GBS124" localSheetId="8">#REF!</definedName>
    <definedName name="_________________GBS124">#REF!</definedName>
    <definedName name="_________________GBS13" localSheetId="22">#REF!</definedName>
    <definedName name="_________________GBS13" localSheetId="8">#REF!</definedName>
    <definedName name="_________________GBS13">#REF!</definedName>
    <definedName name="_________________GBS14" localSheetId="22">#REF!</definedName>
    <definedName name="_________________GBS14" localSheetId="8">#REF!</definedName>
    <definedName name="_________________GBS14">#REF!</definedName>
    <definedName name="_________________GBS15" localSheetId="22">#REF!</definedName>
    <definedName name="_________________GBS15" localSheetId="8">#REF!</definedName>
    <definedName name="_________________GBS15">#REF!</definedName>
    <definedName name="_________________GBS16" localSheetId="22">#REF!</definedName>
    <definedName name="_________________GBS16" localSheetId="8">#REF!</definedName>
    <definedName name="_________________GBS16">#REF!</definedName>
    <definedName name="_________________GBS17" localSheetId="22">#REF!</definedName>
    <definedName name="_________________GBS17" localSheetId="8">#REF!</definedName>
    <definedName name="_________________GBS17">#REF!</definedName>
    <definedName name="_________________GBS18" localSheetId="22">#REF!</definedName>
    <definedName name="_________________GBS18" localSheetId="8">#REF!</definedName>
    <definedName name="_________________GBS18">#REF!</definedName>
    <definedName name="_________________GBS19" localSheetId="22">#REF!</definedName>
    <definedName name="_________________GBS19" localSheetId="8">#REF!</definedName>
    <definedName name="_________________GBS19">#REF!</definedName>
    <definedName name="_________________GBS21" localSheetId="22">#REF!</definedName>
    <definedName name="_________________GBS21" localSheetId="8">#REF!</definedName>
    <definedName name="_________________GBS21">#REF!</definedName>
    <definedName name="_________________GBS210" localSheetId="22">#REF!</definedName>
    <definedName name="_________________GBS210" localSheetId="8">#REF!</definedName>
    <definedName name="_________________GBS210">#REF!</definedName>
    <definedName name="_________________GBS211" localSheetId="22">#REF!</definedName>
    <definedName name="_________________GBS211" localSheetId="8">#REF!</definedName>
    <definedName name="_________________GBS211">#REF!</definedName>
    <definedName name="_________________GBS212" localSheetId="22">#REF!</definedName>
    <definedName name="_________________GBS212" localSheetId="8">#REF!</definedName>
    <definedName name="_________________GBS212">#REF!</definedName>
    <definedName name="_________________GBS213" localSheetId="22">#REF!</definedName>
    <definedName name="_________________GBS213" localSheetId="8">#REF!</definedName>
    <definedName name="_________________GBS213">#REF!</definedName>
    <definedName name="_________________GBS214" localSheetId="22">#REF!</definedName>
    <definedName name="_________________GBS214" localSheetId="8">#REF!</definedName>
    <definedName name="_________________GBS214">#REF!</definedName>
    <definedName name="_________________GBS215" localSheetId="22">#REF!</definedName>
    <definedName name="_________________GBS215" localSheetId="8">#REF!</definedName>
    <definedName name="_________________GBS215">#REF!</definedName>
    <definedName name="_________________GBS216" localSheetId="22">#REF!</definedName>
    <definedName name="_________________GBS216" localSheetId="8">#REF!</definedName>
    <definedName name="_________________GBS216">#REF!</definedName>
    <definedName name="_________________GBS217" localSheetId="22">#REF!</definedName>
    <definedName name="_________________GBS217" localSheetId="8">#REF!</definedName>
    <definedName name="_________________GBS217">#REF!</definedName>
    <definedName name="_________________GBS218" localSheetId="22">#REF!</definedName>
    <definedName name="_________________GBS218" localSheetId="8">#REF!</definedName>
    <definedName name="_________________GBS218">#REF!</definedName>
    <definedName name="_________________GBS219" localSheetId="22">#REF!</definedName>
    <definedName name="_________________GBS219" localSheetId="8">#REF!</definedName>
    <definedName name="_________________GBS219">#REF!</definedName>
    <definedName name="_________________GBS22" localSheetId="22">#REF!</definedName>
    <definedName name="_________________GBS22" localSheetId="8">#REF!</definedName>
    <definedName name="_________________GBS22">#REF!</definedName>
    <definedName name="_________________GBS220" localSheetId="22">#REF!</definedName>
    <definedName name="_________________GBS220" localSheetId="8">#REF!</definedName>
    <definedName name="_________________GBS220">#REF!</definedName>
    <definedName name="_________________GBS221" localSheetId="22">#REF!</definedName>
    <definedName name="_________________GBS221" localSheetId="8">#REF!</definedName>
    <definedName name="_________________GBS221">#REF!</definedName>
    <definedName name="_________________GBS222" localSheetId="22">#REF!</definedName>
    <definedName name="_________________GBS222" localSheetId="8">#REF!</definedName>
    <definedName name="_________________GBS222">#REF!</definedName>
    <definedName name="_________________GBS223" localSheetId="22">#REF!</definedName>
    <definedName name="_________________GBS223" localSheetId="8">#REF!</definedName>
    <definedName name="_________________GBS223">#REF!</definedName>
    <definedName name="_________________GBS224" localSheetId="22">#REF!</definedName>
    <definedName name="_________________GBS224" localSheetId="8">#REF!</definedName>
    <definedName name="_________________GBS224">#REF!</definedName>
    <definedName name="_________________GBS23" localSheetId="22">#REF!</definedName>
    <definedName name="_________________GBS23" localSheetId="8">#REF!</definedName>
    <definedName name="_________________GBS23">#REF!</definedName>
    <definedName name="_________________GBS24" localSheetId="22">#REF!</definedName>
    <definedName name="_________________GBS24" localSheetId="8">#REF!</definedName>
    <definedName name="_________________GBS24">#REF!</definedName>
    <definedName name="_________________GBS25" localSheetId="22">#REF!</definedName>
    <definedName name="_________________GBS25" localSheetId="8">#REF!</definedName>
    <definedName name="_________________GBS25">#REF!</definedName>
    <definedName name="_________________GBS26" localSheetId="22">#REF!</definedName>
    <definedName name="_________________GBS26" localSheetId="8">#REF!</definedName>
    <definedName name="_________________GBS26">#REF!</definedName>
    <definedName name="_________________GBS27" localSheetId="22">#REF!</definedName>
    <definedName name="_________________GBS27" localSheetId="8">#REF!</definedName>
    <definedName name="_________________GBS27">#REF!</definedName>
    <definedName name="_________________GBS28" localSheetId="22">#REF!</definedName>
    <definedName name="_________________GBS28" localSheetId="8">#REF!</definedName>
    <definedName name="_________________GBS28">#REF!</definedName>
    <definedName name="_________________GBS29" localSheetId="22">#REF!</definedName>
    <definedName name="_________________GBS29" localSheetId="8">#REF!</definedName>
    <definedName name="_________________GBS29">#REF!</definedName>
    <definedName name="_________________imp1">[11]DATA_PRG!$H$245</definedName>
    <definedName name="_________________knr2" localSheetId="22">#REF!</definedName>
    <definedName name="_________________knr2" localSheetId="8">#REF!</definedName>
    <definedName name="_________________knr2">#REF!</definedName>
    <definedName name="_________________l1">[3]leads!$A$3:$E$108</definedName>
    <definedName name="_________________l12" localSheetId="22">#REF!</definedName>
    <definedName name="_________________l12" localSheetId="8">#REF!</definedName>
    <definedName name="_________________l12">#REF!</definedName>
    <definedName name="_________________l2">[2]r!$F$29</definedName>
    <definedName name="_________________l3" localSheetId="22">#REF!</definedName>
    <definedName name="_________________l3" localSheetId="8">#REF!</definedName>
    <definedName name="_________________l3">#REF!</definedName>
    <definedName name="_________________l4">[4]Sheet1!$W$2:$Y$103</definedName>
    <definedName name="_________________l5" localSheetId="22">#REF!</definedName>
    <definedName name="_________________l5" localSheetId="8">#REF!</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[15]DATA!$H$245</definedName>
    <definedName name="_________________lj600" localSheetId="22">#REF!</definedName>
    <definedName name="_________________lj600" localSheetId="8">#REF!</definedName>
    <definedName name="_________________lj600">#REF!</definedName>
    <definedName name="_________________lj900" localSheetId="22">#REF!</definedName>
    <definedName name="_________________lj900" localSheetId="8">#REF!</definedName>
    <definedName name="_________________lj900">#REF!</definedName>
    <definedName name="_________________LL3" localSheetId="22">#REF!</definedName>
    <definedName name="_________________LL3" localSheetId="8">#REF!</definedName>
    <definedName name="_________________LL3">#REF!</definedName>
    <definedName name="_________________LSO24" localSheetId="22">[10]Lead!#REF!</definedName>
    <definedName name="_________________LSO24" localSheetId="8">[10]Lead!#REF!</definedName>
    <definedName name="_________________LSO24">[10]Lead!#REF!</definedName>
    <definedName name="_________________MA1" localSheetId="22">#REF!</definedName>
    <definedName name="_________________MA1" localSheetId="8">#REF!</definedName>
    <definedName name="_________________MA1">#REF!</definedName>
    <definedName name="_________________MA2" localSheetId="22">#REF!</definedName>
    <definedName name="_________________MA2" localSheetId="8">#REF!</definedName>
    <definedName name="_________________MA2">#REF!</definedName>
    <definedName name="_________________Met22" localSheetId="22">#REF!</definedName>
    <definedName name="_________________Met22" localSheetId="8">#REF!</definedName>
    <definedName name="_________________Met22">#REF!</definedName>
    <definedName name="_________________Met45" localSheetId="22">#REF!</definedName>
    <definedName name="_________________Met45" localSheetId="8">#REF!</definedName>
    <definedName name="_________________Met45">#REF!</definedName>
    <definedName name="_________________MEt55" localSheetId="22">#REF!</definedName>
    <definedName name="_________________MEt55" localSheetId="8">#REF!</definedName>
    <definedName name="_________________MEt55">#REF!</definedName>
    <definedName name="_________________Met63" localSheetId="22">#REF!</definedName>
    <definedName name="_________________Met63" localSheetId="8">#REF!</definedName>
    <definedName name="_________________Met63">#REF!</definedName>
    <definedName name="_________________ML21" localSheetId="22">#REF!</definedName>
    <definedName name="_________________ML21" localSheetId="8">#REF!</definedName>
    <definedName name="_________________ML21">#REF!</definedName>
    <definedName name="_________________ML210" localSheetId="22">#REF!</definedName>
    <definedName name="_________________ML210" localSheetId="8">#REF!</definedName>
    <definedName name="_________________ML210">#REF!</definedName>
    <definedName name="_________________ML211" localSheetId="22">#REF!</definedName>
    <definedName name="_________________ML211" localSheetId="8">#REF!</definedName>
    <definedName name="_________________ML211">#REF!</definedName>
    <definedName name="_________________ML212" localSheetId="22">#REF!</definedName>
    <definedName name="_________________ML212" localSheetId="8">#REF!</definedName>
    <definedName name="_________________ML212">#REF!</definedName>
    <definedName name="_________________ML213" localSheetId="22">#REF!</definedName>
    <definedName name="_________________ML213" localSheetId="8">#REF!</definedName>
    <definedName name="_________________ML213">#REF!</definedName>
    <definedName name="_________________ML214" localSheetId="22">#REF!</definedName>
    <definedName name="_________________ML214" localSheetId="8">#REF!</definedName>
    <definedName name="_________________ML214">#REF!</definedName>
    <definedName name="_________________ML215" localSheetId="22">#REF!</definedName>
    <definedName name="_________________ML215" localSheetId="8">#REF!</definedName>
    <definedName name="_________________ML215">#REF!</definedName>
    <definedName name="_________________ML216" localSheetId="22">#REF!</definedName>
    <definedName name="_________________ML216" localSheetId="8">#REF!</definedName>
    <definedName name="_________________ML216">#REF!</definedName>
    <definedName name="_________________ML217" localSheetId="22">#REF!</definedName>
    <definedName name="_________________ML217" localSheetId="8">#REF!</definedName>
    <definedName name="_________________ML217">#REF!</definedName>
    <definedName name="_________________ML218" localSheetId="22">#REF!</definedName>
    <definedName name="_________________ML218" localSheetId="8">#REF!</definedName>
    <definedName name="_________________ML218">#REF!</definedName>
    <definedName name="_________________ML219" localSheetId="22">#REF!</definedName>
    <definedName name="_________________ML219" localSheetId="8">#REF!</definedName>
    <definedName name="_________________ML219">#REF!</definedName>
    <definedName name="_________________ML22" localSheetId="22">#REF!</definedName>
    <definedName name="_________________ML22" localSheetId="8">#REF!</definedName>
    <definedName name="_________________ML22">#REF!</definedName>
    <definedName name="_________________ML220" localSheetId="22">#REF!</definedName>
    <definedName name="_________________ML220" localSheetId="8">#REF!</definedName>
    <definedName name="_________________ML220">#REF!</definedName>
    <definedName name="_________________ML221" localSheetId="22">#REF!</definedName>
    <definedName name="_________________ML221" localSheetId="8">#REF!</definedName>
    <definedName name="_________________ML221">#REF!</definedName>
    <definedName name="_________________ML222" localSheetId="22">#REF!</definedName>
    <definedName name="_________________ML222" localSheetId="8">#REF!</definedName>
    <definedName name="_________________ML222">#REF!</definedName>
    <definedName name="_________________ML223" localSheetId="22">#REF!</definedName>
    <definedName name="_________________ML223" localSheetId="8">#REF!</definedName>
    <definedName name="_________________ML223">#REF!</definedName>
    <definedName name="_________________ML224" localSheetId="22">#REF!</definedName>
    <definedName name="_________________ML224" localSheetId="8">#REF!</definedName>
    <definedName name="_________________ML224">#REF!</definedName>
    <definedName name="_________________ML23" localSheetId="22">#REF!</definedName>
    <definedName name="_________________ML23" localSheetId="8">#REF!</definedName>
    <definedName name="_________________ML23">#REF!</definedName>
    <definedName name="_________________ML24" localSheetId="22">#REF!</definedName>
    <definedName name="_________________ML24" localSheetId="8">#REF!</definedName>
    <definedName name="_________________ML24">#REF!</definedName>
    <definedName name="_________________ML25" localSheetId="22">#REF!</definedName>
    <definedName name="_________________ML25" localSheetId="8">#REF!</definedName>
    <definedName name="_________________ML25">#REF!</definedName>
    <definedName name="_________________ML26" localSheetId="22">#REF!</definedName>
    <definedName name="_________________ML26" localSheetId="8">#REF!</definedName>
    <definedName name="_________________ML26">#REF!</definedName>
    <definedName name="_________________ML27" localSheetId="22">#REF!</definedName>
    <definedName name="_________________ML27" localSheetId="8">#REF!</definedName>
    <definedName name="_________________ML27">#REF!</definedName>
    <definedName name="_________________ML28" localSheetId="22">#REF!</definedName>
    <definedName name="_________________ML28" localSheetId="8">#REF!</definedName>
    <definedName name="_________________ML28">#REF!</definedName>
    <definedName name="_________________ML29" localSheetId="22">#REF!</definedName>
    <definedName name="_________________ML29" localSheetId="8">#REF!</definedName>
    <definedName name="_________________ML29">#REF!</definedName>
    <definedName name="_________________ML31" localSheetId="22">#REF!</definedName>
    <definedName name="_________________ML31" localSheetId="8">#REF!</definedName>
    <definedName name="_________________ML31">#REF!</definedName>
    <definedName name="_________________ML310" localSheetId="22">#REF!</definedName>
    <definedName name="_________________ML310" localSheetId="8">#REF!</definedName>
    <definedName name="_________________ML310">#REF!</definedName>
    <definedName name="_________________ML311" localSheetId="22">#REF!</definedName>
    <definedName name="_________________ML311" localSheetId="8">#REF!</definedName>
    <definedName name="_________________ML311">#REF!</definedName>
    <definedName name="_________________ML312" localSheetId="22">#REF!</definedName>
    <definedName name="_________________ML312" localSheetId="8">#REF!</definedName>
    <definedName name="_________________ML312">#REF!</definedName>
    <definedName name="_________________ML313" localSheetId="22">#REF!</definedName>
    <definedName name="_________________ML313" localSheetId="8">#REF!</definedName>
    <definedName name="_________________ML313">#REF!</definedName>
    <definedName name="_________________ML314" localSheetId="22">#REF!</definedName>
    <definedName name="_________________ML314" localSheetId="8">#REF!</definedName>
    <definedName name="_________________ML314">#REF!</definedName>
    <definedName name="_________________ML315" localSheetId="22">#REF!</definedName>
    <definedName name="_________________ML315" localSheetId="8">#REF!</definedName>
    <definedName name="_________________ML315">#REF!</definedName>
    <definedName name="_________________ML316" localSheetId="22">#REF!</definedName>
    <definedName name="_________________ML316" localSheetId="8">#REF!</definedName>
    <definedName name="_________________ML316">#REF!</definedName>
    <definedName name="_________________ML317" localSheetId="22">#REF!</definedName>
    <definedName name="_________________ML317" localSheetId="8">#REF!</definedName>
    <definedName name="_________________ML317">#REF!</definedName>
    <definedName name="_________________ML318" localSheetId="22">#REF!</definedName>
    <definedName name="_________________ML318" localSheetId="8">#REF!</definedName>
    <definedName name="_________________ML318">#REF!</definedName>
    <definedName name="_________________ML319" localSheetId="22">#REF!</definedName>
    <definedName name="_________________ML319" localSheetId="8">#REF!</definedName>
    <definedName name="_________________ML319">#REF!</definedName>
    <definedName name="_________________ML32" localSheetId="22">#REF!</definedName>
    <definedName name="_________________ML32" localSheetId="8">#REF!</definedName>
    <definedName name="_________________ML32">#REF!</definedName>
    <definedName name="_________________ML320" localSheetId="22">#REF!</definedName>
    <definedName name="_________________ML320" localSheetId="8">#REF!</definedName>
    <definedName name="_________________ML320">#REF!</definedName>
    <definedName name="_________________ML321" localSheetId="22">#REF!</definedName>
    <definedName name="_________________ML321" localSheetId="8">#REF!</definedName>
    <definedName name="_________________ML321">#REF!</definedName>
    <definedName name="_________________ML322" localSheetId="22">#REF!</definedName>
    <definedName name="_________________ML322" localSheetId="8">#REF!</definedName>
    <definedName name="_________________ML322">#REF!</definedName>
    <definedName name="_________________ML323" localSheetId="22">#REF!</definedName>
    <definedName name="_________________ML323" localSheetId="8">#REF!</definedName>
    <definedName name="_________________ML323">#REF!</definedName>
    <definedName name="_________________ML324" localSheetId="22">#REF!</definedName>
    <definedName name="_________________ML324" localSheetId="8">#REF!</definedName>
    <definedName name="_________________ML324">#REF!</definedName>
    <definedName name="_________________ML33" localSheetId="22">#REF!</definedName>
    <definedName name="_________________ML33" localSheetId="8">#REF!</definedName>
    <definedName name="_________________ML33">#REF!</definedName>
    <definedName name="_________________ML34" localSheetId="22">#REF!</definedName>
    <definedName name="_________________ML34" localSheetId="8">#REF!</definedName>
    <definedName name="_________________ML34">#REF!</definedName>
    <definedName name="_________________ML35" localSheetId="22">#REF!</definedName>
    <definedName name="_________________ML35" localSheetId="8">#REF!</definedName>
    <definedName name="_________________ML35">#REF!</definedName>
    <definedName name="_________________ML36" localSheetId="22">#REF!</definedName>
    <definedName name="_________________ML36" localSheetId="8">#REF!</definedName>
    <definedName name="_________________ML36">#REF!</definedName>
    <definedName name="_________________ML37" localSheetId="22">#REF!</definedName>
    <definedName name="_________________ML37" localSheetId="8">#REF!</definedName>
    <definedName name="_________________ML37">#REF!</definedName>
    <definedName name="_________________ML38" localSheetId="22">#REF!</definedName>
    <definedName name="_________________ML38" localSheetId="8">#REF!</definedName>
    <definedName name="_________________ML38">#REF!</definedName>
    <definedName name="_________________ML39" localSheetId="22">#REF!</definedName>
    <definedName name="_________________ML39" localSheetId="8">#REF!</definedName>
    <definedName name="_________________ML39">#REF!</definedName>
    <definedName name="_________________ML7" localSheetId="22">#REF!</definedName>
    <definedName name="_________________ML7" localSheetId="8">#REF!</definedName>
    <definedName name="_________________ML7">#REF!</definedName>
    <definedName name="_________________ML8" localSheetId="22">#REF!</definedName>
    <definedName name="_________________ML8" localSheetId="8">#REF!</definedName>
    <definedName name="_________________ML8">#REF!</definedName>
    <definedName name="_________________ML9" localSheetId="22">#REF!</definedName>
    <definedName name="_________________ML9" localSheetId="8">#REF!</definedName>
    <definedName name="_________________ML9">#REF!</definedName>
    <definedName name="_________________mm1">[6]r!$F$4</definedName>
    <definedName name="_________________mm1000" localSheetId="22">#REF!</definedName>
    <definedName name="_________________mm1000" localSheetId="8">#REF!</definedName>
    <definedName name="_________________mm1000">#REF!</definedName>
    <definedName name="_________________mm11">[2]r!$F$4</definedName>
    <definedName name="_________________mm111">[5]r!$F$4</definedName>
    <definedName name="_________________mm600" localSheetId="22">#REF!</definedName>
    <definedName name="_________________mm600" localSheetId="8">#REF!</definedName>
    <definedName name="_________________mm600">#REF!</definedName>
    <definedName name="_________________mm800" localSheetId="22">#REF!</definedName>
    <definedName name="_________________mm800" localSheetId="8">#REF!</definedName>
    <definedName name="_________________mm800">#REF!</definedName>
    <definedName name="_________________PC1" localSheetId="22">#REF!</definedName>
    <definedName name="_________________PC1" localSheetId="8">#REF!</definedName>
    <definedName name="_________________PC1">#REF!</definedName>
    <definedName name="_________________PC10" localSheetId="22">#REF!</definedName>
    <definedName name="_________________PC10" localSheetId="8">#REF!</definedName>
    <definedName name="_________________PC10">#REF!</definedName>
    <definedName name="_________________PC11" localSheetId="22">#REF!</definedName>
    <definedName name="_________________PC11" localSheetId="8">#REF!</definedName>
    <definedName name="_________________PC11">#REF!</definedName>
    <definedName name="_________________PC12" localSheetId="22">#REF!</definedName>
    <definedName name="_________________PC12" localSheetId="8">#REF!</definedName>
    <definedName name="_________________PC12">#REF!</definedName>
    <definedName name="_________________PC13" localSheetId="22">#REF!</definedName>
    <definedName name="_________________PC13" localSheetId="8">#REF!</definedName>
    <definedName name="_________________PC13">#REF!</definedName>
    <definedName name="_________________PC14" localSheetId="22">#REF!</definedName>
    <definedName name="_________________PC14" localSheetId="8">#REF!</definedName>
    <definedName name="_________________PC14">#REF!</definedName>
    <definedName name="_________________PC15" localSheetId="22">#REF!</definedName>
    <definedName name="_________________PC15" localSheetId="8">#REF!</definedName>
    <definedName name="_________________PC15">#REF!</definedName>
    <definedName name="_________________PC16" localSheetId="22">#REF!</definedName>
    <definedName name="_________________PC16" localSheetId="8">#REF!</definedName>
    <definedName name="_________________PC16">#REF!</definedName>
    <definedName name="_________________PC17" localSheetId="22">#REF!</definedName>
    <definedName name="_________________PC17" localSheetId="8">#REF!</definedName>
    <definedName name="_________________PC17">#REF!</definedName>
    <definedName name="_________________PC18" localSheetId="22">#REF!</definedName>
    <definedName name="_________________PC18" localSheetId="8">#REF!</definedName>
    <definedName name="_________________PC18">#REF!</definedName>
    <definedName name="_________________PC19" localSheetId="22">#REF!</definedName>
    <definedName name="_________________PC19" localSheetId="8">#REF!</definedName>
    <definedName name="_________________PC19">#REF!</definedName>
    <definedName name="_________________pc2" localSheetId="22">#REF!</definedName>
    <definedName name="_________________pc2" localSheetId="8">#REF!</definedName>
    <definedName name="_________________pc2">#REF!</definedName>
    <definedName name="_________________PC21" localSheetId="22">#REF!</definedName>
    <definedName name="_________________PC21" localSheetId="8">#REF!</definedName>
    <definedName name="_________________PC21">#REF!</definedName>
    <definedName name="_________________PC22" localSheetId="22">#REF!</definedName>
    <definedName name="_________________PC22" localSheetId="8">#REF!</definedName>
    <definedName name="_________________PC22">#REF!</definedName>
    <definedName name="_________________PC23" localSheetId="22">#REF!</definedName>
    <definedName name="_________________PC23" localSheetId="8">#REF!</definedName>
    <definedName name="_________________PC23">#REF!</definedName>
    <definedName name="_________________PC24" localSheetId="22">#REF!</definedName>
    <definedName name="_________________PC24" localSheetId="8">#REF!</definedName>
    <definedName name="_________________PC24">#REF!</definedName>
    <definedName name="_________________PC3" localSheetId="22">#REF!</definedName>
    <definedName name="_________________PC3" localSheetId="8">#REF!</definedName>
    <definedName name="_________________PC3">#REF!</definedName>
    <definedName name="_________________PC4" localSheetId="22">#REF!</definedName>
    <definedName name="_________________PC4" localSheetId="8">#REF!</definedName>
    <definedName name="_________________PC4">#REF!</definedName>
    <definedName name="_________________PC5" localSheetId="22">#REF!</definedName>
    <definedName name="_________________PC5" localSheetId="8">#REF!</definedName>
    <definedName name="_________________PC5">#REF!</definedName>
    <definedName name="_________________PC6" localSheetId="22">#REF!</definedName>
    <definedName name="_________________PC6" localSheetId="8">#REF!</definedName>
    <definedName name="_________________PC6">#REF!</definedName>
    <definedName name="_________________pc600" localSheetId="22">#REF!</definedName>
    <definedName name="_________________pc600" localSheetId="8">#REF!</definedName>
    <definedName name="_________________pc600">#REF!</definedName>
    <definedName name="_________________PC7" localSheetId="22">#REF!</definedName>
    <definedName name="_________________PC7" localSheetId="8">#REF!</definedName>
    <definedName name="_________________PC7">#REF!</definedName>
    <definedName name="_________________PC8" localSheetId="22">#REF!</definedName>
    <definedName name="_________________PC8" localSheetId="8">#REF!</definedName>
    <definedName name="_________________PC8">#REF!</definedName>
    <definedName name="_________________PC9" localSheetId="22">#REF!</definedName>
    <definedName name="_________________PC9" localSheetId="8">#REF!</definedName>
    <definedName name="_________________PC9">#REF!</definedName>
    <definedName name="_________________pc900" localSheetId="22">#REF!</definedName>
    <definedName name="_________________pc900" localSheetId="8">#REF!</definedName>
    <definedName name="_________________pc900">#REF!</definedName>
    <definedName name="_________________pla4">[12]DATA_PRG!$H$269</definedName>
    <definedName name="_________________pv2" localSheetId="22">#REF!</definedName>
    <definedName name="_________________pv2" localSheetId="8">#REF!</definedName>
    <definedName name="_________________pv2">#REF!</definedName>
    <definedName name="_________________rr3">[7]v!$A$2:$E$51</definedName>
    <definedName name="_________________rrr1">[7]r!$B$1:$I$145</definedName>
    <definedName name="_________________SP10">[13]Sheet1!$C$18</definedName>
    <definedName name="_________________SP16">[13]Sheet1!$C$24</definedName>
    <definedName name="_________________SP7">[13]Sheet1!$C$15</definedName>
    <definedName name="_________________ss12">[8]rdamdata!$J$8</definedName>
    <definedName name="_________________ss20">[8]rdamdata!$J$7</definedName>
    <definedName name="_________________ss40">[8]rdamdata!$J$6</definedName>
    <definedName name="_________________var1" localSheetId="22">#REF!</definedName>
    <definedName name="_________________var1" localSheetId="8">#REF!</definedName>
    <definedName name="_________________var1">#REF!</definedName>
    <definedName name="_________________var4" localSheetId="22">#REF!</definedName>
    <definedName name="_________________var4" localSheetId="8">#REF!</definedName>
    <definedName name="_________________var4">#REF!</definedName>
    <definedName name="________________bla1">[1]leads!$H$7</definedName>
    <definedName name="________________BSG100" localSheetId="22">#REF!</definedName>
    <definedName name="________________BSG100" localSheetId="8">#REF!</definedName>
    <definedName name="________________BSG100">#REF!</definedName>
    <definedName name="________________BSG150" localSheetId="22">#REF!</definedName>
    <definedName name="________________BSG150" localSheetId="8">#REF!</definedName>
    <definedName name="________________BSG150">#REF!</definedName>
    <definedName name="________________BSG5" localSheetId="22">#REF!</definedName>
    <definedName name="________________BSG5" localSheetId="8">#REF!</definedName>
    <definedName name="________________BSG5">#REF!</definedName>
    <definedName name="________________BSG75" localSheetId="22">#REF!</definedName>
    <definedName name="________________BSG75" localSheetId="8">#REF!</definedName>
    <definedName name="________________BSG75">#REF!</definedName>
    <definedName name="________________BTC1" localSheetId="22">#REF!</definedName>
    <definedName name="________________BTC1" localSheetId="8">#REF!</definedName>
    <definedName name="________________BTC1">#REF!</definedName>
    <definedName name="________________BTC10" localSheetId="22">#REF!</definedName>
    <definedName name="________________BTC10" localSheetId="8">#REF!</definedName>
    <definedName name="________________BTC10">#REF!</definedName>
    <definedName name="________________BTC11" localSheetId="22">#REF!</definedName>
    <definedName name="________________BTC11" localSheetId="8">#REF!</definedName>
    <definedName name="________________BTC11">#REF!</definedName>
    <definedName name="________________BTC12" localSheetId="22">#REF!</definedName>
    <definedName name="________________BTC12" localSheetId="8">#REF!</definedName>
    <definedName name="________________BTC12">#REF!</definedName>
    <definedName name="________________BTC13" localSheetId="22">#REF!</definedName>
    <definedName name="________________BTC13" localSheetId="8">#REF!</definedName>
    <definedName name="________________BTC13">#REF!</definedName>
    <definedName name="________________BTC14" localSheetId="22">#REF!</definedName>
    <definedName name="________________BTC14" localSheetId="8">#REF!</definedName>
    <definedName name="________________BTC14">#REF!</definedName>
    <definedName name="________________BTC15" localSheetId="22">#REF!</definedName>
    <definedName name="________________BTC15" localSheetId="8">#REF!</definedName>
    <definedName name="________________BTC15">#REF!</definedName>
    <definedName name="________________BTC16" localSheetId="22">#REF!</definedName>
    <definedName name="________________BTC16" localSheetId="8">#REF!</definedName>
    <definedName name="________________BTC16">#REF!</definedName>
    <definedName name="________________BTC17" localSheetId="22">#REF!</definedName>
    <definedName name="________________BTC17" localSheetId="8">#REF!</definedName>
    <definedName name="________________BTC17">#REF!</definedName>
    <definedName name="________________BTC18" localSheetId="22">#REF!</definedName>
    <definedName name="________________BTC18" localSheetId="8">#REF!</definedName>
    <definedName name="________________BTC18">#REF!</definedName>
    <definedName name="________________BTC19" localSheetId="22">#REF!</definedName>
    <definedName name="________________BTC19" localSheetId="8">#REF!</definedName>
    <definedName name="________________BTC19">#REF!</definedName>
    <definedName name="________________BTC2" localSheetId="22">#REF!</definedName>
    <definedName name="________________BTC2" localSheetId="8">#REF!</definedName>
    <definedName name="________________BTC2">#REF!</definedName>
    <definedName name="________________BTC20" localSheetId="22">#REF!</definedName>
    <definedName name="________________BTC20" localSheetId="8">#REF!</definedName>
    <definedName name="________________BTC20">#REF!</definedName>
    <definedName name="________________BTC21" localSheetId="22">#REF!</definedName>
    <definedName name="________________BTC21" localSheetId="8">#REF!</definedName>
    <definedName name="________________BTC21">#REF!</definedName>
    <definedName name="________________BTC22" localSheetId="22">#REF!</definedName>
    <definedName name="________________BTC22" localSheetId="8">#REF!</definedName>
    <definedName name="________________BTC22">#REF!</definedName>
    <definedName name="________________BTC23" localSheetId="22">#REF!</definedName>
    <definedName name="________________BTC23" localSheetId="8">#REF!</definedName>
    <definedName name="________________BTC23">#REF!</definedName>
    <definedName name="________________BTC24" localSheetId="22">#REF!</definedName>
    <definedName name="________________BTC24" localSheetId="8">#REF!</definedName>
    <definedName name="________________BTC24">#REF!</definedName>
    <definedName name="________________BTC3" localSheetId="22">#REF!</definedName>
    <definedName name="________________BTC3" localSheetId="8">#REF!</definedName>
    <definedName name="________________BTC3">#REF!</definedName>
    <definedName name="________________BTC4" localSheetId="22">#REF!</definedName>
    <definedName name="________________BTC4" localSheetId="8">#REF!</definedName>
    <definedName name="________________BTC4">#REF!</definedName>
    <definedName name="________________BTC5" localSheetId="22">#REF!</definedName>
    <definedName name="________________BTC5" localSheetId="8">#REF!</definedName>
    <definedName name="________________BTC5">#REF!</definedName>
    <definedName name="________________BTC6" localSheetId="22">#REF!</definedName>
    <definedName name="________________BTC6" localSheetId="8">#REF!</definedName>
    <definedName name="________________BTC6">#REF!</definedName>
    <definedName name="________________BTC7" localSheetId="22">#REF!</definedName>
    <definedName name="________________BTC7" localSheetId="8">#REF!</definedName>
    <definedName name="________________BTC7">#REF!</definedName>
    <definedName name="________________BTC8" localSheetId="22">#REF!</definedName>
    <definedName name="________________BTC8" localSheetId="8">#REF!</definedName>
    <definedName name="________________BTC8">#REF!</definedName>
    <definedName name="________________BTC9" localSheetId="22">#REF!</definedName>
    <definedName name="________________BTC9" localSheetId="8">#REF!</definedName>
    <definedName name="________________BTC9">#REF!</definedName>
    <definedName name="________________BTR1" localSheetId="22">#REF!</definedName>
    <definedName name="________________BTR1" localSheetId="8">#REF!</definedName>
    <definedName name="________________BTR1">#REF!</definedName>
    <definedName name="________________BTR10" localSheetId="22">#REF!</definedName>
    <definedName name="________________BTR10" localSheetId="8">#REF!</definedName>
    <definedName name="________________BTR10">#REF!</definedName>
    <definedName name="________________BTR11" localSheetId="22">#REF!</definedName>
    <definedName name="________________BTR11" localSheetId="8">#REF!</definedName>
    <definedName name="________________BTR11">#REF!</definedName>
    <definedName name="________________BTR12" localSheetId="22">#REF!</definedName>
    <definedName name="________________BTR12" localSheetId="8">#REF!</definedName>
    <definedName name="________________BTR12">#REF!</definedName>
    <definedName name="________________BTR13" localSheetId="22">#REF!</definedName>
    <definedName name="________________BTR13" localSheetId="8">#REF!</definedName>
    <definedName name="________________BTR13">#REF!</definedName>
    <definedName name="________________BTR14" localSheetId="22">#REF!</definedName>
    <definedName name="________________BTR14" localSheetId="8">#REF!</definedName>
    <definedName name="________________BTR14">#REF!</definedName>
    <definedName name="________________BTR15" localSheetId="22">#REF!</definedName>
    <definedName name="________________BTR15" localSheetId="8">#REF!</definedName>
    <definedName name="________________BTR15">#REF!</definedName>
    <definedName name="________________BTR16" localSheetId="22">#REF!</definedName>
    <definedName name="________________BTR16" localSheetId="8">#REF!</definedName>
    <definedName name="________________BTR16">#REF!</definedName>
    <definedName name="________________BTR17" localSheetId="22">#REF!</definedName>
    <definedName name="________________BTR17" localSheetId="8">#REF!</definedName>
    <definedName name="________________BTR17">#REF!</definedName>
    <definedName name="________________BTR18" localSheetId="22">#REF!</definedName>
    <definedName name="________________BTR18" localSheetId="8">#REF!</definedName>
    <definedName name="________________BTR18">#REF!</definedName>
    <definedName name="________________BTR19" localSheetId="22">#REF!</definedName>
    <definedName name="________________BTR19" localSheetId="8">#REF!</definedName>
    <definedName name="________________BTR19">#REF!</definedName>
    <definedName name="________________BTR2" localSheetId="22">#REF!</definedName>
    <definedName name="________________BTR2" localSheetId="8">#REF!</definedName>
    <definedName name="________________BTR2">#REF!</definedName>
    <definedName name="________________BTR20" localSheetId="22">#REF!</definedName>
    <definedName name="________________BTR20" localSheetId="8">#REF!</definedName>
    <definedName name="________________BTR20">#REF!</definedName>
    <definedName name="________________BTR21" localSheetId="22">#REF!</definedName>
    <definedName name="________________BTR21" localSheetId="8">#REF!</definedName>
    <definedName name="________________BTR21">#REF!</definedName>
    <definedName name="________________BTR22" localSheetId="22">#REF!</definedName>
    <definedName name="________________BTR22" localSheetId="8">#REF!</definedName>
    <definedName name="________________BTR22">#REF!</definedName>
    <definedName name="________________BTR23" localSheetId="22">#REF!</definedName>
    <definedName name="________________BTR23" localSheetId="8">#REF!</definedName>
    <definedName name="________________BTR23">#REF!</definedName>
    <definedName name="________________BTR24" localSheetId="22">#REF!</definedName>
    <definedName name="________________BTR24" localSheetId="8">#REF!</definedName>
    <definedName name="________________BTR24">#REF!</definedName>
    <definedName name="________________BTR3" localSheetId="22">#REF!</definedName>
    <definedName name="________________BTR3" localSheetId="8">#REF!</definedName>
    <definedName name="________________BTR3">#REF!</definedName>
    <definedName name="________________BTR4" localSheetId="22">#REF!</definedName>
    <definedName name="________________BTR4" localSheetId="8">#REF!</definedName>
    <definedName name="________________BTR4">#REF!</definedName>
    <definedName name="________________BTR5" localSheetId="22">#REF!</definedName>
    <definedName name="________________BTR5" localSheetId="8">#REF!</definedName>
    <definedName name="________________BTR5">#REF!</definedName>
    <definedName name="________________BTR6" localSheetId="22">#REF!</definedName>
    <definedName name="________________BTR6" localSheetId="8">#REF!</definedName>
    <definedName name="________________BTR6">#REF!</definedName>
    <definedName name="________________BTR7" localSheetId="22">#REF!</definedName>
    <definedName name="________________BTR7" localSheetId="8">#REF!</definedName>
    <definedName name="________________BTR7">#REF!</definedName>
    <definedName name="________________BTR8" localSheetId="22">#REF!</definedName>
    <definedName name="________________BTR8" localSheetId="8">#REF!</definedName>
    <definedName name="________________BTR8">#REF!</definedName>
    <definedName name="________________BTR9" localSheetId="22">#REF!</definedName>
    <definedName name="________________BTR9" localSheetId="8">#REF!</definedName>
    <definedName name="________________BTR9">#REF!</definedName>
    <definedName name="________________BTS1" localSheetId="22">#REF!</definedName>
    <definedName name="________________BTS1" localSheetId="8">#REF!</definedName>
    <definedName name="________________BTS1">#REF!</definedName>
    <definedName name="________________BTS10" localSheetId="22">#REF!</definedName>
    <definedName name="________________BTS10" localSheetId="8">#REF!</definedName>
    <definedName name="________________BTS10">#REF!</definedName>
    <definedName name="________________BTS11" localSheetId="22">#REF!</definedName>
    <definedName name="________________BTS11" localSheetId="8">#REF!</definedName>
    <definedName name="________________BTS11">#REF!</definedName>
    <definedName name="________________BTS12" localSheetId="22">#REF!</definedName>
    <definedName name="________________BTS12" localSheetId="8">#REF!</definedName>
    <definedName name="________________BTS12">#REF!</definedName>
    <definedName name="________________BTS13" localSheetId="22">#REF!</definedName>
    <definedName name="________________BTS13" localSheetId="8">#REF!</definedName>
    <definedName name="________________BTS13">#REF!</definedName>
    <definedName name="________________BTS14" localSheetId="22">#REF!</definedName>
    <definedName name="________________BTS14" localSheetId="8">#REF!</definedName>
    <definedName name="________________BTS14">#REF!</definedName>
    <definedName name="________________BTS15" localSheetId="22">#REF!</definedName>
    <definedName name="________________BTS15" localSheetId="8">#REF!</definedName>
    <definedName name="________________BTS15">#REF!</definedName>
    <definedName name="________________BTS16" localSheetId="22">#REF!</definedName>
    <definedName name="________________BTS16" localSheetId="8">#REF!</definedName>
    <definedName name="________________BTS16">#REF!</definedName>
    <definedName name="________________BTS17" localSheetId="22">#REF!</definedName>
    <definedName name="________________BTS17" localSheetId="8">#REF!</definedName>
    <definedName name="________________BTS17">#REF!</definedName>
    <definedName name="________________BTS18" localSheetId="22">#REF!</definedName>
    <definedName name="________________BTS18" localSheetId="8">#REF!</definedName>
    <definedName name="________________BTS18">#REF!</definedName>
    <definedName name="________________BTS19" localSheetId="22">#REF!</definedName>
    <definedName name="________________BTS19" localSheetId="8">#REF!</definedName>
    <definedName name="________________BTS19">#REF!</definedName>
    <definedName name="________________BTS2" localSheetId="22">#REF!</definedName>
    <definedName name="________________BTS2" localSheetId="8">#REF!</definedName>
    <definedName name="________________BTS2">#REF!</definedName>
    <definedName name="________________BTS20" localSheetId="22">#REF!</definedName>
    <definedName name="________________BTS20" localSheetId="8">#REF!</definedName>
    <definedName name="________________BTS20">#REF!</definedName>
    <definedName name="________________BTS21" localSheetId="22">#REF!</definedName>
    <definedName name="________________BTS21" localSheetId="8">#REF!</definedName>
    <definedName name="________________BTS21">#REF!</definedName>
    <definedName name="________________BTS22" localSheetId="22">#REF!</definedName>
    <definedName name="________________BTS22" localSheetId="8">#REF!</definedName>
    <definedName name="________________BTS22">#REF!</definedName>
    <definedName name="________________BTS23" localSheetId="22">#REF!</definedName>
    <definedName name="________________BTS23" localSheetId="8">#REF!</definedName>
    <definedName name="________________BTS23">#REF!</definedName>
    <definedName name="________________BTS24" localSheetId="22">#REF!</definedName>
    <definedName name="________________BTS24" localSheetId="8">#REF!</definedName>
    <definedName name="________________BTS24">#REF!</definedName>
    <definedName name="________________BTS3" localSheetId="22">#REF!</definedName>
    <definedName name="________________BTS3" localSheetId="8">#REF!</definedName>
    <definedName name="________________BTS3">#REF!</definedName>
    <definedName name="________________BTS4" localSheetId="22">#REF!</definedName>
    <definedName name="________________BTS4" localSheetId="8">#REF!</definedName>
    <definedName name="________________BTS4">#REF!</definedName>
    <definedName name="________________BTS5" localSheetId="22">#REF!</definedName>
    <definedName name="________________BTS5" localSheetId="8">#REF!</definedName>
    <definedName name="________________BTS5">#REF!</definedName>
    <definedName name="________________BTS6" localSheetId="22">#REF!</definedName>
    <definedName name="________________BTS6" localSheetId="8">#REF!</definedName>
    <definedName name="________________BTS6">#REF!</definedName>
    <definedName name="________________BTS7" localSheetId="22">#REF!</definedName>
    <definedName name="________________BTS7" localSheetId="8">#REF!</definedName>
    <definedName name="________________BTS7">#REF!</definedName>
    <definedName name="________________BTS8" localSheetId="22">#REF!</definedName>
    <definedName name="________________BTS8" localSheetId="8">#REF!</definedName>
    <definedName name="________________BTS8">#REF!</definedName>
    <definedName name="________________BTS9" localSheetId="22">#REF!</definedName>
    <definedName name="________________BTS9" localSheetId="8">#REF!</definedName>
    <definedName name="________________BTS9">#REF!</definedName>
    <definedName name="________________can430">40.73</definedName>
    <definedName name="________________can435">43.3</definedName>
    <definedName name="________________CCW1">[9]DATA!$H$67</definedName>
    <definedName name="________________CCW2">[9]DATA!$H$97</definedName>
    <definedName name="________________cur1">[2]r!$F$30</definedName>
    <definedName name="________________GBS11" localSheetId="22">#REF!</definedName>
    <definedName name="________________GBS11" localSheetId="8">#REF!</definedName>
    <definedName name="________________GBS11">#REF!</definedName>
    <definedName name="________________GBS110" localSheetId="22">#REF!</definedName>
    <definedName name="________________GBS110" localSheetId="8">#REF!</definedName>
    <definedName name="________________GBS110">#REF!</definedName>
    <definedName name="________________GBS111" localSheetId="22">#REF!</definedName>
    <definedName name="________________GBS111" localSheetId="8">#REF!</definedName>
    <definedName name="________________GBS111">#REF!</definedName>
    <definedName name="________________GBS112" localSheetId="22">#REF!</definedName>
    <definedName name="________________GBS112" localSheetId="8">#REF!</definedName>
    <definedName name="________________GBS112">#REF!</definedName>
    <definedName name="________________GBS113" localSheetId="22">#REF!</definedName>
    <definedName name="________________GBS113" localSheetId="8">#REF!</definedName>
    <definedName name="________________GBS113">#REF!</definedName>
    <definedName name="________________GBS114" localSheetId="22">#REF!</definedName>
    <definedName name="________________GBS114" localSheetId="8">#REF!</definedName>
    <definedName name="________________GBS114">#REF!</definedName>
    <definedName name="________________GBS115" localSheetId="22">#REF!</definedName>
    <definedName name="________________GBS115" localSheetId="8">#REF!</definedName>
    <definedName name="________________GBS115">#REF!</definedName>
    <definedName name="________________GBS116" localSheetId="22">#REF!</definedName>
    <definedName name="________________GBS116" localSheetId="8">#REF!</definedName>
    <definedName name="________________GBS116">#REF!</definedName>
    <definedName name="________________GBS117" localSheetId="22">#REF!</definedName>
    <definedName name="________________GBS117" localSheetId="8">#REF!</definedName>
    <definedName name="________________GBS117">#REF!</definedName>
    <definedName name="________________GBS118" localSheetId="22">#REF!</definedName>
    <definedName name="________________GBS118" localSheetId="8">#REF!</definedName>
    <definedName name="________________GBS118">#REF!</definedName>
    <definedName name="________________GBS119" localSheetId="22">#REF!</definedName>
    <definedName name="________________GBS119" localSheetId="8">#REF!</definedName>
    <definedName name="________________GBS119">#REF!</definedName>
    <definedName name="________________GBS12" localSheetId="22">#REF!</definedName>
    <definedName name="________________GBS12" localSheetId="8">#REF!</definedName>
    <definedName name="________________GBS12">#REF!</definedName>
    <definedName name="________________GBS120" localSheetId="22">#REF!</definedName>
    <definedName name="________________GBS120" localSheetId="8">#REF!</definedName>
    <definedName name="________________GBS120">#REF!</definedName>
    <definedName name="________________GBS121" localSheetId="22">#REF!</definedName>
    <definedName name="________________GBS121" localSheetId="8">#REF!</definedName>
    <definedName name="________________GBS121">#REF!</definedName>
    <definedName name="________________GBS122" localSheetId="22">#REF!</definedName>
    <definedName name="________________GBS122" localSheetId="8">#REF!</definedName>
    <definedName name="________________GBS122">#REF!</definedName>
    <definedName name="________________GBS123" localSheetId="22">#REF!</definedName>
    <definedName name="________________GBS123" localSheetId="8">#REF!</definedName>
    <definedName name="________________GBS123">#REF!</definedName>
    <definedName name="________________GBS124" localSheetId="22">#REF!</definedName>
    <definedName name="________________GBS124" localSheetId="8">#REF!</definedName>
    <definedName name="________________GBS124">#REF!</definedName>
    <definedName name="________________GBS13" localSheetId="22">#REF!</definedName>
    <definedName name="________________GBS13" localSheetId="8">#REF!</definedName>
    <definedName name="________________GBS13">#REF!</definedName>
    <definedName name="________________GBS14" localSheetId="22">#REF!</definedName>
    <definedName name="________________GBS14" localSheetId="8">#REF!</definedName>
    <definedName name="________________GBS14">#REF!</definedName>
    <definedName name="________________GBS15" localSheetId="22">#REF!</definedName>
    <definedName name="________________GBS15" localSheetId="8">#REF!</definedName>
    <definedName name="________________GBS15">#REF!</definedName>
    <definedName name="________________GBS16" localSheetId="22">#REF!</definedName>
    <definedName name="________________GBS16" localSheetId="8">#REF!</definedName>
    <definedName name="________________GBS16">#REF!</definedName>
    <definedName name="________________GBS17" localSheetId="22">#REF!</definedName>
    <definedName name="________________GBS17" localSheetId="8">#REF!</definedName>
    <definedName name="________________GBS17">#REF!</definedName>
    <definedName name="________________GBS18" localSheetId="22">#REF!</definedName>
    <definedName name="________________GBS18" localSheetId="8">#REF!</definedName>
    <definedName name="________________GBS18">#REF!</definedName>
    <definedName name="________________GBS19" localSheetId="22">#REF!</definedName>
    <definedName name="________________GBS19" localSheetId="8">#REF!</definedName>
    <definedName name="________________GBS19">#REF!</definedName>
    <definedName name="________________GBS21" localSheetId="22">#REF!</definedName>
    <definedName name="________________GBS21" localSheetId="8">#REF!</definedName>
    <definedName name="________________GBS21">#REF!</definedName>
    <definedName name="________________GBS210" localSheetId="22">#REF!</definedName>
    <definedName name="________________GBS210" localSheetId="8">#REF!</definedName>
    <definedName name="________________GBS210">#REF!</definedName>
    <definedName name="________________GBS211" localSheetId="22">#REF!</definedName>
    <definedName name="________________GBS211" localSheetId="8">#REF!</definedName>
    <definedName name="________________GBS211">#REF!</definedName>
    <definedName name="________________GBS212" localSheetId="22">#REF!</definedName>
    <definedName name="________________GBS212" localSheetId="8">#REF!</definedName>
    <definedName name="________________GBS212">#REF!</definedName>
    <definedName name="________________GBS213" localSheetId="22">#REF!</definedName>
    <definedName name="________________GBS213" localSheetId="8">#REF!</definedName>
    <definedName name="________________GBS213">#REF!</definedName>
    <definedName name="________________GBS214" localSheetId="22">#REF!</definedName>
    <definedName name="________________GBS214" localSheetId="8">#REF!</definedName>
    <definedName name="________________GBS214">#REF!</definedName>
    <definedName name="________________GBS215" localSheetId="22">#REF!</definedName>
    <definedName name="________________GBS215" localSheetId="8">#REF!</definedName>
    <definedName name="________________GBS215">#REF!</definedName>
    <definedName name="________________GBS216" localSheetId="22">#REF!</definedName>
    <definedName name="________________GBS216" localSheetId="8">#REF!</definedName>
    <definedName name="________________GBS216">#REF!</definedName>
    <definedName name="________________GBS217" localSheetId="22">#REF!</definedName>
    <definedName name="________________GBS217" localSheetId="8">#REF!</definedName>
    <definedName name="________________GBS217">#REF!</definedName>
    <definedName name="________________GBS218" localSheetId="22">#REF!</definedName>
    <definedName name="________________GBS218" localSheetId="8">#REF!</definedName>
    <definedName name="________________GBS218">#REF!</definedName>
    <definedName name="________________GBS219" localSheetId="22">#REF!</definedName>
    <definedName name="________________GBS219" localSheetId="8">#REF!</definedName>
    <definedName name="________________GBS219">#REF!</definedName>
    <definedName name="________________GBS22" localSheetId="22">#REF!</definedName>
    <definedName name="________________GBS22" localSheetId="8">#REF!</definedName>
    <definedName name="________________GBS22">#REF!</definedName>
    <definedName name="________________GBS220" localSheetId="22">#REF!</definedName>
    <definedName name="________________GBS220" localSheetId="8">#REF!</definedName>
    <definedName name="________________GBS220">#REF!</definedName>
    <definedName name="________________GBS221" localSheetId="22">#REF!</definedName>
    <definedName name="________________GBS221" localSheetId="8">#REF!</definedName>
    <definedName name="________________GBS221">#REF!</definedName>
    <definedName name="________________GBS222" localSheetId="22">#REF!</definedName>
    <definedName name="________________GBS222" localSheetId="8">#REF!</definedName>
    <definedName name="________________GBS222">#REF!</definedName>
    <definedName name="________________GBS223" localSheetId="22">#REF!</definedName>
    <definedName name="________________GBS223" localSheetId="8">#REF!</definedName>
    <definedName name="________________GBS223">#REF!</definedName>
    <definedName name="________________GBS224" localSheetId="22">#REF!</definedName>
    <definedName name="________________GBS224" localSheetId="8">#REF!</definedName>
    <definedName name="________________GBS224">#REF!</definedName>
    <definedName name="________________GBS23" localSheetId="22">#REF!</definedName>
    <definedName name="________________GBS23" localSheetId="8">#REF!</definedName>
    <definedName name="________________GBS23">#REF!</definedName>
    <definedName name="________________GBS24" localSheetId="22">#REF!</definedName>
    <definedName name="________________GBS24" localSheetId="8">#REF!</definedName>
    <definedName name="________________GBS24">#REF!</definedName>
    <definedName name="________________GBS25" localSheetId="22">#REF!</definedName>
    <definedName name="________________GBS25" localSheetId="8">#REF!</definedName>
    <definedName name="________________GBS25">#REF!</definedName>
    <definedName name="________________GBS26" localSheetId="22">#REF!</definedName>
    <definedName name="________________GBS26" localSheetId="8">#REF!</definedName>
    <definedName name="________________GBS26">#REF!</definedName>
    <definedName name="________________GBS27" localSheetId="22">#REF!</definedName>
    <definedName name="________________GBS27" localSheetId="8">#REF!</definedName>
    <definedName name="________________GBS27">#REF!</definedName>
    <definedName name="________________GBS28" localSheetId="22">#REF!</definedName>
    <definedName name="________________GBS28" localSheetId="8">#REF!</definedName>
    <definedName name="________________GBS28">#REF!</definedName>
    <definedName name="________________GBS29" localSheetId="22">#REF!</definedName>
    <definedName name="________________GBS29" localSheetId="8">#REF!</definedName>
    <definedName name="________________GBS29">#REF!</definedName>
    <definedName name="________________imp1">[11]DATA_PRG!$H$245</definedName>
    <definedName name="________________knr2" localSheetId="22">#REF!</definedName>
    <definedName name="________________knr2" localSheetId="8">#REF!</definedName>
    <definedName name="________________knr2">#REF!</definedName>
    <definedName name="________________l1">[3]leads!$A$3:$E$108</definedName>
    <definedName name="________________l12" localSheetId="22">#REF!</definedName>
    <definedName name="________________l12" localSheetId="8">#REF!</definedName>
    <definedName name="________________l12">#REF!</definedName>
    <definedName name="________________l2">[2]r!$F$29</definedName>
    <definedName name="________________l3" localSheetId="22">#REF!</definedName>
    <definedName name="________________l3" localSheetId="8">#REF!</definedName>
    <definedName name="________________l3">#REF!</definedName>
    <definedName name="________________l4">[4]Sheet1!$W$2:$Y$103</definedName>
    <definedName name="________________l5" localSheetId="22">#REF!</definedName>
    <definedName name="________________l5" localSheetId="8">#REF!</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[9]DATA!$H$245</definedName>
    <definedName name="________________lj600" localSheetId="22">#REF!</definedName>
    <definedName name="________________lj600" localSheetId="8">#REF!</definedName>
    <definedName name="________________lj600">#REF!</definedName>
    <definedName name="________________lj900" localSheetId="22">#REF!</definedName>
    <definedName name="________________lj900" localSheetId="8">#REF!</definedName>
    <definedName name="________________lj900">#REF!</definedName>
    <definedName name="________________LL3" localSheetId="22">#REF!</definedName>
    <definedName name="________________LL3" localSheetId="8">#REF!</definedName>
    <definedName name="________________LL3">#REF!</definedName>
    <definedName name="________________LSO24" localSheetId="22">[10]Lead!#REF!</definedName>
    <definedName name="________________LSO24" localSheetId="8">[10]Lead!#REF!</definedName>
    <definedName name="________________LSO24">[10]Lead!#REF!</definedName>
    <definedName name="________________MA1" localSheetId="22">#REF!</definedName>
    <definedName name="________________MA1" localSheetId="8">#REF!</definedName>
    <definedName name="________________MA1">#REF!</definedName>
    <definedName name="________________MA2" localSheetId="22">#REF!</definedName>
    <definedName name="________________MA2" localSheetId="8">#REF!</definedName>
    <definedName name="________________MA2">#REF!</definedName>
    <definedName name="________________Met22" localSheetId="22">#REF!</definedName>
    <definedName name="________________Met22" localSheetId="8">#REF!</definedName>
    <definedName name="________________Met22">#REF!</definedName>
    <definedName name="________________Met45" localSheetId="22">#REF!</definedName>
    <definedName name="________________Met45" localSheetId="8">#REF!</definedName>
    <definedName name="________________Met45">#REF!</definedName>
    <definedName name="________________MEt55" localSheetId="22">#REF!</definedName>
    <definedName name="________________MEt55" localSheetId="8">#REF!</definedName>
    <definedName name="________________MEt55">#REF!</definedName>
    <definedName name="________________Met63" localSheetId="22">#REF!</definedName>
    <definedName name="________________Met63" localSheetId="8">#REF!</definedName>
    <definedName name="________________Met63">#REF!</definedName>
    <definedName name="________________ML21" localSheetId="22">#REF!</definedName>
    <definedName name="________________ML21" localSheetId="8">#REF!</definedName>
    <definedName name="________________ML21">#REF!</definedName>
    <definedName name="________________ML210" localSheetId="22">#REF!</definedName>
    <definedName name="________________ML210" localSheetId="8">#REF!</definedName>
    <definedName name="________________ML210">#REF!</definedName>
    <definedName name="________________ML211" localSheetId="22">#REF!</definedName>
    <definedName name="________________ML211" localSheetId="8">#REF!</definedName>
    <definedName name="________________ML211">#REF!</definedName>
    <definedName name="________________ML212" localSheetId="22">#REF!</definedName>
    <definedName name="________________ML212" localSheetId="8">#REF!</definedName>
    <definedName name="________________ML212">#REF!</definedName>
    <definedName name="________________ML213" localSheetId="22">#REF!</definedName>
    <definedName name="________________ML213" localSheetId="8">#REF!</definedName>
    <definedName name="________________ML213">#REF!</definedName>
    <definedName name="________________ML214" localSheetId="22">#REF!</definedName>
    <definedName name="________________ML214" localSheetId="8">#REF!</definedName>
    <definedName name="________________ML214">#REF!</definedName>
    <definedName name="________________ML215" localSheetId="22">#REF!</definedName>
    <definedName name="________________ML215" localSheetId="8">#REF!</definedName>
    <definedName name="________________ML215">#REF!</definedName>
    <definedName name="________________ML216" localSheetId="22">#REF!</definedName>
    <definedName name="________________ML216" localSheetId="8">#REF!</definedName>
    <definedName name="________________ML216">#REF!</definedName>
    <definedName name="________________ML217" localSheetId="22">#REF!</definedName>
    <definedName name="________________ML217" localSheetId="8">#REF!</definedName>
    <definedName name="________________ML217">#REF!</definedName>
    <definedName name="________________ML218" localSheetId="22">#REF!</definedName>
    <definedName name="________________ML218" localSheetId="8">#REF!</definedName>
    <definedName name="________________ML218">#REF!</definedName>
    <definedName name="________________ML219" localSheetId="22">#REF!</definedName>
    <definedName name="________________ML219" localSheetId="8">#REF!</definedName>
    <definedName name="________________ML219">#REF!</definedName>
    <definedName name="________________ML22" localSheetId="22">#REF!</definedName>
    <definedName name="________________ML22" localSheetId="8">#REF!</definedName>
    <definedName name="________________ML22">#REF!</definedName>
    <definedName name="________________ML220" localSheetId="22">#REF!</definedName>
    <definedName name="________________ML220" localSheetId="8">#REF!</definedName>
    <definedName name="________________ML220">#REF!</definedName>
    <definedName name="________________ML221" localSheetId="22">#REF!</definedName>
    <definedName name="________________ML221" localSheetId="8">#REF!</definedName>
    <definedName name="________________ML221">#REF!</definedName>
    <definedName name="________________ML222" localSheetId="22">#REF!</definedName>
    <definedName name="________________ML222" localSheetId="8">#REF!</definedName>
    <definedName name="________________ML222">#REF!</definedName>
    <definedName name="________________ML223" localSheetId="22">#REF!</definedName>
    <definedName name="________________ML223" localSheetId="8">#REF!</definedName>
    <definedName name="________________ML223">#REF!</definedName>
    <definedName name="________________ML224" localSheetId="22">#REF!</definedName>
    <definedName name="________________ML224" localSheetId="8">#REF!</definedName>
    <definedName name="________________ML224">#REF!</definedName>
    <definedName name="________________ML23" localSheetId="22">#REF!</definedName>
    <definedName name="________________ML23" localSheetId="8">#REF!</definedName>
    <definedName name="________________ML23">#REF!</definedName>
    <definedName name="________________ML24" localSheetId="22">#REF!</definedName>
    <definedName name="________________ML24" localSheetId="8">#REF!</definedName>
    <definedName name="________________ML24">#REF!</definedName>
    <definedName name="________________ML25" localSheetId="22">#REF!</definedName>
    <definedName name="________________ML25" localSheetId="8">#REF!</definedName>
    <definedName name="________________ML25">#REF!</definedName>
    <definedName name="________________ML26" localSheetId="22">#REF!</definedName>
    <definedName name="________________ML26" localSheetId="8">#REF!</definedName>
    <definedName name="________________ML26">#REF!</definedName>
    <definedName name="________________ML27" localSheetId="22">#REF!</definedName>
    <definedName name="________________ML27" localSheetId="8">#REF!</definedName>
    <definedName name="________________ML27">#REF!</definedName>
    <definedName name="________________ML28" localSheetId="22">#REF!</definedName>
    <definedName name="________________ML28" localSheetId="8">#REF!</definedName>
    <definedName name="________________ML28">#REF!</definedName>
    <definedName name="________________ML29" localSheetId="22">#REF!</definedName>
    <definedName name="________________ML29" localSheetId="8">#REF!</definedName>
    <definedName name="________________ML29">#REF!</definedName>
    <definedName name="________________ML31" localSheetId="22">#REF!</definedName>
    <definedName name="________________ML31" localSheetId="8">#REF!</definedName>
    <definedName name="________________ML31">#REF!</definedName>
    <definedName name="________________ML310" localSheetId="22">#REF!</definedName>
    <definedName name="________________ML310" localSheetId="8">#REF!</definedName>
    <definedName name="________________ML310">#REF!</definedName>
    <definedName name="________________ML311" localSheetId="22">#REF!</definedName>
    <definedName name="________________ML311" localSheetId="8">#REF!</definedName>
    <definedName name="________________ML311">#REF!</definedName>
    <definedName name="________________ML312" localSheetId="22">#REF!</definedName>
    <definedName name="________________ML312" localSheetId="8">#REF!</definedName>
    <definedName name="________________ML312">#REF!</definedName>
    <definedName name="________________ML313" localSheetId="22">#REF!</definedName>
    <definedName name="________________ML313" localSheetId="8">#REF!</definedName>
    <definedName name="________________ML313">#REF!</definedName>
    <definedName name="________________ML314" localSheetId="22">#REF!</definedName>
    <definedName name="________________ML314" localSheetId="8">#REF!</definedName>
    <definedName name="________________ML314">#REF!</definedName>
    <definedName name="________________ML315" localSheetId="22">#REF!</definedName>
    <definedName name="________________ML315" localSheetId="8">#REF!</definedName>
    <definedName name="________________ML315">#REF!</definedName>
    <definedName name="________________ML316" localSheetId="22">#REF!</definedName>
    <definedName name="________________ML316" localSheetId="8">#REF!</definedName>
    <definedName name="________________ML316">#REF!</definedName>
    <definedName name="________________ML317" localSheetId="22">#REF!</definedName>
    <definedName name="________________ML317" localSheetId="8">#REF!</definedName>
    <definedName name="________________ML317">#REF!</definedName>
    <definedName name="________________ML318" localSheetId="22">#REF!</definedName>
    <definedName name="________________ML318" localSheetId="8">#REF!</definedName>
    <definedName name="________________ML318">#REF!</definedName>
    <definedName name="________________ML319" localSheetId="22">#REF!</definedName>
    <definedName name="________________ML319" localSheetId="8">#REF!</definedName>
    <definedName name="________________ML319">#REF!</definedName>
    <definedName name="________________ML32" localSheetId="22">#REF!</definedName>
    <definedName name="________________ML32" localSheetId="8">#REF!</definedName>
    <definedName name="________________ML32">#REF!</definedName>
    <definedName name="________________ML320" localSheetId="22">#REF!</definedName>
    <definedName name="________________ML320" localSheetId="8">#REF!</definedName>
    <definedName name="________________ML320">#REF!</definedName>
    <definedName name="________________ML321" localSheetId="22">#REF!</definedName>
    <definedName name="________________ML321" localSheetId="8">#REF!</definedName>
    <definedName name="________________ML321">#REF!</definedName>
    <definedName name="________________ML322" localSheetId="22">#REF!</definedName>
    <definedName name="________________ML322" localSheetId="8">#REF!</definedName>
    <definedName name="________________ML322">#REF!</definedName>
    <definedName name="________________ML323" localSheetId="22">#REF!</definedName>
    <definedName name="________________ML323" localSheetId="8">#REF!</definedName>
    <definedName name="________________ML323">#REF!</definedName>
    <definedName name="________________ML324" localSheetId="22">#REF!</definedName>
    <definedName name="________________ML324" localSheetId="8">#REF!</definedName>
    <definedName name="________________ML324">#REF!</definedName>
    <definedName name="________________ML33" localSheetId="22">#REF!</definedName>
    <definedName name="________________ML33" localSheetId="8">#REF!</definedName>
    <definedName name="________________ML33">#REF!</definedName>
    <definedName name="________________ML34" localSheetId="22">#REF!</definedName>
    <definedName name="________________ML34" localSheetId="8">#REF!</definedName>
    <definedName name="________________ML34">#REF!</definedName>
    <definedName name="________________ML35" localSheetId="22">#REF!</definedName>
    <definedName name="________________ML35" localSheetId="8">#REF!</definedName>
    <definedName name="________________ML35">#REF!</definedName>
    <definedName name="________________ML36" localSheetId="22">#REF!</definedName>
    <definedName name="________________ML36" localSheetId="8">#REF!</definedName>
    <definedName name="________________ML36">#REF!</definedName>
    <definedName name="________________ML37" localSheetId="22">#REF!</definedName>
    <definedName name="________________ML37" localSheetId="8">#REF!</definedName>
    <definedName name="________________ML37">#REF!</definedName>
    <definedName name="________________ML38" localSheetId="22">#REF!</definedName>
    <definedName name="________________ML38" localSheetId="8">#REF!</definedName>
    <definedName name="________________ML38">#REF!</definedName>
    <definedName name="________________ML39" localSheetId="22">#REF!</definedName>
    <definedName name="________________ML39" localSheetId="8">#REF!</definedName>
    <definedName name="________________ML39">#REF!</definedName>
    <definedName name="________________ML7" localSheetId="22">#REF!</definedName>
    <definedName name="________________ML7" localSheetId="8">#REF!</definedName>
    <definedName name="________________ML7">#REF!</definedName>
    <definedName name="________________ML8" localSheetId="22">#REF!</definedName>
    <definedName name="________________ML8" localSheetId="8">#REF!</definedName>
    <definedName name="________________ML8">#REF!</definedName>
    <definedName name="________________ML9" localSheetId="22">#REF!</definedName>
    <definedName name="________________ML9" localSheetId="8">#REF!</definedName>
    <definedName name="________________ML9">#REF!</definedName>
    <definedName name="________________mm1">[6]r!$F$4</definedName>
    <definedName name="________________mm1000" localSheetId="22">#REF!</definedName>
    <definedName name="________________mm1000" localSheetId="8">#REF!</definedName>
    <definedName name="________________mm1000">#REF!</definedName>
    <definedName name="________________mm11">[2]r!$F$4</definedName>
    <definedName name="________________mm111">[5]r!$F$4</definedName>
    <definedName name="________________mm600" localSheetId="22">#REF!</definedName>
    <definedName name="________________mm600" localSheetId="8">#REF!</definedName>
    <definedName name="________________mm600">#REF!</definedName>
    <definedName name="________________mm800" localSheetId="22">#REF!</definedName>
    <definedName name="________________mm800" localSheetId="8">#REF!</definedName>
    <definedName name="________________mm800">#REF!</definedName>
    <definedName name="________________PC1" localSheetId="22">#REF!</definedName>
    <definedName name="________________PC1" localSheetId="8">#REF!</definedName>
    <definedName name="________________PC1">#REF!</definedName>
    <definedName name="________________PC10" localSheetId="22">#REF!</definedName>
    <definedName name="________________PC10" localSheetId="8">#REF!</definedName>
    <definedName name="________________PC10">#REF!</definedName>
    <definedName name="________________PC11" localSheetId="22">#REF!</definedName>
    <definedName name="________________PC11" localSheetId="8">#REF!</definedName>
    <definedName name="________________PC11">#REF!</definedName>
    <definedName name="________________PC12" localSheetId="22">#REF!</definedName>
    <definedName name="________________PC12" localSheetId="8">#REF!</definedName>
    <definedName name="________________PC12">#REF!</definedName>
    <definedName name="________________PC13" localSheetId="22">#REF!</definedName>
    <definedName name="________________PC13" localSheetId="8">#REF!</definedName>
    <definedName name="________________PC13">#REF!</definedName>
    <definedName name="________________PC14" localSheetId="22">#REF!</definedName>
    <definedName name="________________PC14" localSheetId="8">#REF!</definedName>
    <definedName name="________________PC14">#REF!</definedName>
    <definedName name="________________PC15" localSheetId="22">#REF!</definedName>
    <definedName name="________________PC15" localSheetId="8">#REF!</definedName>
    <definedName name="________________PC15">#REF!</definedName>
    <definedName name="________________PC16" localSheetId="22">#REF!</definedName>
    <definedName name="________________PC16" localSheetId="8">#REF!</definedName>
    <definedName name="________________PC16">#REF!</definedName>
    <definedName name="________________PC17" localSheetId="22">#REF!</definedName>
    <definedName name="________________PC17" localSheetId="8">#REF!</definedName>
    <definedName name="________________PC17">#REF!</definedName>
    <definedName name="________________PC18" localSheetId="22">#REF!</definedName>
    <definedName name="________________PC18" localSheetId="8">#REF!</definedName>
    <definedName name="________________PC18">#REF!</definedName>
    <definedName name="________________PC19" localSheetId="22">#REF!</definedName>
    <definedName name="________________PC19" localSheetId="8">#REF!</definedName>
    <definedName name="________________PC19">#REF!</definedName>
    <definedName name="________________pc2" localSheetId="22">#REF!</definedName>
    <definedName name="________________pc2" localSheetId="8">#REF!</definedName>
    <definedName name="________________pc2">#REF!</definedName>
    <definedName name="________________PC21" localSheetId="22">#REF!</definedName>
    <definedName name="________________PC21" localSheetId="8">#REF!</definedName>
    <definedName name="________________PC21">#REF!</definedName>
    <definedName name="________________PC22" localSheetId="22">#REF!</definedName>
    <definedName name="________________PC22" localSheetId="8">#REF!</definedName>
    <definedName name="________________PC22">#REF!</definedName>
    <definedName name="________________PC23" localSheetId="22">#REF!</definedName>
    <definedName name="________________PC23" localSheetId="8">#REF!</definedName>
    <definedName name="________________PC23">#REF!</definedName>
    <definedName name="________________PC24" localSheetId="22">#REF!</definedName>
    <definedName name="________________PC24" localSheetId="8">#REF!</definedName>
    <definedName name="________________PC24">#REF!</definedName>
    <definedName name="________________PC3" localSheetId="22">#REF!</definedName>
    <definedName name="________________PC3" localSheetId="8">#REF!</definedName>
    <definedName name="________________PC3">#REF!</definedName>
    <definedName name="________________PC4" localSheetId="22">#REF!</definedName>
    <definedName name="________________PC4" localSheetId="8">#REF!</definedName>
    <definedName name="________________PC4">#REF!</definedName>
    <definedName name="________________PC5" localSheetId="22">#REF!</definedName>
    <definedName name="________________PC5" localSheetId="8">#REF!</definedName>
    <definedName name="________________PC5">#REF!</definedName>
    <definedName name="________________PC6" localSheetId="22">#REF!</definedName>
    <definedName name="________________PC6" localSheetId="8">#REF!</definedName>
    <definedName name="________________PC6">#REF!</definedName>
    <definedName name="________________pc600" localSheetId="22">#REF!</definedName>
    <definedName name="________________pc600" localSheetId="8">#REF!</definedName>
    <definedName name="________________pc600">#REF!</definedName>
    <definedName name="________________PC7" localSheetId="22">#REF!</definedName>
    <definedName name="________________PC7" localSheetId="8">#REF!</definedName>
    <definedName name="________________PC7">#REF!</definedName>
    <definedName name="________________PC8" localSheetId="22">#REF!</definedName>
    <definedName name="________________PC8" localSheetId="8">#REF!</definedName>
    <definedName name="________________PC8">#REF!</definedName>
    <definedName name="________________PC9" localSheetId="22">#REF!</definedName>
    <definedName name="________________PC9" localSheetId="8">#REF!</definedName>
    <definedName name="________________PC9">#REF!</definedName>
    <definedName name="________________pc900" localSheetId="22">#REF!</definedName>
    <definedName name="________________pc900" localSheetId="8">#REF!</definedName>
    <definedName name="________________pc900">#REF!</definedName>
    <definedName name="________________pla4">[12]DATA_PRG!$H$269</definedName>
    <definedName name="________________pv2" localSheetId="22">#REF!</definedName>
    <definedName name="________________pv2" localSheetId="8">#REF!</definedName>
    <definedName name="________________pv2">#REF!</definedName>
    <definedName name="________________rr3">[7]v!$A$2:$E$51</definedName>
    <definedName name="________________rrr1">[7]r!$B$1:$I$145</definedName>
    <definedName name="________________SP10">[13]Sheet1!$C$18</definedName>
    <definedName name="________________SP16">[13]Sheet1!$C$24</definedName>
    <definedName name="________________SP7">[13]Sheet1!$C$15</definedName>
    <definedName name="________________ss12">[8]rdamdata!$J$8</definedName>
    <definedName name="________________ss20">[8]rdamdata!$J$7</definedName>
    <definedName name="________________ss40">[8]rdamdata!$J$6</definedName>
    <definedName name="________________var1" localSheetId="22">#REF!</definedName>
    <definedName name="________________var1" localSheetId="8">#REF!</definedName>
    <definedName name="________________var1">#REF!</definedName>
    <definedName name="________________var4" localSheetId="22">#REF!</definedName>
    <definedName name="________________var4" localSheetId="8">#REF!</definedName>
    <definedName name="________________var4">#REF!</definedName>
    <definedName name="_______________bla1">[1]leads!$H$7</definedName>
    <definedName name="_______________BSG100" localSheetId="22">#REF!</definedName>
    <definedName name="_______________BSG100" localSheetId="8">#REF!</definedName>
    <definedName name="_______________BSG100">#REF!</definedName>
    <definedName name="_______________BSG150" localSheetId="22">#REF!</definedName>
    <definedName name="_______________BSG150" localSheetId="8">#REF!</definedName>
    <definedName name="_______________BSG150">#REF!</definedName>
    <definedName name="_______________BSG5" localSheetId="22">#REF!</definedName>
    <definedName name="_______________BSG5" localSheetId="8">#REF!</definedName>
    <definedName name="_______________BSG5">#REF!</definedName>
    <definedName name="_______________BSG75" localSheetId="22">#REF!</definedName>
    <definedName name="_______________BSG75" localSheetId="8">#REF!</definedName>
    <definedName name="_______________BSG75">#REF!</definedName>
    <definedName name="_______________BTC1" localSheetId="22">#REF!</definedName>
    <definedName name="_______________BTC1" localSheetId="8">#REF!</definedName>
    <definedName name="_______________BTC1">#REF!</definedName>
    <definedName name="_______________BTC10" localSheetId="22">#REF!</definedName>
    <definedName name="_______________BTC10" localSheetId="8">#REF!</definedName>
    <definedName name="_______________BTC10">#REF!</definedName>
    <definedName name="_______________BTC11" localSheetId="22">#REF!</definedName>
    <definedName name="_______________BTC11" localSheetId="8">#REF!</definedName>
    <definedName name="_______________BTC11">#REF!</definedName>
    <definedName name="_______________BTC12" localSheetId="22">#REF!</definedName>
    <definedName name="_______________BTC12" localSheetId="8">#REF!</definedName>
    <definedName name="_______________BTC12">#REF!</definedName>
    <definedName name="_______________BTC13" localSheetId="22">#REF!</definedName>
    <definedName name="_______________BTC13" localSheetId="8">#REF!</definedName>
    <definedName name="_______________BTC13">#REF!</definedName>
    <definedName name="_______________BTC14" localSheetId="22">#REF!</definedName>
    <definedName name="_______________BTC14" localSheetId="8">#REF!</definedName>
    <definedName name="_______________BTC14">#REF!</definedName>
    <definedName name="_______________BTC15" localSheetId="22">#REF!</definedName>
    <definedName name="_______________BTC15" localSheetId="8">#REF!</definedName>
    <definedName name="_______________BTC15">#REF!</definedName>
    <definedName name="_______________BTC16" localSheetId="22">#REF!</definedName>
    <definedName name="_______________BTC16" localSheetId="8">#REF!</definedName>
    <definedName name="_______________BTC16">#REF!</definedName>
    <definedName name="_______________BTC17" localSheetId="22">#REF!</definedName>
    <definedName name="_______________BTC17" localSheetId="8">#REF!</definedName>
    <definedName name="_______________BTC17">#REF!</definedName>
    <definedName name="_______________BTC18" localSheetId="22">#REF!</definedName>
    <definedName name="_______________BTC18" localSheetId="8">#REF!</definedName>
    <definedName name="_______________BTC18">#REF!</definedName>
    <definedName name="_______________BTC19" localSheetId="22">#REF!</definedName>
    <definedName name="_______________BTC19" localSheetId="8">#REF!</definedName>
    <definedName name="_______________BTC19">#REF!</definedName>
    <definedName name="_______________BTC2" localSheetId="22">#REF!</definedName>
    <definedName name="_______________BTC2" localSheetId="8">#REF!</definedName>
    <definedName name="_______________BTC2">#REF!</definedName>
    <definedName name="_______________BTC20" localSheetId="22">#REF!</definedName>
    <definedName name="_______________BTC20" localSheetId="8">#REF!</definedName>
    <definedName name="_______________BTC20">#REF!</definedName>
    <definedName name="_______________BTC21" localSheetId="22">#REF!</definedName>
    <definedName name="_______________BTC21" localSheetId="8">#REF!</definedName>
    <definedName name="_______________BTC21">#REF!</definedName>
    <definedName name="_______________BTC22" localSheetId="22">#REF!</definedName>
    <definedName name="_______________BTC22" localSheetId="8">#REF!</definedName>
    <definedName name="_______________BTC22">#REF!</definedName>
    <definedName name="_______________BTC23" localSheetId="22">#REF!</definedName>
    <definedName name="_______________BTC23" localSheetId="8">#REF!</definedName>
    <definedName name="_______________BTC23">#REF!</definedName>
    <definedName name="_______________BTC24" localSheetId="22">#REF!</definedName>
    <definedName name="_______________BTC24" localSheetId="8">#REF!</definedName>
    <definedName name="_______________BTC24">#REF!</definedName>
    <definedName name="_______________BTC3" localSheetId="22">#REF!</definedName>
    <definedName name="_______________BTC3" localSheetId="8">#REF!</definedName>
    <definedName name="_______________BTC3">#REF!</definedName>
    <definedName name="_______________BTC4" localSheetId="22">#REF!</definedName>
    <definedName name="_______________BTC4" localSheetId="8">#REF!</definedName>
    <definedName name="_______________BTC4">#REF!</definedName>
    <definedName name="_______________BTC5" localSheetId="22">#REF!</definedName>
    <definedName name="_______________BTC5" localSheetId="8">#REF!</definedName>
    <definedName name="_______________BTC5">#REF!</definedName>
    <definedName name="_______________BTC6" localSheetId="22">#REF!</definedName>
    <definedName name="_______________BTC6" localSheetId="8">#REF!</definedName>
    <definedName name="_______________BTC6">#REF!</definedName>
    <definedName name="_______________BTC7" localSheetId="22">#REF!</definedName>
    <definedName name="_______________BTC7" localSheetId="8">#REF!</definedName>
    <definedName name="_______________BTC7">#REF!</definedName>
    <definedName name="_______________BTC8" localSheetId="22">#REF!</definedName>
    <definedName name="_______________BTC8" localSheetId="8">#REF!</definedName>
    <definedName name="_______________BTC8">#REF!</definedName>
    <definedName name="_______________BTC9" localSheetId="22">#REF!</definedName>
    <definedName name="_______________BTC9" localSheetId="8">#REF!</definedName>
    <definedName name="_______________BTC9">#REF!</definedName>
    <definedName name="_______________BTR1" localSheetId="22">#REF!</definedName>
    <definedName name="_______________BTR1" localSheetId="8">#REF!</definedName>
    <definedName name="_______________BTR1">#REF!</definedName>
    <definedName name="_______________BTR10" localSheetId="22">#REF!</definedName>
    <definedName name="_______________BTR10" localSheetId="8">#REF!</definedName>
    <definedName name="_______________BTR10">#REF!</definedName>
    <definedName name="_______________BTR11" localSheetId="22">#REF!</definedName>
    <definedName name="_______________BTR11" localSheetId="8">#REF!</definedName>
    <definedName name="_______________BTR11">#REF!</definedName>
    <definedName name="_______________BTR12" localSheetId="22">#REF!</definedName>
    <definedName name="_______________BTR12" localSheetId="8">#REF!</definedName>
    <definedName name="_______________BTR12">#REF!</definedName>
    <definedName name="_______________BTR13" localSheetId="22">#REF!</definedName>
    <definedName name="_______________BTR13" localSheetId="8">#REF!</definedName>
    <definedName name="_______________BTR13">#REF!</definedName>
    <definedName name="_______________BTR14" localSheetId="22">#REF!</definedName>
    <definedName name="_______________BTR14" localSheetId="8">#REF!</definedName>
    <definedName name="_______________BTR14">#REF!</definedName>
    <definedName name="_______________BTR15" localSheetId="22">#REF!</definedName>
    <definedName name="_______________BTR15" localSheetId="8">#REF!</definedName>
    <definedName name="_______________BTR15">#REF!</definedName>
    <definedName name="_______________BTR16" localSheetId="22">#REF!</definedName>
    <definedName name="_______________BTR16" localSheetId="8">#REF!</definedName>
    <definedName name="_______________BTR16">#REF!</definedName>
    <definedName name="_______________BTR17" localSheetId="22">#REF!</definedName>
    <definedName name="_______________BTR17" localSheetId="8">#REF!</definedName>
    <definedName name="_______________BTR17">#REF!</definedName>
    <definedName name="_______________BTR18" localSheetId="22">#REF!</definedName>
    <definedName name="_______________BTR18" localSheetId="8">#REF!</definedName>
    <definedName name="_______________BTR18">#REF!</definedName>
    <definedName name="_______________BTR19" localSheetId="22">#REF!</definedName>
    <definedName name="_______________BTR19" localSheetId="8">#REF!</definedName>
    <definedName name="_______________BTR19">#REF!</definedName>
    <definedName name="_______________BTR2" localSheetId="22">#REF!</definedName>
    <definedName name="_______________BTR2" localSheetId="8">#REF!</definedName>
    <definedName name="_______________BTR2">#REF!</definedName>
    <definedName name="_______________BTR20" localSheetId="22">#REF!</definedName>
    <definedName name="_______________BTR20" localSheetId="8">#REF!</definedName>
    <definedName name="_______________BTR20">#REF!</definedName>
    <definedName name="_______________BTR21" localSheetId="22">#REF!</definedName>
    <definedName name="_______________BTR21" localSheetId="8">#REF!</definedName>
    <definedName name="_______________BTR21">#REF!</definedName>
    <definedName name="_______________BTR22" localSheetId="22">#REF!</definedName>
    <definedName name="_______________BTR22" localSheetId="8">#REF!</definedName>
    <definedName name="_______________BTR22">#REF!</definedName>
    <definedName name="_______________BTR23" localSheetId="22">#REF!</definedName>
    <definedName name="_______________BTR23" localSheetId="8">#REF!</definedName>
    <definedName name="_______________BTR23">#REF!</definedName>
    <definedName name="_______________BTR24" localSheetId="22">#REF!</definedName>
    <definedName name="_______________BTR24" localSheetId="8">#REF!</definedName>
    <definedName name="_______________BTR24">#REF!</definedName>
    <definedName name="_______________BTR3" localSheetId="22">#REF!</definedName>
    <definedName name="_______________BTR3" localSheetId="8">#REF!</definedName>
    <definedName name="_______________BTR3">#REF!</definedName>
    <definedName name="_______________BTR4" localSheetId="22">#REF!</definedName>
    <definedName name="_______________BTR4" localSheetId="8">#REF!</definedName>
    <definedName name="_______________BTR4">#REF!</definedName>
    <definedName name="_______________BTR5" localSheetId="22">#REF!</definedName>
    <definedName name="_______________BTR5" localSheetId="8">#REF!</definedName>
    <definedName name="_______________BTR5">#REF!</definedName>
    <definedName name="_______________BTR6" localSheetId="22">#REF!</definedName>
    <definedName name="_______________BTR6" localSheetId="8">#REF!</definedName>
    <definedName name="_______________BTR6">#REF!</definedName>
    <definedName name="_______________BTR7" localSheetId="22">#REF!</definedName>
    <definedName name="_______________BTR7" localSheetId="8">#REF!</definedName>
    <definedName name="_______________BTR7">#REF!</definedName>
    <definedName name="_______________BTR8" localSheetId="22">#REF!</definedName>
    <definedName name="_______________BTR8" localSheetId="8">#REF!</definedName>
    <definedName name="_______________BTR8">#REF!</definedName>
    <definedName name="_______________BTR9" localSheetId="22">#REF!</definedName>
    <definedName name="_______________BTR9" localSheetId="8">#REF!</definedName>
    <definedName name="_______________BTR9">#REF!</definedName>
    <definedName name="_______________BTS1" localSheetId="22">#REF!</definedName>
    <definedName name="_______________BTS1" localSheetId="8">#REF!</definedName>
    <definedName name="_______________BTS1">#REF!</definedName>
    <definedName name="_______________BTS10" localSheetId="22">#REF!</definedName>
    <definedName name="_______________BTS10" localSheetId="8">#REF!</definedName>
    <definedName name="_______________BTS10">#REF!</definedName>
    <definedName name="_______________BTS11" localSheetId="22">#REF!</definedName>
    <definedName name="_______________BTS11" localSheetId="8">#REF!</definedName>
    <definedName name="_______________BTS11">#REF!</definedName>
    <definedName name="_______________BTS12" localSheetId="22">#REF!</definedName>
    <definedName name="_______________BTS12" localSheetId="8">#REF!</definedName>
    <definedName name="_______________BTS12">#REF!</definedName>
    <definedName name="_______________BTS13" localSheetId="22">#REF!</definedName>
    <definedName name="_______________BTS13" localSheetId="8">#REF!</definedName>
    <definedName name="_______________BTS13">#REF!</definedName>
    <definedName name="_______________BTS14" localSheetId="22">#REF!</definedName>
    <definedName name="_______________BTS14" localSheetId="8">#REF!</definedName>
    <definedName name="_______________BTS14">#REF!</definedName>
    <definedName name="_______________BTS15" localSheetId="22">#REF!</definedName>
    <definedName name="_______________BTS15" localSheetId="8">#REF!</definedName>
    <definedName name="_______________BTS15">#REF!</definedName>
    <definedName name="_______________BTS16" localSheetId="22">#REF!</definedName>
    <definedName name="_______________BTS16" localSheetId="8">#REF!</definedName>
    <definedName name="_______________BTS16">#REF!</definedName>
    <definedName name="_______________BTS17" localSheetId="22">#REF!</definedName>
    <definedName name="_______________BTS17" localSheetId="8">#REF!</definedName>
    <definedName name="_______________BTS17">#REF!</definedName>
    <definedName name="_______________BTS18" localSheetId="22">#REF!</definedName>
    <definedName name="_______________BTS18" localSheetId="8">#REF!</definedName>
    <definedName name="_______________BTS18">#REF!</definedName>
    <definedName name="_______________BTS19" localSheetId="22">#REF!</definedName>
    <definedName name="_______________BTS19" localSheetId="8">#REF!</definedName>
    <definedName name="_______________BTS19">#REF!</definedName>
    <definedName name="_______________BTS2" localSheetId="22">#REF!</definedName>
    <definedName name="_______________BTS2" localSheetId="8">#REF!</definedName>
    <definedName name="_______________BTS2">#REF!</definedName>
    <definedName name="_______________BTS20" localSheetId="22">#REF!</definedName>
    <definedName name="_______________BTS20" localSheetId="8">#REF!</definedName>
    <definedName name="_______________BTS20">#REF!</definedName>
    <definedName name="_______________BTS21" localSheetId="22">#REF!</definedName>
    <definedName name="_______________BTS21" localSheetId="8">#REF!</definedName>
    <definedName name="_______________BTS21">#REF!</definedName>
    <definedName name="_______________BTS22" localSheetId="22">#REF!</definedName>
    <definedName name="_______________BTS22" localSheetId="8">#REF!</definedName>
    <definedName name="_______________BTS22">#REF!</definedName>
    <definedName name="_______________BTS23" localSheetId="22">#REF!</definedName>
    <definedName name="_______________BTS23" localSheetId="8">#REF!</definedName>
    <definedName name="_______________BTS23">#REF!</definedName>
    <definedName name="_______________BTS24" localSheetId="22">#REF!</definedName>
    <definedName name="_______________BTS24" localSheetId="8">#REF!</definedName>
    <definedName name="_______________BTS24">#REF!</definedName>
    <definedName name="_______________BTS3" localSheetId="22">#REF!</definedName>
    <definedName name="_______________BTS3" localSheetId="8">#REF!</definedName>
    <definedName name="_______________BTS3">#REF!</definedName>
    <definedName name="_______________BTS4" localSheetId="22">#REF!</definedName>
    <definedName name="_______________BTS4" localSheetId="8">#REF!</definedName>
    <definedName name="_______________BTS4">#REF!</definedName>
    <definedName name="_______________BTS5" localSheetId="22">#REF!</definedName>
    <definedName name="_______________BTS5" localSheetId="8">#REF!</definedName>
    <definedName name="_______________BTS5">#REF!</definedName>
    <definedName name="_______________BTS6" localSheetId="22">#REF!</definedName>
    <definedName name="_______________BTS6" localSheetId="8">#REF!</definedName>
    <definedName name="_______________BTS6">#REF!</definedName>
    <definedName name="_______________BTS7" localSheetId="22">#REF!</definedName>
    <definedName name="_______________BTS7" localSheetId="8">#REF!</definedName>
    <definedName name="_______________BTS7">#REF!</definedName>
    <definedName name="_______________BTS8" localSheetId="22">#REF!</definedName>
    <definedName name="_______________BTS8" localSheetId="8">#REF!</definedName>
    <definedName name="_______________BTS8">#REF!</definedName>
    <definedName name="_______________BTS9" localSheetId="22">#REF!</definedName>
    <definedName name="_______________BTS9" localSheetId="8">#REF!</definedName>
    <definedName name="_______________BTS9">#REF!</definedName>
    <definedName name="_______________can430">40.73</definedName>
    <definedName name="_______________can435">43.3</definedName>
    <definedName name="_______________CCW1">[9]DATA!$H$67</definedName>
    <definedName name="_______________CCW2">[9]DATA!$H$97</definedName>
    <definedName name="_______________cur1">[2]r!$F$30</definedName>
    <definedName name="_______________G120907" localSheetId="22">[16]Data!#REF!</definedName>
    <definedName name="_______________G120907" localSheetId="8">[16]Data!#REF!</definedName>
    <definedName name="_______________G120907">[16]Data!#REF!</definedName>
    <definedName name="_______________GBS110" localSheetId="22">#REF!</definedName>
    <definedName name="_______________GBS110" localSheetId="8">#REF!</definedName>
    <definedName name="_______________GBS110">#REF!</definedName>
    <definedName name="_______________GBS111" localSheetId="22">#REF!</definedName>
    <definedName name="_______________GBS111" localSheetId="8">#REF!</definedName>
    <definedName name="_______________GBS111">#REF!</definedName>
    <definedName name="_______________GBS112" localSheetId="22">#REF!</definedName>
    <definedName name="_______________GBS112" localSheetId="8">#REF!</definedName>
    <definedName name="_______________GBS112">#REF!</definedName>
    <definedName name="_______________GBS113" localSheetId="22">#REF!</definedName>
    <definedName name="_______________GBS113" localSheetId="8">#REF!</definedName>
    <definedName name="_______________GBS113">#REF!</definedName>
    <definedName name="_______________GBS114" localSheetId="22">#REF!</definedName>
    <definedName name="_______________GBS114" localSheetId="8">#REF!</definedName>
    <definedName name="_______________GBS114">#REF!</definedName>
    <definedName name="_______________GBS115" localSheetId="22">#REF!</definedName>
    <definedName name="_______________GBS115" localSheetId="8">#REF!</definedName>
    <definedName name="_______________GBS115">#REF!</definedName>
    <definedName name="_______________GBS116" localSheetId="22">#REF!</definedName>
    <definedName name="_______________GBS116" localSheetId="8">#REF!</definedName>
    <definedName name="_______________GBS116">#REF!</definedName>
    <definedName name="_______________GBS117" localSheetId="22">#REF!</definedName>
    <definedName name="_______________GBS117" localSheetId="8">#REF!</definedName>
    <definedName name="_______________GBS117">#REF!</definedName>
    <definedName name="_______________GBS118" localSheetId="22">#REF!</definedName>
    <definedName name="_______________GBS118" localSheetId="8">#REF!</definedName>
    <definedName name="_______________GBS118">#REF!</definedName>
    <definedName name="_______________GBS119" localSheetId="22">#REF!</definedName>
    <definedName name="_______________GBS119" localSheetId="8">#REF!</definedName>
    <definedName name="_______________GBS119">#REF!</definedName>
    <definedName name="_______________GBS12" localSheetId="22">#REF!</definedName>
    <definedName name="_______________GBS12" localSheetId="8">#REF!</definedName>
    <definedName name="_______________GBS12">#REF!</definedName>
    <definedName name="_______________GBS120" localSheetId="22">#REF!</definedName>
    <definedName name="_______________GBS120" localSheetId="8">#REF!</definedName>
    <definedName name="_______________GBS120">#REF!</definedName>
    <definedName name="_______________GBS121" localSheetId="22">#REF!</definedName>
    <definedName name="_______________GBS121" localSheetId="8">#REF!</definedName>
    <definedName name="_______________GBS121">#REF!</definedName>
    <definedName name="_______________GBS122" localSheetId="22">#REF!</definedName>
    <definedName name="_______________GBS122" localSheetId="8">#REF!</definedName>
    <definedName name="_______________GBS122">#REF!</definedName>
    <definedName name="_______________GBS123" localSheetId="22">#REF!</definedName>
    <definedName name="_______________GBS123" localSheetId="8">#REF!</definedName>
    <definedName name="_______________GBS123">#REF!</definedName>
    <definedName name="_______________GBS124" localSheetId="22">#REF!</definedName>
    <definedName name="_______________GBS124" localSheetId="8">#REF!</definedName>
    <definedName name="_______________GBS124">#REF!</definedName>
    <definedName name="_______________GBS13" localSheetId="22">#REF!</definedName>
    <definedName name="_______________GBS13" localSheetId="8">#REF!</definedName>
    <definedName name="_______________GBS13">#REF!</definedName>
    <definedName name="_______________GBS14" localSheetId="22">#REF!</definedName>
    <definedName name="_______________GBS14" localSheetId="8">#REF!</definedName>
    <definedName name="_______________GBS14">#REF!</definedName>
    <definedName name="_______________GBS15" localSheetId="22">#REF!</definedName>
    <definedName name="_______________GBS15" localSheetId="8">#REF!</definedName>
    <definedName name="_______________GBS15">#REF!</definedName>
    <definedName name="_______________GBS16" localSheetId="22">#REF!</definedName>
    <definedName name="_______________GBS16" localSheetId="8">#REF!</definedName>
    <definedName name="_______________GBS16">#REF!</definedName>
    <definedName name="_______________GBS17" localSheetId="22">#REF!</definedName>
    <definedName name="_______________GBS17" localSheetId="8">#REF!</definedName>
    <definedName name="_______________GBS17">#REF!</definedName>
    <definedName name="_______________GBS18" localSheetId="22">#REF!</definedName>
    <definedName name="_______________GBS18" localSheetId="8">#REF!</definedName>
    <definedName name="_______________GBS18">#REF!</definedName>
    <definedName name="_______________GBS19" localSheetId="22">#REF!</definedName>
    <definedName name="_______________GBS19" localSheetId="8">#REF!</definedName>
    <definedName name="_______________GBS19">#REF!</definedName>
    <definedName name="_______________GBS21" localSheetId="22">#REF!</definedName>
    <definedName name="_______________GBS21" localSheetId="8">#REF!</definedName>
    <definedName name="_______________GBS21">#REF!</definedName>
    <definedName name="_______________GBS210" localSheetId="22">#REF!</definedName>
    <definedName name="_______________GBS210" localSheetId="8">#REF!</definedName>
    <definedName name="_______________GBS210">#REF!</definedName>
    <definedName name="_______________GBS211" localSheetId="22">#REF!</definedName>
    <definedName name="_______________GBS211" localSheetId="8">#REF!</definedName>
    <definedName name="_______________GBS211">#REF!</definedName>
    <definedName name="_______________GBS212" localSheetId="22">#REF!</definedName>
    <definedName name="_______________GBS212" localSheetId="8">#REF!</definedName>
    <definedName name="_______________GBS212">#REF!</definedName>
    <definedName name="_______________GBS213" localSheetId="22">#REF!</definedName>
    <definedName name="_______________GBS213" localSheetId="8">#REF!</definedName>
    <definedName name="_______________GBS213">#REF!</definedName>
    <definedName name="_______________GBS214" localSheetId="22">#REF!</definedName>
    <definedName name="_______________GBS214" localSheetId="8">#REF!</definedName>
    <definedName name="_______________GBS214">#REF!</definedName>
    <definedName name="_______________GBS215" localSheetId="22">#REF!</definedName>
    <definedName name="_______________GBS215" localSheetId="8">#REF!</definedName>
    <definedName name="_______________GBS215">#REF!</definedName>
    <definedName name="_______________GBS216" localSheetId="22">#REF!</definedName>
    <definedName name="_______________GBS216" localSheetId="8">#REF!</definedName>
    <definedName name="_______________GBS216">#REF!</definedName>
    <definedName name="_______________GBS217" localSheetId="22">#REF!</definedName>
    <definedName name="_______________GBS217" localSheetId="8">#REF!</definedName>
    <definedName name="_______________GBS217">#REF!</definedName>
    <definedName name="_______________GBS218" localSheetId="22">#REF!</definedName>
    <definedName name="_______________GBS218" localSheetId="8">#REF!</definedName>
    <definedName name="_______________GBS218">#REF!</definedName>
    <definedName name="_______________GBS219" localSheetId="22">#REF!</definedName>
    <definedName name="_______________GBS219" localSheetId="8">#REF!</definedName>
    <definedName name="_______________GBS219">#REF!</definedName>
    <definedName name="_______________GBS22" localSheetId="22">#REF!</definedName>
    <definedName name="_______________GBS22" localSheetId="8">#REF!</definedName>
    <definedName name="_______________GBS22">#REF!</definedName>
    <definedName name="_______________GBS220" localSheetId="22">#REF!</definedName>
    <definedName name="_______________GBS220" localSheetId="8">#REF!</definedName>
    <definedName name="_______________GBS220">#REF!</definedName>
    <definedName name="_______________GBS221" localSheetId="22">#REF!</definedName>
    <definedName name="_______________GBS221" localSheetId="8">#REF!</definedName>
    <definedName name="_______________GBS221">#REF!</definedName>
    <definedName name="_______________GBS222" localSheetId="22">#REF!</definedName>
    <definedName name="_______________GBS222" localSheetId="8">#REF!</definedName>
    <definedName name="_______________GBS222">#REF!</definedName>
    <definedName name="_______________GBS223" localSheetId="22">#REF!</definedName>
    <definedName name="_______________GBS223" localSheetId="8">#REF!</definedName>
    <definedName name="_______________GBS223">#REF!</definedName>
    <definedName name="_______________GBS224" localSheetId="22">#REF!</definedName>
    <definedName name="_______________GBS224" localSheetId="8">#REF!</definedName>
    <definedName name="_______________GBS224">#REF!</definedName>
    <definedName name="_______________GBS23" localSheetId="22">#REF!</definedName>
    <definedName name="_______________GBS23" localSheetId="8">#REF!</definedName>
    <definedName name="_______________GBS23">#REF!</definedName>
    <definedName name="_______________GBS24" localSheetId="22">#REF!</definedName>
    <definedName name="_______________GBS24" localSheetId="8">#REF!</definedName>
    <definedName name="_______________GBS24">#REF!</definedName>
    <definedName name="_______________GBS25" localSheetId="22">#REF!</definedName>
    <definedName name="_______________GBS25" localSheetId="8">#REF!</definedName>
    <definedName name="_______________GBS25">#REF!</definedName>
    <definedName name="_______________GBS26" localSheetId="22">#REF!</definedName>
    <definedName name="_______________GBS26" localSheetId="8">#REF!</definedName>
    <definedName name="_______________GBS26">#REF!</definedName>
    <definedName name="_______________GBS27" localSheetId="22">#REF!</definedName>
    <definedName name="_______________GBS27" localSheetId="8">#REF!</definedName>
    <definedName name="_______________GBS27">#REF!</definedName>
    <definedName name="_______________GBS28" localSheetId="22">#REF!</definedName>
    <definedName name="_______________GBS28" localSheetId="8">#REF!</definedName>
    <definedName name="_______________GBS28">#REF!</definedName>
    <definedName name="_______________GBS29" localSheetId="22">#REF!</definedName>
    <definedName name="_______________GBS29" localSheetId="8">#REF!</definedName>
    <definedName name="_______________GBS29">#REF!</definedName>
    <definedName name="_______________imp1">[11]DATA_PRG!$H$245</definedName>
    <definedName name="_______________knr2" localSheetId="22">#REF!</definedName>
    <definedName name="_______________knr2" localSheetId="8">#REF!</definedName>
    <definedName name="_______________knr2">#REF!</definedName>
    <definedName name="_______________l1">[3]leads!$A$3:$E$108</definedName>
    <definedName name="_______________l12" localSheetId="22">#REF!</definedName>
    <definedName name="_______________l12" localSheetId="8">#REF!</definedName>
    <definedName name="_______________l12">#REF!</definedName>
    <definedName name="_______________l2">[2]r!$F$29</definedName>
    <definedName name="_______________l3" localSheetId="22">#REF!</definedName>
    <definedName name="_______________l3" localSheetId="8">#REF!</definedName>
    <definedName name="_______________l3">#REF!</definedName>
    <definedName name="_______________l4">[4]Sheet1!$W$2:$Y$103</definedName>
    <definedName name="_______________l5" localSheetId="22">#REF!</definedName>
    <definedName name="_______________l5" localSheetId="8">#REF!</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[9]DATA!$H$245</definedName>
    <definedName name="_______________lj600" localSheetId="22">#REF!</definedName>
    <definedName name="_______________lj600" localSheetId="8">#REF!</definedName>
    <definedName name="_______________lj600">#REF!</definedName>
    <definedName name="_______________lj900" localSheetId="22">#REF!</definedName>
    <definedName name="_______________lj900" localSheetId="8">#REF!</definedName>
    <definedName name="_______________lj900">#REF!</definedName>
    <definedName name="_______________LL3" localSheetId="22">#REF!</definedName>
    <definedName name="_______________LL3" localSheetId="8">#REF!</definedName>
    <definedName name="_______________LL3">#REF!</definedName>
    <definedName name="_______________LSO24" localSheetId="22">[10]Lead!#REF!</definedName>
    <definedName name="_______________LSO24" localSheetId="8">[10]Lead!#REF!</definedName>
    <definedName name="_______________LSO24">[10]Lead!#REF!</definedName>
    <definedName name="_______________MA1" localSheetId="22">#REF!</definedName>
    <definedName name="_______________MA1" localSheetId="8">#REF!</definedName>
    <definedName name="_______________MA1">#REF!</definedName>
    <definedName name="_______________MA2" localSheetId="22">#REF!</definedName>
    <definedName name="_______________MA2" localSheetId="8">#REF!</definedName>
    <definedName name="_______________MA2">#REF!</definedName>
    <definedName name="_______________Met22" localSheetId="22">#REF!</definedName>
    <definedName name="_______________Met22" localSheetId="8">#REF!</definedName>
    <definedName name="_______________Met22">#REF!</definedName>
    <definedName name="_______________Met45" localSheetId="22">#REF!</definedName>
    <definedName name="_______________Met45" localSheetId="8">#REF!</definedName>
    <definedName name="_______________Met45">#REF!</definedName>
    <definedName name="_______________MEt55" localSheetId="22">#REF!</definedName>
    <definedName name="_______________MEt55" localSheetId="8">#REF!</definedName>
    <definedName name="_______________MEt55">#REF!</definedName>
    <definedName name="_______________Met63" localSheetId="22">#REF!</definedName>
    <definedName name="_______________Met63" localSheetId="8">#REF!</definedName>
    <definedName name="_______________Met63">#REF!</definedName>
    <definedName name="_______________ML21" localSheetId="22">#REF!</definedName>
    <definedName name="_______________ML21" localSheetId="8">#REF!</definedName>
    <definedName name="_______________ML21">#REF!</definedName>
    <definedName name="_______________ML210" localSheetId="22">#REF!</definedName>
    <definedName name="_______________ML210" localSheetId="8">#REF!</definedName>
    <definedName name="_______________ML210">#REF!</definedName>
    <definedName name="_______________ML211" localSheetId="22">#REF!</definedName>
    <definedName name="_______________ML211" localSheetId="8">#REF!</definedName>
    <definedName name="_______________ML211">#REF!</definedName>
    <definedName name="_______________ML212" localSheetId="22">#REF!</definedName>
    <definedName name="_______________ML212" localSheetId="8">#REF!</definedName>
    <definedName name="_______________ML212">#REF!</definedName>
    <definedName name="_______________ML213" localSheetId="22">#REF!</definedName>
    <definedName name="_______________ML213" localSheetId="8">#REF!</definedName>
    <definedName name="_______________ML213">#REF!</definedName>
    <definedName name="_______________ML214" localSheetId="22">#REF!</definedName>
    <definedName name="_______________ML214" localSheetId="8">#REF!</definedName>
    <definedName name="_______________ML214">#REF!</definedName>
    <definedName name="_______________ML215" localSheetId="22">#REF!</definedName>
    <definedName name="_______________ML215" localSheetId="8">#REF!</definedName>
    <definedName name="_______________ML215">#REF!</definedName>
    <definedName name="_______________ML216" localSheetId="22">#REF!</definedName>
    <definedName name="_______________ML216" localSheetId="8">#REF!</definedName>
    <definedName name="_______________ML216">#REF!</definedName>
    <definedName name="_______________ML217" localSheetId="22">#REF!</definedName>
    <definedName name="_______________ML217" localSheetId="8">#REF!</definedName>
    <definedName name="_______________ML217">#REF!</definedName>
    <definedName name="_______________ML218" localSheetId="22">#REF!</definedName>
    <definedName name="_______________ML218" localSheetId="8">#REF!</definedName>
    <definedName name="_______________ML218">#REF!</definedName>
    <definedName name="_______________ML219" localSheetId="22">#REF!</definedName>
    <definedName name="_______________ML219" localSheetId="8">#REF!</definedName>
    <definedName name="_______________ML219">#REF!</definedName>
    <definedName name="_______________ML22" localSheetId="22">#REF!</definedName>
    <definedName name="_______________ML22" localSheetId="8">#REF!</definedName>
    <definedName name="_______________ML22">#REF!</definedName>
    <definedName name="_______________ML220" localSheetId="22">#REF!</definedName>
    <definedName name="_______________ML220" localSheetId="8">#REF!</definedName>
    <definedName name="_______________ML220">#REF!</definedName>
    <definedName name="_______________ML221" localSheetId="22">#REF!</definedName>
    <definedName name="_______________ML221" localSheetId="8">#REF!</definedName>
    <definedName name="_______________ML221">#REF!</definedName>
    <definedName name="_______________ML222" localSheetId="22">#REF!</definedName>
    <definedName name="_______________ML222" localSheetId="8">#REF!</definedName>
    <definedName name="_______________ML222">#REF!</definedName>
    <definedName name="_______________ML223" localSheetId="22">#REF!</definedName>
    <definedName name="_______________ML223" localSheetId="8">#REF!</definedName>
    <definedName name="_______________ML223">#REF!</definedName>
    <definedName name="_______________ML224" localSheetId="22">#REF!</definedName>
    <definedName name="_______________ML224" localSheetId="8">#REF!</definedName>
    <definedName name="_______________ML224">#REF!</definedName>
    <definedName name="_______________ML23" localSheetId="22">#REF!</definedName>
    <definedName name="_______________ML23" localSheetId="8">#REF!</definedName>
    <definedName name="_______________ML23">#REF!</definedName>
    <definedName name="_______________ML24" localSheetId="22">#REF!</definedName>
    <definedName name="_______________ML24" localSheetId="8">#REF!</definedName>
    <definedName name="_______________ML24">#REF!</definedName>
    <definedName name="_______________ML25" localSheetId="22">#REF!</definedName>
    <definedName name="_______________ML25" localSheetId="8">#REF!</definedName>
    <definedName name="_______________ML25">#REF!</definedName>
    <definedName name="_______________ML26" localSheetId="22">#REF!</definedName>
    <definedName name="_______________ML26" localSheetId="8">#REF!</definedName>
    <definedName name="_______________ML26">#REF!</definedName>
    <definedName name="_______________ML27" localSheetId="22">#REF!</definedName>
    <definedName name="_______________ML27" localSheetId="8">#REF!</definedName>
    <definedName name="_______________ML27">#REF!</definedName>
    <definedName name="_______________ML28" localSheetId="22">#REF!</definedName>
    <definedName name="_______________ML28" localSheetId="8">#REF!</definedName>
    <definedName name="_______________ML28">#REF!</definedName>
    <definedName name="_______________ML29" localSheetId="22">#REF!</definedName>
    <definedName name="_______________ML29" localSheetId="8">#REF!</definedName>
    <definedName name="_______________ML29">#REF!</definedName>
    <definedName name="_______________ML31" localSheetId="22">#REF!</definedName>
    <definedName name="_______________ML31" localSheetId="8">#REF!</definedName>
    <definedName name="_______________ML31">#REF!</definedName>
    <definedName name="_______________ML310" localSheetId="22">#REF!</definedName>
    <definedName name="_______________ML310" localSheetId="8">#REF!</definedName>
    <definedName name="_______________ML310">#REF!</definedName>
    <definedName name="_______________ML311" localSheetId="22">#REF!</definedName>
    <definedName name="_______________ML311" localSheetId="8">#REF!</definedName>
    <definedName name="_______________ML311">#REF!</definedName>
    <definedName name="_______________ML312" localSheetId="22">#REF!</definedName>
    <definedName name="_______________ML312" localSheetId="8">#REF!</definedName>
    <definedName name="_______________ML312">#REF!</definedName>
    <definedName name="_______________ML313" localSheetId="22">#REF!</definedName>
    <definedName name="_______________ML313" localSheetId="8">#REF!</definedName>
    <definedName name="_______________ML313">#REF!</definedName>
    <definedName name="_______________ML314" localSheetId="22">#REF!</definedName>
    <definedName name="_______________ML314" localSheetId="8">#REF!</definedName>
    <definedName name="_______________ML314">#REF!</definedName>
    <definedName name="_______________ML315" localSheetId="22">#REF!</definedName>
    <definedName name="_______________ML315" localSheetId="8">#REF!</definedName>
    <definedName name="_______________ML315">#REF!</definedName>
    <definedName name="_______________ML316" localSheetId="22">#REF!</definedName>
    <definedName name="_______________ML316" localSheetId="8">#REF!</definedName>
    <definedName name="_______________ML316">#REF!</definedName>
    <definedName name="_______________ML317" localSheetId="22">#REF!</definedName>
    <definedName name="_______________ML317" localSheetId="8">#REF!</definedName>
    <definedName name="_______________ML317">#REF!</definedName>
    <definedName name="_______________ML318" localSheetId="22">#REF!</definedName>
    <definedName name="_______________ML318" localSheetId="8">#REF!</definedName>
    <definedName name="_______________ML318">#REF!</definedName>
    <definedName name="_______________ML319" localSheetId="22">#REF!</definedName>
    <definedName name="_______________ML319" localSheetId="8">#REF!</definedName>
    <definedName name="_______________ML319">#REF!</definedName>
    <definedName name="_______________ML32" localSheetId="22">#REF!</definedName>
    <definedName name="_______________ML32" localSheetId="8">#REF!</definedName>
    <definedName name="_______________ML32">#REF!</definedName>
    <definedName name="_______________ML320" localSheetId="22">#REF!</definedName>
    <definedName name="_______________ML320" localSheetId="8">#REF!</definedName>
    <definedName name="_______________ML320">#REF!</definedName>
    <definedName name="_______________ML321" localSheetId="22">#REF!</definedName>
    <definedName name="_______________ML321" localSheetId="8">#REF!</definedName>
    <definedName name="_______________ML321">#REF!</definedName>
    <definedName name="_______________ML322" localSheetId="22">#REF!</definedName>
    <definedName name="_______________ML322" localSheetId="8">#REF!</definedName>
    <definedName name="_______________ML322">#REF!</definedName>
    <definedName name="_______________ML323" localSheetId="22">#REF!</definedName>
    <definedName name="_______________ML323" localSheetId="8">#REF!</definedName>
    <definedName name="_______________ML323">#REF!</definedName>
    <definedName name="_______________ML324" localSheetId="22">#REF!</definedName>
    <definedName name="_______________ML324" localSheetId="8">#REF!</definedName>
    <definedName name="_______________ML324">#REF!</definedName>
    <definedName name="_______________ML33" localSheetId="22">#REF!</definedName>
    <definedName name="_______________ML33" localSheetId="8">#REF!</definedName>
    <definedName name="_______________ML33">#REF!</definedName>
    <definedName name="_______________ML34" localSheetId="22">#REF!</definedName>
    <definedName name="_______________ML34" localSheetId="8">#REF!</definedName>
    <definedName name="_______________ML34">#REF!</definedName>
    <definedName name="_______________ML35" localSheetId="22">#REF!</definedName>
    <definedName name="_______________ML35" localSheetId="8">#REF!</definedName>
    <definedName name="_______________ML35">#REF!</definedName>
    <definedName name="_______________ML36" localSheetId="22">#REF!</definedName>
    <definedName name="_______________ML36" localSheetId="8">#REF!</definedName>
    <definedName name="_______________ML36">#REF!</definedName>
    <definedName name="_______________ML37" localSheetId="22">#REF!</definedName>
    <definedName name="_______________ML37" localSheetId="8">#REF!</definedName>
    <definedName name="_______________ML37">#REF!</definedName>
    <definedName name="_______________ML38" localSheetId="22">#REF!</definedName>
    <definedName name="_______________ML38" localSheetId="8">#REF!</definedName>
    <definedName name="_______________ML38">#REF!</definedName>
    <definedName name="_______________ML39" localSheetId="22">#REF!</definedName>
    <definedName name="_______________ML39" localSheetId="8">#REF!</definedName>
    <definedName name="_______________ML39">#REF!</definedName>
    <definedName name="_______________ML7" localSheetId="22">#REF!</definedName>
    <definedName name="_______________ML7" localSheetId="8">#REF!</definedName>
    <definedName name="_______________ML7">#REF!</definedName>
    <definedName name="_______________ML8" localSheetId="22">#REF!</definedName>
    <definedName name="_______________ML8" localSheetId="8">#REF!</definedName>
    <definedName name="_______________ML8">#REF!</definedName>
    <definedName name="_______________ML9" localSheetId="22">#REF!</definedName>
    <definedName name="_______________ML9" localSheetId="8">#REF!</definedName>
    <definedName name="_______________ML9">#REF!</definedName>
    <definedName name="_______________mm1">[6]r!$F$4</definedName>
    <definedName name="_______________mm1000" localSheetId="22">#REF!</definedName>
    <definedName name="_______________mm1000" localSheetId="8">#REF!</definedName>
    <definedName name="_______________mm1000">#REF!</definedName>
    <definedName name="_______________mm11">[2]r!$F$4</definedName>
    <definedName name="_______________mm111">[5]r!$F$4</definedName>
    <definedName name="_______________mm600" localSheetId="22">#REF!</definedName>
    <definedName name="_______________mm600" localSheetId="8">#REF!</definedName>
    <definedName name="_______________mm600">#REF!</definedName>
    <definedName name="_______________mm800" localSheetId="22">#REF!</definedName>
    <definedName name="_______________mm800" localSheetId="8">#REF!</definedName>
    <definedName name="_______________mm800">#REF!</definedName>
    <definedName name="_______________PC1" localSheetId="22">#REF!</definedName>
    <definedName name="_______________PC1" localSheetId="8">#REF!</definedName>
    <definedName name="_______________PC1">#REF!</definedName>
    <definedName name="_______________PC10" localSheetId="22">#REF!</definedName>
    <definedName name="_______________PC10" localSheetId="8">#REF!</definedName>
    <definedName name="_______________PC10">#REF!</definedName>
    <definedName name="_______________PC11" localSheetId="22">#REF!</definedName>
    <definedName name="_______________PC11" localSheetId="8">#REF!</definedName>
    <definedName name="_______________PC11">#REF!</definedName>
    <definedName name="_______________PC12" localSheetId="22">#REF!</definedName>
    <definedName name="_______________PC12" localSheetId="8">#REF!</definedName>
    <definedName name="_______________PC12">#REF!</definedName>
    <definedName name="_______________PC13" localSheetId="22">#REF!</definedName>
    <definedName name="_______________PC13" localSheetId="8">#REF!</definedName>
    <definedName name="_______________PC13">#REF!</definedName>
    <definedName name="_______________PC14" localSheetId="22">#REF!</definedName>
    <definedName name="_______________PC14" localSheetId="8">#REF!</definedName>
    <definedName name="_______________PC14">#REF!</definedName>
    <definedName name="_______________PC15" localSheetId="22">#REF!</definedName>
    <definedName name="_______________PC15" localSheetId="8">#REF!</definedName>
    <definedName name="_______________PC15">#REF!</definedName>
    <definedName name="_______________PC16" localSheetId="22">#REF!</definedName>
    <definedName name="_______________PC16" localSheetId="8">#REF!</definedName>
    <definedName name="_______________PC16">#REF!</definedName>
    <definedName name="_______________PC17" localSheetId="22">#REF!</definedName>
    <definedName name="_______________PC17" localSheetId="8">#REF!</definedName>
    <definedName name="_______________PC17">#REF!</definedName>
    <definedName name="_______________PC18" localSheetId="22">#REF!</definedName>
    <definedName name="_______________PC18" localSheetId="8">#REF!</definedName>
    <definedName name="_______________PC18">#REF!</definedName>
    <definedName name="_______________PC19" localSheetId="22">#REF!</definedName>
    <definedName name="_______________PC19" localSheetId="8">#REF!</definedName>
    <definedName name="_______________PC19">#REF!</definedName>
    <definedName name="_______________pc2" localSheetId="22">#REF!</definedName>
    <definedName name="_______________pc2" localSheetId="8">#REF!</definedName>
    <definedName name="_______________pc2">#REF!</definedName>
    <definedName name="_______________PC21" localSheetId="22">#REF!</definedName>
    <definedName name="_______________PC21" localSheetId="8">#REF!</definedName>
    <definedName name="_______________PC21">#REF!</definedName>
    <definedName name="_______________PC22" localSheetId="22">#REF!</definedName>
    <definedName name="_______________PC22" localSheetId="8">#REF!</definedName>
    <definedName name="_______________PC22">#REF!</definedName>
    <definedName name="_______________PC23" localSheetId="22">#REF!</definedName>
    <definedName name="_______________PC23" localSheetId="8">#REF!</definedName>
    <definedName name="_______________PC23">#REF!</definedName>
    <definedName name="_______________PC24" localSheetId="22">#REF!</definedName>
    <definedName name="_______________PC24" localSheetId="8">#REF!</definedName>
    <definedName name="_______________PC24">#REF!</definedName>
    <definedName name="_______________PC3" localSheetId="22">#REF!</definedName>
    <definedName name="_______________PC3" localSheetId="8">#REF!</definedName>
    <definedName name="_______________PC3">#REF!</definedName>
    <definedName name="_______________PC4" localSheetId="22">#REF!</definedName>
    <definedName name="_______________PC4" localSheetId="8">#REF!</definedName>
    <definedName name="_______________PC4">#REF!</definedName>
    <definedName name="_______________PC5" localSheetId="22">#REF!</definedName>
    <definedName name="_______________PC5" localSheetId="8">#REF!</definedName>
    <definedName name="_______________PC5">#REF!</definedName>
    <definedName name="_______________PC6" localSheetId="22">#REF!</definedName>
    <definedName name="_______________PC6" localSheetId="8">#REF!</definedName>
    <definedName name="_______________PC6">#REF!</definedName>
    <definedName name="_______________pc600" localSheetId="22">#REF!</definedName>
    <definedName name="_______________pc600" localSheetId="8">#REF!</definedName>
    <definedName name="_______________pc600">#REF!</definedName>
    <definedName name="_______________PC7" localSheetId="22">#REF!</definedName>
    <definedName name="_______________PC7" localSheetId="8">#REF!</definedName>
    <definedName name="_______________PC7">#REF!</definedName>
    <definedName name="_______________PC8" localSheetId="22">#REF!</definedName>
    <definedName name="_______________PC8" localSheetId="8">#REF!</definedName>
    <definedName name="_______________PC8">#REF!</definedName>
    <definedName name="_______________PC9" localSheetId="22">#REF!</definedName>
    <definedName name="_______________PC9" localSheetId="8">#REF!</definedName>
    <definedName name="_______________PC9">#REF!</definedName>
    <definedName name="_______________pc900" localSheetId="22">#REF!</definedName>
    <definedName name="_______________pc900" localSheetId="8">#REF!</definedName>
    <definedName name="_______________pc900">#REF!</definedName>
    <definedName name="_______________pla4">[12]DATA_PRG!$H$269</definedName>
    <definedName name="_______________pv2" localSheetId="22">#REF!</definedName>
    <definedName name="_______________pv2" localSheetId="8">#REF!</definedName>
    <definedName name="_______________pv2">#REF!</definedName>
    <definedName name="_______________rr3">[7]v!$A$2:$E$51</definedName>
    <definedName name="_______________rrr1">[7]r!$B$1:$I$145</definedName>
    <definedName name="_______________SP10">[13]Sheet1!$C$18</definedName>
    <definedName name="_______________SP16">[13]Sheet1!$C$24</definedName>
    <definedName name="_______________SP7">[13]Sheet1!$C$15</definedName>
    <definedName name="_______________ss12">[8]rdamdata!$J$8</definedName>
    <definedName name="_______________ss20">[8]rdamdata!$J$7</definedName>
    <definedName name="_______________ss40">[8]rdamdata!$J$6</definedName>
    <definedName name="_______________var1" localSheetId="22">#REF!</definedName>
    <definedName name="_______________var1" localSheetId="8">#REF!</definedName>
    <definedName name="_______________var1">#REF!</definedName>
    <definedName name="_______________var4" localSheetId="22">#REF!</definedName>
    <definedName name="_______________var4" localSheetId="8">#REF!</definedName>
    <definedName name="_______________var4">#REF!</definedName>
    <definedName name="______________bla1">[1]leads!$H$7</definedName>
    <definedName name="______________BSG100" localSheetId="22">#REF!</definedName>
    <definedName name="______________BSG100" localSheetId="8">#REF!</definedName>
    <definedName name="______________BSG100">#REF!</definedName>
    <definedName name="______________BSG150" localSheetId="22">#REF!</definedName>
    <definedName name="______________BSG150" localSheetId="8">#REF!</definedName>
    <definedName name="______________BSG150">#REF!</definedName>
    <definedName name="______________BSG5" localSheetId="22">#REF!</definedName>
    <definedName name="______________BSG5" localSheetId="8">#REF!</definedName>
    <definedName name="______________BSG5">#REF!</definedName>
    <definedName name="______________BSG75" localSheetId="22">#REF!</definedName>
    <definedName name="______________BSG75" localSheetId="8">#REF!</definedName>
    <definedName name="______________BSG75">#REF!</definedName>
    <definedName name="______________BTC1" localSheetId="22">#REF!</definedName>
    <definedName name="______________BTC1" localSheetId="8">#REF!</definedName>
    <definedName name="______________BTC1">#REF!</definedName>
    <definedName name="______________BTC10" localSheetId="22">#REF!</definedName>
    <definedName name="______________BTC10" localSheetId="8">#REF!</definedName>
    <definedName name="______________BTC10">#REF!</definedName>
    <definedName name="______________BTC11" localSheetId="22">#REF!</definedName>
    <definedName name="______________BTC11" localSheetId="8">#REF!</definedName>
    <definedName name="______________BTC11">#REF!</definedName>
    <definedName name="______________BTC12" localSheetId="22">#REF!</definedName>
    <definedName name="______________BTC12" localSheetId="8">#REF!</definedName>
    <definedName name="______________BTC12">#REF!</definedName>
    <definedName name="______________BTC13" localSheetId="22">#REF!</definedName>
    <definedName name="______________BTC13" localSheetId="8">#REF!</definedName>
    <definedName name="______________BTC13">#REF!</definedName>
    <definedName name="______________BTC14" localSheetId="22">#REF!</definedName>
    <definedName name="______________BTC14" localSheetId="8">#REF!</definedName>
    <definedName name="______________BTC14">#REF!</definedName>
    <definedName name="______________BTC15" localSheetId="22">#REF!</definedName>
    <definedName name="______________BTC15" localSheetId="8">#REF!</definedName>
    <definedName name="______________BTC15">#REF!</definedName>
    <definedName name="______________BTC16" localSheetId="22">#REF!</definedName>
    <definedName name="______________BTC16" localSheetId="8">#REF!</definedName>
    <definedName name="______________BTC16">#REF!</definedName>
    <definedName name="______________BTC17" localSheetId="22">#REF!</definedName>
    <definedName name="______________BTC17" localSheetId="8">#REF!</definedName>
    <definedName name="______________BTC17">#REF!</definedName>
    <definedName name="______________BTC18" localSheetId="22">#REF!</definedName>
    <definedName name="______________BTC18" localSheetId="8">#REF!</definedName>
    <definedName name="______________BTC18">#REF!</definedName>
    <definedName name="______________BTC19" localSheetId="22">#REF!</definedName>
    <definedName name="______________BTC19" localSheetId="8">#REF!</definedName>
    <definedName name="______________BTC19">#REF!</definedName>
    <definedName name="______________BTC2" localSheetId="22">#REF!</definedName>
    <definedName name="______________BTC2" localSheetId="8">#REF!</definedName>
    <definedName name="______________BTC2">#REF!</definedName>
    <definedName name="______________BTC20" localSheetId="22">#REF!</definedName>
    <definedName name="______________BTC20" localSheetId="8">#REF!</definedName>
    <definedName name="______________BTC20">#REF!</definedName>
    <definedName name="______________BTC21" localSheetId="22">#REF!</definedName>
    <definedName name="______________BTC21" localSheetId="8">#REF!</definedName>
    <definedName name="______________BTC21">#REF!</definedName>
    <definedName name="______________BTC22" localSheetId="22">#REF!</definedName>
    <definedName name="______________BTC22" localSheetId="8">#REF!</definedName>
    <definedName name="______________BTC22">#REF!</definedName>
    <definedName name="______________BTC23" localSheetId="22">#REF!</definedName>
    <definedName name="______________BTC23" localSheetId="8">#REF!</definedName>
    <definedName name="______________BTC23">#REF!</definedName>
    <definedName name="______________BTC24" localSheetId="22">#REF!</definedName>
    <definedName name="______________BTC24" localSheetId="8">#REF!</definedName>
    <definedName name="______________BTC24">#REF!</definedName>
    <definedName name="______________BTC3" localSheetId="22">#REF!</definedName>
    <definedName name="______________BTC3" localSheetId="8">#REF!</definedName>
    <definedName name="______________BTC3">#REF!</definedName>
    <definedName name="______________BTC4" localSheetId="22">#REF!</definedName>
    <definedName name="______________BTC4" localSheetId="8">#REF!</definedName>
    <definedName name="______________BTC4">#REF!</definedName>
    <definedName name="______________BTC5" localSheetId="22">#REF!</definedName>
    <definedName name="______________BTC5" localSheetId="8">#REF!</definedName>
    <definedName name="______________BTC5">#REF!</definedName>
    <definedName name="______________BTC6" localSheetId="22">#REF!</definedName>
    <definedName name="______________BTC6" localSheetId="8">#REF!</definedName>
    <definedName name="______________BTC6">#REF!</definedName>
    <definedName name="______________BTC7" localSheetId="22">#REF!</definedName>
    <definedName name="______________BTC7" localSheetId="8">#REF!</definedName>
    <definedName name="______________BTC7">#REF!</definedName>
    <definedName name="______________BTC8" localSheetId="22">#REF!</definedName>
    <definedName name="______________BTC8" localSheetId="8">#REF!</definedName>
    <definedName name="______________BTC8">#REF!</definedName>
    <definedName name="______________BTC9" localSheetId="22">#REF!</definedName>
    <definedName name="______________BTC9" localSheetId="8">#REF!</definedName>
    <definedName name="______________BTC9">#REF!</definedName>
    <definedName name="______________BTR1" localSheetId="22">#REF!</definedName>
    <definedName name="______________BTR1" localSheetId="8">#REF!</definedName>
    <definedName name="______________BTR1">#REF!</definedName>
    <definedName name="______________BTR10" localSheetId="22">#REF!</definedName>
    <definedName name="______________BTR10" localSheetId="8">#REF!</definedName>
    <definedName name="______________BTR10">#REF!</definedName>
    <definedName name="______________BTR11" localSheetId="22">#REF!</definedName>
    <definedName name="______________BTR11" localSheetId="8">#REF!</definedName>
    <definedName name="______________BTR11">#REF!</definedName>
    <definedName name="______________BTR12" localSheetId="22">#REF!</definedName>
    <definedName name="______________BTR12" localSheetId="8">#REF!</definedName>
    <definedName name="______________BTR12">#REF!</definedName>
    <definedName name="______________BTR13" localSheetId="22">#REF!</definedName>
    <definedName name="______________BTR13" localSheetId="8">#REF!</definedName>
    <definedName name="______________BTR13">#REF!</definedName>
    <definedName name="______________BTR14" localSheetId="22">#REF!</definedName>
    <definedName name="______________BTR14" localSheetId="8">#REF!</definedName>
    <definedName name="______________BTR14">#REF!</definedName>
    <definedName name="______________BTR15" localSheetId="22">#REF!</definedName>
    <definedName name="______________BTR15" localSheetId="8">#REF!</definedName>
    <definedName name="______________BTR15">#REF!</definedName>
    <definedName name="______________BTR16" localSheetId="22">#REF!</definedName>
    <definedName name="______________BTR16" localSheetId="8">#REF!</definedName>
    <definedName name="______________BTR16">#REF!</definedName>
    <definedName name="______________BTR17" localSheetId="22">#REF!</definedName>
    <definedName name="______________BTR17" localSheetId="8">#REF!</definedName>
    <definedName name="______________BTR17">#REF!</definedName>
    <definedName name="______________BTR18" localSheetId="22">#REF!</definedName>
    <definedName name="______________BTR18" localSheetId="8">#REF!</definedName>
    <definedName name="______________BTR18">#REF!</definedName>
    <definedName name="______________BTR19" localSheetId="22">#REF!</definedName>
    <definedName name="______________BTR19" localSheetId="8">#REF!</definedName>
    <definedName name="______________BTR19">#REF!</definedName>
    <definedName name="______________BTR2" localSheetId="22">#REF!</definedName>
    <definedName name="______________BTR2" localSheetId="8">#REF!</definedName>
    <definedName name="______________BTR2">#REF!</definedName>
    <definedName name="______________BTR20" localSheetId="22">#REF!</definedName>
    <definedName name="______________BTR20" localSheetId="8">#REF!</definedName>
    <definedName name="______________BTR20">#REF!</definedName>
    <definedName name="______________BTR21" localSheetId="22">#REF!</definedName>
    <definedName name="______________BTR21" localSheetId="8">#REF!</definedName>
    <definedName name="______________BTR21">#REF!</definedName>
    <definedName name="______________BTR22" localSheetId="22">#REF!</definedName>
    <definedName name="______________BTR22" localSheetId="8">#REF!</definedName>
    <definedName name="______________BTR22">#REF!</definedName>
    <definedName name="______________BTR23" localSheetId="22">#REF!</definedName>
    <definedName name="______________BTR23" localSheetId="8">#REF!</definedName>
    <definedName name="______________BTR23">#REF!</definedName>
    <definedName name="______________BTR24" localSheetId="22">#REF!</definedName>
    <definedName name="______________BTR24" localSheetId="8">#REF!</definedName>
    <definedName name="______________BTR24">#REF!</definedName>
    <definedName name="______________BTR3" localSheetId="22">#REF!</definedName>
    <definedName name="______________BTR3" localSheetId="8">#REF!</definedName>
    <definedName name="______________BTR3">#REF!</definedName>
    <definedName name="______________BTR4" localSheetId="22">#REF!</definedName>
    <definedName name="______________BTR4" localSheetId="8">#REF!</definedName>
    <definedName name="______________BTR4">#REF!</definedName>
    <definedName name="______________BTR5" localSheetId="22">#REF!</definedName>
    <definedName name="______________BTR5" localSheetId="8">#REF!</definedName>
    <definedName name="______________BTR5">#REF!</definedName>
    <definedName name="______________BTR6" localSheetId="22">#REF!</definedName>
    <definedName name="______________BTR6" localSheetId="8">#REF!</definedName>
    <definedName name="______________BTR6">#REF!</definedName>
    <definedName name="______________BTR7" localSheetId="22">#REF!</definedName>
    <definedName name="______________BTR7" localSheetId="8">#REF!</definedName>
    <definedName name="______________BTR7">#REF!</definedName>
    <definedName name="______________BTR8" localSheetId="22">#REF!</definedName>
    <definedName name="______________BTR8" localSheetId="8">#REF!</definedName>
    <definedName name="______________BTR8">#REF!</definedName>
    <definedName name="______________BTR9" localSheetId="22">#REF!</definedName>
    <definedName name="______________BTR9" localSheetId="8">#REF!</definedName>
    <definedName name="______________BTR9">#REF!</definedName>
    <definedName name="______________BTS1" localSheetId="22">#REF!</definedName>
    <definedName name="______________BTS1" localSheetId="8">#REF!</definedName>
    <definedName name="______________BTS1">#REF!</definedName>
    <definedName name="______________BTS10" localSheetId="22">#REF!</definedName>
    <definedName name="______________BTS10" localSheetId="8">#REF!</definedName>
    <definedName name="______________BTS10">#REF!</definedName>
    <definedName name="______________BTS11" localSheetId="22">#REF!</definedName>
    <definedName name="______________BTS11" localSheetId="8">#REF!</definedName>
    <definedName name="______________BTS11">#REF!</definedName>
    <definedName name="______________BTS12" localSheetId="22">#REF!</definedName>
    <definedName name="______________BTS12" localSheetId="8">#REF!</definedName>
    <definedName name="______________BTS12">#REF!</definedName>
    <definedName name="______________BTS13" localSheetId="22">#REF!</definedName>
    <definedName name="______________BTS13" localSheetId="8">#REF!</definedName>
    <definedName name="______________BTS13">#REF!</definedName>
    <definedName name="______________BTS14" localSheetId="22">#REF!</definedName>
    <definedName name="______________BTS14" localSheetId="8">#REF!</definedName>
    <definedName name="______________BTS14">#REF!</definedName>
    <definedName name="______________BTS15" localSheetId="22">#REF!</definedName>
    <definedName name="______________BTS15" localSheetId="8">#REF!</definedName>
    <definedName name="______________BTS15">#REF!</definedName>
    <definedName name="______________BTS16" localSheetId="22">#REF!</definedName>
    <definedName name="______________BTS16" localSheetId="8">#REF!</definedName>
    <definedName name="______________BTS16">#REF!</definedName>
    <definedName name="______________BTS17" localSheetId="22">#REF!</definedName>
    <definedName name="______________BTS17" localSheetId="8">#REF!</definedName>
    <definedName name="______________BTS17">#REF!</definedName>
    <definedName name="______________BTS18" localSheetId="22">#REF!</definedName>
    <definedName name="______________BTS18" localSheetId="8">#REF!</definedName>
    <definedName name="______________BTS18">#REF!</definedName>
    <definedName name="______________BTS19" localSheetId="22">#REF!</definedName>
    <definedName name="______________BTS19" localSheetId="8">#REF!</definedName>
    <definedName name="______________BTS19">#REF!</definedName>
    <definedName name="______________BTS2" localSheetId="22">#REF!</definedName>
    <definedName name="______________BTS2" localSheetId="8">#REF!</definedName>
    <definedName name="______________BTS2">#REF!</definedName>
    <definedName name="______________BTS20" localSheetId="22">#REF!</definedName>
    <definedName name="______________BTS20" localSheetId="8">#REF!</definedName>
    <definedName name="______________BTS20">#REF!</definedName>
    <definedName name="______________BTS21" localSheetId="22">#REF!</definedName>
    <definedName name="______________BTS21" localSheetId="8">#REF!</definedName>
    <definedName name="______________BTS21">#REF!</definedName>
    <definedName name="______________BTS22" localSheetId="22">#REF!</definedName>
    <definedName name="______________BTS22" localSheetId="8">#REF!</definedName>
    <definedName name="______________BTS22">#REF!</definedName>
    <definedName name="______________BTS23" localSheetId="22">#REF!</definedName>
    <definedName name="______________BTS23" localSheetId="8">#REF!</definedName>
    <definedName name="______________BTS23">#REF!</definedName>
    <definedName name="______________BTS24" localSheetId="22">#REF!</definedName>
    <definedName name="______________BTS24" localSheetId="8">#REF!</definedName>
    <definedName name="______________BTS24">#REF!</definedName>
    <definedName name="______________BTS3" localSheetId="22">#REF!</definedName>
    <definedName name="______________BTS3" localSheetId="8">#REF!</definedName>
    <definedName name="______________BTS3">#REF!</definedName>
    <definedName name="______________BTS4" localSheetId="22">#REF!</definedName>
    <definedName name="______________BTS4" localSheetId="8">#REF!</definedName>
    <definedName name="______________BTS4">#REF!</definedName>
    <definedName name="______________BTS5" localSheetId="22">#REF!</definedName>
    <definedName name="______________BTS5" localSheetId="8">#REF!</definedName>
    <definedName name="______________BTS5">#REF!</definedName>
    <definedName name="______________BTS6" localSheetId="22">#REF!</definedName>
    <definedName name="______________BTS6" localSheetId="8">#REF!</definedName>
    <definedName name="______________BTS6">#REF!</definedName>
    <definedName name="______________BTS7" localSheetId="22">#REF!</definedName>
    <definedName name="______________BTS7" localSheetId="8">#REF!</definedName>
    <definedName name="______________BTS7">#REF!</definedName>
    <definedName name="______________BTS8" localSheetId="22">#REF!</definedName>
    <definedName name="______________BTS8" localSheetId="8">#REF!</definedName>
    <definedName name="______________BTS8">#REF!</definedName>
    <definedName name="______________BTS9" localSheetId="22">#REF!</definedName>
    <definedName name="______________BTS9" localSheetId="8">#REF!</definedName>
    <definedName name="______________BTS9">#REF!</definedName>
    <definedName name="______________can430">40.73</definedName>
    <definedName name="______________can435">43.3</definedName>
    <definedName name="______________CCW1">[9]DATA!$H$67</definedName>
    <definedName name="______________CCW2">[9]DATA!$H$97</definedName>
    <definedName name="______________cur1">[2]r!$F$30</definedName>
    <definedName name="______________G120907" localSheetId="22">[16]Data!#REF!</definedName>
    <definedName name="______________G120907" localSheetId="8">[16]Data!#REF!</definedName>
    <definedName name="______________G120907">[16]Data!#REF!</definedName>
    <definedName name="______________GBS110" localSheetId="22">#REF!</definedName>
    <definedName name="______________GBS110" localSheetId="8">#REF!</definedName>
    <definedName name="______________GBS110">#REF!</definedName>
    <definedName name="______________GBS111" localSheetId="22">#REF!</definedName>
    <definedName name="______________GBS111" localSheetId="8">#REF!</definedName>
    <definedName name="______________GBS111">#REF!</definedName>
    <definedName name="______________GBS112" localSheetId="22">#REF!</definedName>
    <definedName name="______________GBS112" localSheetId="8">#REF!</definedName>
    <definedName name="______________GBS112">#REF!</definedName>
    <definedName name="______________GBS113" localSheetId="22">#REF!</definedName>
    <definedName name="______________GBS113" localSheetId="8">#REF!</definedName>
    <definedName name="______________GBS113">#REF!</definedName>
    <definedName name="______________GBS114" localSheetId="22">#REF!</definedName>
    <definedName name="______________GBS114" localSheetId="8">#REF!</definedName>
    <definedName name="______________GBS114">#REF!</definedName>
    <definedName name="______________GBS115" localSheetId="22">#REF!</definedName>
    <definedName name="______________GBS115" localSheetId="8">#REF!</definedName>
    <definedName name="______________GBS115">#REF!</definedName>
    <definedName name="______________GBS116" localSheetId="22">#REF!</definedName>
    <definedName name="______________GBS116" localSheetId="8">#REF!</definedName>
    <definedName name="______________GBS116">#REF!</definedName>
    <definedName name="______________GBS117" localSheetId="22">#REF!</definedName>
    <definedName name="______________GBS117" localSheetId="8">#REF!</definedName>
    <definedName name="______________GBS117">#REF!</definedName>
    <definedName name="______________GBS118" localSheetId="22">#REF!</definedName>
    <definedName name="______________GBS118" localSheetId="8">#REF!</definedName>
    <definedName name="______________GBS118">#REF!</definedName>
    <definedName name="______________GBS119" localSheetId="22">#REF!</definedName>
    <definedName name="______________GBS119" localSheetId="8">#REF!</definedName>
    <definedName name="______________GBS119">#REF!</definedName>
    <definedName name="______________GBS12" localSheetId="22">#REF!</definedName>
    <definedName name="______________GBS12" localSheetId="8">#REF!</definedName>
    <definedName name="______________GBS12">#REF!</definedName>
    <definedName name="______________GBS120" localSheetId="22">#REF!</definedName>
    <definedName name="______________GBS120" localSheetId="8">#REF!</definedName>
    <definedName name="______________GBS120">#REF!</definedName>
    <definedName name="______________GBS121" localSheetId="22">#REF!</definedName>
    <definedName name="______________GBS121" localSheetId="8">#REF!</definedName>
    <definedName name="______________GBS121">#REF!</definedName>
    <definedName name="______________GBS122" localSheetId="22">#REF!</definedName>
    <definedName name="______________GBS122" localSheetId="8">#REF!</definedName>
    <definedName name="______________GBS122">#REF!</definedName>
    <definedName name="______________GBS123" localSheetId="22">#REF!</definedName>
    <definedName name="______________GBS123" localSheetId="8">#REF!</definedName>
    <definedName name="______________GBS123">#REF!</definedName>
    <definedName name="______________GBS124" localSheetId="22">#REF!</definedName>
    <definedName name="______________GBS124" localSheetId="8">#REF!</definedName>
    <definedName name="______________GBS124">#REF!</definedName>
    <definedName name="______________GBS13" localSheetId="22">#REF!</definedName>
    <definedName name="______________GBS13" localSheetId="8">#REF!</definedName>
    <definedName name="______________GBS13">#REF!</definedName>
    <definedName name="______________GBS14" localSheetId="22">#REF!</definedName>
    <definedName name="______________GBS14" localSheetId="8">#REF!</definedName>
    <definedName name="______________GBS14">#REF!</definedName>
    <definedName name="______________GBS15" localSheetId="22">#REF!</definedName>
    <definedName name="______________GBS15" localSheetId="8">#REF!</definedName>
    <definedName name="______________GBS15">#REF!</definedName>
    <definedName name="______________GBS16" localSheetId="22">#REF!</definedName>
    <definedName name="______________GBS16" localSheetId="8">#REF!</definedName>
    <definedName name="______________GBS16">#REF!</definedName>
    <definedName name="______________GBS17" localSheetId="22">#REF!</definedName>
    <definedName name="______________GBS17" localSheetId="8">#REF!</definedName>
    <definedName name="______________GBS17">#REF!</definedName>
    <definedName name="______________GBS18" localSheetId="22">#REF!</definedName>
    <definedName name="______________GBS18" localSheetId="8">#REF!</definedName>
    <definedName name="______________GBS18">#REF!</definedName>
    <definedName name="______________GBS19" localSheetId="22">#REF!</definedName>
    <definedName name="______________GBS19" localSheetId="8">#REF!</definedName>
    <definedName name="______________GBS19">#REF!</definedName>
    <definedName name="______________GBS21" localSheetId="22">#REF!</definedName>
    <definedName name="______________GBS21" localSheetId="8">#REF!</definedName>
    <definedName name="______________GBS21">#REF!</definedName>
    <definedName name="______________GBS210" localSheetId="22">#REF!</definedName>
    <definedName name="______________GBS210" localSheetId="8">#REF!</definedName>
    <definedName name="______________GBS210">#REF!</definedName>
    <definedName name="______________GBS211" localSheetId="22">#REF!</definedName>
    <definedName name="______________GBS211" localSheetId="8">#REF!</definedName>
    <definedName name="______________GBS211">#REF!</definedName>
    <definedName name="______________GBS212" localSheetId="22">#REF!</definedName>
    <definedName name="______________GBS212" localSheetId="8">#REF!</definedName>
    <definedName name="______________GBS212">#REF!</definedName>
    <definedName name="______________GBS213" localSheetId="22">#REF!</definedName>
    <definedName name="______________GBS213" localSheetId="8">#REF!</definedName>
    <definedName name="______________GBS213">#REF!</definedName>
    <definedName name="______________GBS214" localSheetId="22">#REF!</definedName>
    <definedName name="______________GBS214" localSheetId="8">#REF!</definedName>
    <definedName name="______________GBS214">#REF!</definedName>
    <definedName name="______________GBS215" localSheetId="22">#REF!</definedName>
    <definedName name="______________GBS215" localSheetId="8">#REF!</definedName>
    <definedName name="______________GBS215">#REF!</definedName>
    <definedName name="______________GBS216" localSheetId="22">#REF!</definedName>
    <definedName name="______________GBS216" localSheetId="8">#REF!</definedName>
    <definedName name="______________GBS216">#REF!</definedName>
    <definedName name="______________GBS217" localSheetId="22">#REF!</definedName>
    <definedName name="______________GBS217" localSheetId="8">#REF!</definedName>
    <definedName name="______________GBS217">#REF!</definedName>
    <definedName name="______________GBS218" localSheetId="22">#REF!</definedName>
    <definedName name="______________GBS218" localSheetId="8">#REF!</definedName>
    <definedName name="______________GBS218">#REF!</definedName>
    <definedName name="______________GBS219" localSheetId="22">#REF!</definedName>
    <definedName name="______________GBS219" localSheetId="8">#REF!</definedName>
    <definedName name="______________GBS219">#REF!</definedName>
    <definedName name="______________GBS22" localSheetId="22">#REF!</definedName>
    <definedName name="______________GBS22" localSheetId="8">#REF!</definedName>
    <definedName name="______________GBS22">#REF!</definedName>
    <definedName name="______________GBS220" localSheetId="22">#REF!</definedName>
    <definedName name="______________GBS220" localSheetId="8">#REF!</definedName>
    <definedName name="______________GBS220">#REF!</definedName>
    <definedName name="______________GBS221" localSheetId="22">#REF!</definedName>
    <definedName name="______________GBS221" localSheetId="8">#REF!</definedName>
    <definedName name="______________GBS221">#REF!</definedName>
    <definedName name="______________GBS222" localSheetId="22">#REF!</definedName>
    <definedName name="______________GBS222" localSheetId="8">#REF!</definedName>
    <definedName name="______________GBS222">#REF!</definedName>
    <definedName name="______________GBS223" localSheetId="22">#REF!</definedName>
    <definedName name="______________GBS223" localSheetId="8">#REF!</definedName>
    <definedName name="______________GBS223">#REF!</definedName>
    <definedName name="______________GBS224" localSheetId="22">#REF!</definedName>
    <definedName name="______________GBS224" localSheetId="8">#REF!</definedName>
    <definedName name="______________GBS224">#REF!</definedName>
    <definedName name="______________GBS23" localSheetId="22">#REF!</definedName>
    <definedName name="______________GBS23" localSheetId="8">#REF!</definedName>
    <definedName name="______________GBS23">#REF!</definedName>
    <definedName name="______________GBS24" localSheetId="22">#REF!</definedName>
    <definedName name="______________GBS24" localSheetId="8">#REF!</definedName>
    <definedName name="______________GBS24">#REF!</definedName>
    <definedName name="______________GBS25" localSheetId="22">#REF!</definedName>
    <definedName name="______________GBS25" localSheetId="8">#REF!</definedName>
    <definedName name="______________GBS25">#REF!</definedName>
    <definedName name="______________GBS26" localSheetId="22">#REF!</definedName>
    <definedName name="______________GBS26" localSheetId="8">#REF!</definedName>
    <definedName name="______________GBS26">#REF!</definedName>
    <definedName name="______________GBS27" localSheetId="22">#REF!</definedName>
    <definedName name="______________GBS27" localSheetId="8">#REF!</definedName>
    <definedName name="______________GBS27">#REF!</definedName>
    <definedName name="______________GBS28" localSheetId="22">#REF!</definedName>
    <definedName name="______________GBS28" localSheetId="8">#REF!</definedName>
    <definedName name="______________GBS28">#REF!</definedName>
    <definedName name="______________GBS29" localSheetId="22">#REF!</definedName>
    <definedName name="______________GBS29" localSheetId="8">#REF!</definedName>
    <definedName name="______________GBS29">#REF!</definedName>
    <definedName name="______________imp1">[11]DATA_PRG!$H$245</definedName>
    <definedName name="______________knr2" localSheetId="22">#REF!</definedName>
    <definedName name="______________knr2" localSheetId="8">#REF!</definedName>
    <definedName name="______________knr2">#REF!</definedName>
    <definedName name="______________l1">[3]leads!$A$3:$E$108</definedName>
    <definedName name="______________l12" localSheetId="22">#REF!</definedName>
    <definedName name="______________l12" localSheetId="8">#REF!</definedName>
    <definedName name="______________l12">#REF!</definedName>
    <definedName name="______________l2">[2]r!$F$29</definedName>
    <definedName name="______________l3" localSheetId="22">#REF!</definedName>
    <definedName name="______________l3" localSheetId="8">#REF!</definedName>
    <definedName name="______________l3">#REF!</definedName>
    <definedName name="______________l4">[4]Sheet1!$W$2:$Y$103</definedName>
    <definedName name="______________l5" localSheetId="22">#REF!</definedName>
    <definedName name="______________l5" localSheetId="8">#REF!</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[9]DATA!$H$245</definedName>
    <definedName name="______________lj600" localSheetId="22">#REF!</definedName>
    <definedName name="______________lj600" localSheetId="8">#REF!</definedName>
    <definedName name="______________lj600">#REF!</definedName>
    <definedName name="______________lj900" localSheetId="22">#REF!</definedName>
    <definedName name="______________lj900" localSheetId="8">#REF!</definedName>
    <definedName name="______________lj900">#REF!</definedName>
    <definedName name="______________LL3" localSheetId="22">#REF!</definedName>
    <definedName name="______________LL3" localSheetId="8">#REF!</definedName>
    <definedName name="______________LL3">#REF!</definedName>
    <definedName name="______________LSO24" localSheetId="22">[10]Lead!#REF!</definedName>
    <definedName name="______________LSO24" localSheetId="8">[10]Lead!#REF!</definedName>
    <definedName name="______________LSO24">[10]Lead!#REF!</definedName>
    <definedName name="______________MA1" localSheetId="22">#REF!</definedName>
    <definedName name="______________MA1" localSheetId="8">#REF!</definedName>
    <definedName name="______________MA1">#REF!</definedName>
    <definedName name="______________MA2" localSheetId="22">#REF!</definedName>
    <definedName name="______________MA2" localSheetId="8">#REF!</definedName>
    <definedName name="______________MA2">#REF!</definedName>
    <definedName name="______________Met22" localSheetId="22">#REF!</definedName>
    <definedName name="______________Met22" localSheetId="8">#REF!</definedName>
    <definedName name="______________Met22">#REF!</definedName>
    <definedName name="______________Met45" localSheetId="22">#REF!</definedName>
    <definedName name="______________Met45" localSheetId="8">#REF!</definedName>
    <definedName name="______________Met45">#REF!</definedName>
    <definedName name="______________MEt55" localSheetId="22">#REF!</definedName>
    <definedName name="______________MEt55" localSheetId="8">#REF!</definedName>
    <definedName name="______________MEt55">#REF!</definedName>
    <definedName name="______________Met63" localSheetId="22">#REF!</definedName>
    <definedName name="______________Met63" localSheetId="8">#REF!</definedName>
    <definedName name="______________Met63">#REF!</definedName>
    <definedName name="______________ML21" localSheetId="22">#REF!</definedName>
    <definedName name="______________ML21" localSheetId="8">#REF!</definedName>
    <definedName name="______________ML21">#REF!</definedName>
    <definedName name="______________ML210" localSheetId="22">#REF!</definedName>
    <definedName name="______________ML210" localSheetId="8">#REF!</definedName>
    <definedName name="______________ML210">#REF!</definedName>
    <definedName name="______________ML211" localSheetId="22">#REF!</definedName>
    <definedName name="______________ML211" localSheetId="8">#REF!</definedName>
    <definedName name="______________ML211">#REF!</definedName>
    <definedName name="______________ML212" localSheetId="22">#REF!</definedName>
    <definedName name="______________ML212" localSheetId="8">#REF!</definedName>
    <definedName name="______________ML212">#REF!</definedName>
    <definedName name="______________ML213" localSheetId="22">#REF!</definedName>
    <definedName name="______________ML213" localSheetId="8">#REF!</definedName>
    <definedName name="______________ML213">#REF!</definedName>
    <definedName name="______________ML214" localSheetId="22">#REF!</definedName>
    <definedName name="______________ML214" localSheetId="8">#REF!</definedName>
    <definedName name="______________ML214">#REF!</definedName>
    <definedName name="______________ML215" localSheetId="22">#REF!</definedName>
    <definedName name="______________ML215" localSheetId="8">#REF!</definedName>
    <definedName name="______________ML215">#REF!</definedName>
    <definedName name="______________ML216" localSheetId="22">#REF!</definedName>
    <definedName name="______________ML216" localSheetId="8">#REF!</definedName>
    <definedName name="______________ML216">#REF!</definedName>
    <definedName name="______________ML217" localSheetId="22">#REF!</definedName>
    <definedName name="______________ML217" localSheetId="8">#REF!</definedName>
    <definedName name="______________ML217">#REF!</definedName>
    <definedName name="______________ML218" localSheetId="22">#REF!</definedName>
    <definedName name="______________ML218" localSheetId="8">#REF!</definedName>
    <definedName name="______________ML218">#REF!</definedName>
    <definedName name="______________ML219" localSheetId="22">#REF!</definedName>
    <definedName name="______________ML219" localSheetId="8">#REF!</definedName>
    <definedName name="______________ML219">#REF!</definedName>
    <definedName name="______________ML22" localSheetId="22">#REF!</definedName>
    <definedName name="______________ML22" localSheetId="8">#REF!</definedName>
    <definedName name="______________ML22">#REF!</definedName>
    <definedName name="______________ML220" localSheetId="22">#REF!</definedName>
    <definedName name="______________ML220" localSheetId="8">#REF!</definedName>
    <definedName name="______________ML220">#REF!</definedName>
    <definedName name="______________ML221" localSheetId="22">#REF!</definedName>
    <definedName name="______________ML221" localSheetId="8">#REF!</definedName>
    <definedName name="______________ML221">#REF!</definedName>
    <definedName name="______________ML222" localSheetId="22">#REF!</definedName>
    <definedName name="______________ML222" localSheetId="8">#REF!</definedName>
    <definedName name="______________ML222">#REF!</definedName>
    <definedName name="______________ML223" localSheetId="22">#REF!</definedName>
    <definedName name="______________ML223" localSheetId="8">#REF!</definedName>
    <definedName name="______________ML223">#REF!</definedName>
    <definedName name="______________ML224" localSheetId="22">#REF!</definedName>
    <definedName name="______________ML224" localSheetId="8">#REF!</definedName>
    <definedName name="______________ML224">#REF!</definedName>
    <definedName name="______________ML23" localSheetId="22">#REF!</definedName>
    <definedName name="______________ML23" localSheetId="8">#REF!</definedName>
    <definedName name="______________ML23">#REF!</definedName>
    <definedName name="______________ML24" localSheetId="22">#REF!</definedName>
    <definedName name="______________ML24" localSheetId="8">#REF!</definedName>
    <definedName name="______________ML24">#REF!</definedName>
    <definedName name="______________ML25" localSheetId="22">#REF!</definedName>
    <definedName name="______________ML25" localSheetId="8">#REF!</definedName>
    <definedName name="______________ML25">#REF!</definedName>
    <definedName name="______________ML26" localSheetId="22">#REF!</definedName>
    <definedName name="______________ML26" localSheetId="8">#REF!</definedName>
    <definedName name="______________ML26">#REF!</definedName>
    <definedName name="______________ML27" localSheetId="22">#REF!</definedName>
    <definedName name="______________ML27" localSheetId="8">#REF!</definedName>
    <definedName name="______________ML27">#REF!</definedName>
    <definedName name="______________ML28" localSheetId="22">#REF!</definedName>
    <definedName name="______________ML28" localSheetId="8">#REF!</definedName>
    <definedName name="______________ML28">#REF!</definedName>
    <definedName name="______________ML29" localSheetId="22">#REF!</definedName>
    <definedName name="______________ML29" localSheetId="8">#REF!</definedName>
    <definedName name="______________ML29">#REF!</definedName>
    <definedName name="______________ML31" localSheetId="22">#REF!</definedName>
    <definedName name="______________ML31" localSheetId="8">#REF!</definedName>
    <definedName name="______________ML31">#REF!</definedName>
    <definedName name="______________ML310" localSheetId="22">#REF!</definedName>
    <definedName name="______________ML310" localSheetId="8">#REF!</definedName>
    <definedName name="______________ML310">#REF!</definedName>
    <definedName name="______________ML311" localSheetId="22">#REF!</definedName>
    <definedName name="______________ML311" localSheetId="8">#REF!</definedName>
    <definedName name="______________ML311">#REF!</definedName>
    <definedName name="______________ML312" localSheetId="22">#REF!</definedName>
    <definedName name="______________ML312" localSheetId="8">#REF!</definedName>
    <definedName name="______________ML312">#REF!</definedName>
    <definedName name="______________ML313" localSheetId="22">#REF!</definedName>
    <definedName name="______________ML313" localSheetId="8">#REF!</definedName>
    <definedName name="______________ML313">#REF!</definedName>
    <definedName name="______________ML314" localSheetId="22">#REF!</definedName>
    <definedName name="______________ML314" localSheetId="8">#REF!</definedName>
    <definedName name="______________ML314">#REF!</definedName>
    <definedName name="______________ML315" localSheetId="22">#REF!</definedName>
    <definedName name="______________ML315" localSheetId="8">#REF!</definedName>
    <definedName name="______________ML315">#REF!</definedName>
    <definedName name="______________ML316" localSheetId="22">#REF!</definedName>
    <definedName name="______________ML316" localSheetId="8">#REF!</definedName>
    <definedName name="______________ML316">#REF!</definedName>
    <definedName name="______________ML317" localSheetId="22">#REF!</definedName>
    <definedName name="______________ML317" localSheetId="8">#REF!</definedName>
    <definedName name="______________ML317">#REF!</definedName>
    <definedName name="______________ML318" localSheetId="22">#REF!</definedName>
    <definedName name="______________ML318" localSheetId="8">#REF!</definedName>
    <definedName name="______________ML318">#REF!</definedName>
    <definedName name="______________ML319" localSheetId="22">#REF!</definedName>
    <definedName name="______________ML319" localSheetId="8">#REF!</definedName>
    <definedName name="______________ML319">#REF!</definedName>
    <definedName name="______________ML32" localSheetId="22">#REF!</definedName>
    <definedName name="______________ML32" localSheetId="8">#REF!</definedName>
    <definedName name="______________ML32">#REF!</definedName>
    <definedName name="______________ML320" localSheetId="22">#REF!</definedName>
    <definedName name="______________ML320" localSheetId="8">#REF!</definedName>
    <definedName name="______________ML320">#REF!</definedName>
    <definedName name="______________ML321" localSheetId="22">#REF!</definedName>
    <definedName name="______________ML321" localSheetId="8">#REF!</definedName>
    <definedName name="______________ML321">#REF!</definedName>
    <definedName name="______________ML322" localSheetId="22">#REF!</definedName>
    <definedName name="______________ML322" localSheetId="8">#REF!</definedName>
    <definedName name="______________ML322">#REF!</definedName>
    <definedName name="______________ML323" localSheetId="22">#REF!</definedName>
    <definedName name="______________ML323" localSheetId="8">#REF!</definedName>
    <definedName name="______________ML323">#REF!</definedName>
    <definedName name="______________ML324" localSheetId="22">#REF!</definedName>
    <definedName name="______________ML324" localSheetId="8">#REF!</definedName>
    <definedName name="______________ML324">#REF!</definedName>
    <definedName name="______________ML33" localSheetId="22">#REF!</definedName>
    <definedName name="______________ML33" localSheetId="8">#REF!</definedName>
    <definedName name="______________ML33">#REF!</definedName>
    <definedName name="______________ML34" localSheetId="22">#REF!</definedName>
    <definedName name="______________ML34" localSheetId="8">#REF!</definedName>
    <definedName name="______________ML34">#REF!</definedName>
    <definedName name="______________ML35" localSheetId="22">#REF!</definedName>
    <definedName name="______________ML35" localSheetId="8">#REF!</definedName>
    <definedName name="______________ML35">#REF!</definedName>
    <definedName name="______________ML36" localSheetId="22">#REF!</definedName>
    <definedName name="______________ML36" localSheetId="8">#REF!</definedName>
    <definedName name="______________ML36">#REF!</definedName>
    <definedName name="______________ML37" localSheetId="22">#REF!</definedName>
    <definedName name="______________ML37" localSheetId="8">#REF!</definedName>
    <definedName name="______________ML37">#REF!</definedName>
    <definedName name="______________ML38" localSheetId="22">#REF!</definedName>
    <definedName name="______________ML38" localSheetId="8">#REF!</definedName>
    <definedName name="______________ML38">#REF!</definedName>
    <definedName name="______________ML39" localSheetId="22">#REF!</definedName>
    <definedName name="______________ML39" localSheetId="8">#REF!</definedName>
    <definedName name="______________ML39">#REF!</definedName>
    <definedName name="______________ML7" localSheetId="22">#REF!</definedName>
    <definedName name="______________ML7" localSheetId="8">#REF!</definedName>
    <definedName name="______________ML7">#REF!</definedName>
    <definedName name="______________ML8" localSheetId="22">#REF!</definedName>
    <definedName name="______________ML8" localSheetId="8">#REF!</definedName>
    <definedName name="______________ML8">#REF!</definedName>
    <definedName name="______________ML9" localSheetId="22">#REF!</definedName>
    <definedName name="______________ML9" localSheetId="8">#REF!</definedName>
    <definedName name="______________ML9">#REF!</definedName>
    <definedName name="______________mm1">[6]r!$F$4</definedName>
    <definedName name="______________mm1000" localSheetId="22">#REF!</definedName>
    <definedName name="______________mm1000" localSheetId="8">#REF!</definedName>
    <definedName name="______________mm1000">#REF!</definedName>
    <definedName name="______________mm11">[2]r!$F$4</definedName>
    <definedName name="______________mm111">[5]r!$F$4</definedName>
    <definedName name="______________mm600" localSheetId="22">#REF!</definedName>
    <definedName name="______________mm600" localSheetId="8">#REF!</definedName>
    <definedName name="______________mm600">#REF!</definedName>
    <definedName name="______________mm800" localSheetId="22">#REF!</definedName>
    <definedName name="______________mm800" localSheetId="8">#REF!</definedName>
    <definedName name="______________mm800">#REF!</definedName>
    <definedName name="______________PC1" localSheetId="22">#REF!</definedName>
    <definedName name="______________PC1" localSheetId="8">#REF!</definedName>
    <definedName name="______________PC1">#REF!</definedName>
    <definedName name="______________PC10" localSheetId="22">#REF!</definedName>
    <definedName name="______________PC10" localSheetId="8">#REF!</definedName>
    <definedName name="______________PC10">#REF!</definedName>
    <definedName name="______________PC11" localSheetId="22">#REF!</definedName>
    <definedName name="______________PC11" localSheetId="8">#REF!</definedName>
    <definedName name="______________PC11">#REF!</definedName>
    <definedName name="______________PC12" localSheetId="22">#REF!</definedName>
    <definedName name="______________PC12" localSheetId="8">#REF!</definedName>
    <definedName name="______________PC12">#REF!</definedName>
    <definedName name="______________PC13" localSheetId="22">#REF!</definedName>
    <definedName name="______________PC13" localSheetId="8">#REF!</definedName>
    <definedName name="______________PC13">#REF!</definedName>
    <definedName name="______________PC14" localSheetId="22">#REF!</definedName>
    <definedName name="______________PC14" localSheetId="8">#REF!</definedName>
    <definedName name="______________PC14">#REF!</definedName>
    <definedName name="______________PC15" localSheetId="22">#REF!</definedName>
    <definedName name="______________PC15" localSheetId="8">#REF!</definedName>
    <definedName name="______________PC15">#REF!</definedName>
    <definedName name="______________PC16" localSheetId="22">#REF!</definedName>
    <definedName name="______________PC16" localSheetId="8">#REF!</definedName>
    <definedName name="______________PC16">#REF!</definedName>
    <definedName name="______________PC17" localSheetId="22">#REF!</definedName>
    <definedName name="______________PC17" localSheetId="8">#REF!</definedName>
    <definedName name="______________PC17">#REF!</definedName>
    <definedName name="______________PC18" localSheetId="22">#REF!</definedName>
    <definedName name="______________PC18" localSheetId="8">#REF!</definedName>
    <definedName name="______________PC18">#REF!</definedName>
    <definedName name="______________PC19" localSheetId="22">#REF!</definedName>
    <definedName name="______________PC19" localSheetId="8">#REF!</definedName>
    <definedName name="______________PC19">#REF!</definedName>
    <definedName name="______________pc2" localSheetId="22">#REF!</definedName>
    <definedName name="______________pc2" localSheetId="8">#REF!</definedName>
    <definedName name="______________pc2">#REF!</definedName>
    <definedName name="______________PC21" localSheetId="22">#REF!</definedName>
    <definedName name="______________PC21" localSheetId="8">#REF!</definedName>
    <definedName name="______________PC21">#REF!</definedName>
    <definedName name="______________PC22" localSheetId="22">#REF!</definedName>
    <definedName name="______________PC22" localSheetId="8">#REF!</definedName>
    <definedName name="______________PC22">#REF!</definedName>
    <definedName name="______________PC23" localSheetId="22">#REF!</definedName>
    <definedName name="______________PC23" localSheetId="8">#REF!</definedName>
    <definedName name="______________PC23">#REF!</definedName>
    <definedName name="______________PC24" localSheetId="22">#REF!</definedName>
    <definedName name="______________PC24" localSheetId="8">#REF!</definedName>
    <definedName name="______________PC24">#REF!</definedName>
    <definedName name="______________PC3" localSheetId="22">#REF!</definedName>
    <definedName name="______________PC3" localSheetId="8">#REF!</definedName>
    <definedName name="______________PC3">#REF!</definedName>
    <definedName name="______________PC4" localSheetId="22">#REF!</definedName>
    <definedName name="______________PC4" localSheetId="8">#REF!</definedName>
    <definedName name="______________PC4">#REF!</definedName>
    <definedName name="______________PC5" localSheetId="22">#REF!</definedName>
    <definedName name="______________PC5" localSheetId="8">#REF!</definedName>
    <definedName name="______________PC5">#REF!</definedName>
    <definedName name="______________PC6" localSheetId="22">#REF!</definedName>
    <definedName name="______________PC6" localSheetId="8">#REF!</definedName>
    <definedName name="______________PC6">#REF!</definedName>
    <definedName name="______________pc600" localSheetId="22">#REF!</definedName>
    <definedName name="______________pc600" localSheetId="8">#REF!</definedName>
    <definedName name="______________pc600">#REF!</definedName>
    <definedName name="______________PC7" localSheetId="22">#REF!</definedName>
    <definedName name="______________PC7" localSheetId="8">#REF!</definedName>
    <definedName name="______________PC7">#REF!</definedName>
    <definedName name="______________PC8" localSheetId="22">#REF!</definedName>
    <definedName name="______________PC8" localSheetId="8">#REF!</definedName>
    <definedName name="______________PC8">#REF!</definedName>
    <definedName name="______________PC9" localSheetId="22">#REF!</definedName>
    <definedName name="______________PC9" localSheetId="8">#REF!</definedName>
    <definedName name="______________PC9">#REF!</definedName>
    <definedName name="______________pc900" localSheetId="22">#REF!</definedName>
    <definedName name="______________pc900" localSheetId="8">#REF!</definedName>
    <definedName name="______________pc900">#REF!</definedName>
    <definedName name="______________pla4">[12]DATA_PRG!$H$269</definedName>
    <definedName name="______________pv2" localSheetId="22">#REF!</definedName>
    <definedName name="______________pv2" localSheetId="8">#REF!</definedName>
    <definedName name="______________pv2">#REF!</definedName>
    <definedName name="______________rr3">[7]v!$A$2:$E$51</definedName>
    <definedName name="______________rrr1">[7]r!$B$1:$I$145</definedName>
    <definedName name="______________SP10">[13]Sheet1!$C$18</definedName>
    <definedName name="______________SP16">[13]Sheet1!$C$24</definedName>
    <definedName name="______________SP7">[13]Sheet1!$C$15</definedName>
    <definedName name="______________ss12">[8]rdamdata!$J$8</definedName>
    <definedName name="______________ss20">[8]rdamdata!$J$7</definedName>
    <definedName name="______________ss40">[8]rdamdata!$J$6</definedName>
    <definedName name="______________var1" localSheetId="22">#REF!</definedName>
    <definedName name="______________var1" localSheetId="8">#REF!</definedName>
    <definedName name="______________var1">#REF!</definedName>
    <definedName name="______________var4" localSheetId="22">#REF!</definedName>
    <definedName name="______________var4" localSheetId="8">#REF!</definedName>
    <definedName name="______________var4">#REF!</definedName>
    <definedName name="_____________bla1">[1]leads!$H$7</definedName>
    <definedName name="_____________BSG100" localSheetId="22">#REF!</definedName>
    <definedName name="_____________BSG100" localSheetId="8">#REF!</definedName>
    <definedName name="_____________BSG100">#REF!</definedName>
    <definedName name="_____________BSG150" localSheetId="22">#REF!</definedName>
    <definedName name="_____________BSG150" localSheetId="8">#REF!</definedName>
    <definedName name="_____________BSG150">#REF!</definedName>
    <definedName name="_____________BSG5" localSheetId="22">#REF!</definedName>
    <definedName name="_____________BSG5" localSheetId="8">#REF!</definedName>
    <definedName name="_____________BSG5">#REF!</definedName>
    <definedName name="_____________BSG75" localSheetId="22">#REF!</definedName>
    <definedName name="_____________BSG75" localSheetId="8">#REF!</definedName>
    <definedName name="_____________BSG75">#REF!</definedName>
    <definedName name="_____________BTC1" localSheetId="22">#REF!</definedName>
    <definedName name="_____________BTC1" localSheetId="8">#REF!</definedName>
    <definedName name="_____________BTC1">#REF!</definedName>
    <definedName name="_____________BTC10" localSheetId="22">#REF!</definedName>
    <definedName name="_____________BTC10" localSheetId="8">#REF!</definedName>
    <definedName name="_____________BTC10">#REF!</definedName>
    <definedName name="_____________BTC11" localSheetId="22">#REF!</definedName>
    <definedName name="_____________BTC11" localSheetId="8">#REF!</definedName>
    <definedName name="_____________BTC11">#REF!</definedName>
    <definedName name="_____________BTC12" localSheetId="22">#REF!</definedName>
    <definedName name="_____________BTC12" localSheetId="8">#REF!</definedName>
    <definedName name="_____________BTC12">#REF!</definedName>
    <definedName name="_____________BTC13" localSheetId="22">#REF!</definedName>
    <definedName name="_____________BTC13" localSheetId="8">#REF!</definedName>
    <definedName name="_____________BTC13">#REF!</definedName>
    <definedName name="_____________BTC14" localSheetId="22">#REF!</definedName>
    <definedName name="_____________BTC14" localSheetId="8">#REF!</definedName>
    <definedName name="_____________BTC14">#REF!</definedName>
    <definedName name="_____________BTC15" localSheetId="22">#REF!</definedName>
    <definedName name="_____________BTC15" localSheetId="8">#REF!</definedName>
    <definedName name="_____________BTC15">#REF!</definedName>
    <definedName name="_____________BTC16" localSheetId="22">#REF!</definedName>
    <definedName name="_____________BTC16" localSheetId="8">#REF!</definedName>
    <definedName name="_____________BTC16">#REF!</definedName>
    <definedName name="_____________BTC17" localSheetId="22">#REF!</definedName>
    <definedName name="_____________BTC17" localSheetId="8">#REF!</definedName>
    <definedName name="_____________BTC17">#REF!</definedName>
    <definedName name="_____________BTC18" localSheetId="22">#REF!</definedName>
    <definedName name="_____________BTC18" localSheetId="8">#REF!</definedName>
    <definedName name="_____________BTC18">#REF!</definedName>
    <definedName name="_____________BTC19" localSheetId="22">#REF!</definedName>
    <definedName name="_____________BTC19" localSheetId="8">#REF!</definedName>
    <definedName name="_____________BTC19">#REF!</definedName>
    <definedName name="_____________BTC2" localSheetId="22">#REF!</definedName>
    <definedName name="_____________BTC2" localSheetId="8">#REF!</definedName>
    <definedName name="_____________BTC2">#REF!</definedName>
    <definedName name="_____________BTC20" localSheetId="22">#REF!</definedName>
    <definedName name="_____________BTC20" localSheetId="8">#REF!</definedName>
    <definedName name="_____________BTC20">#REF!</definedName>
    <definedName name="_____________BTC21" localSheetId="22">#REF!</definedName>
    <definedName name="_____________BTC21" localSheetId="8">#REF!</definedName>
    <definedName name="_____________BTC21">#REF!</definedName>
    <definedName name="_____________BTC22" localSheetId="22">#REF!</definedName>
    <definedName name="_____________BTC22" localSheetId="8">#REF!</definedName>
    <definedName name="_____________BTC22">#REF!</definedName>
    <definedName name="_____________BTC23" localSheetId="22">#REF!</definedName>
    <definedName name="_____________BTC23" localSheetId="8">#REF!</definedName>
    <definedName name="_____________BTC23">#REF!</definedName>
    <definedName name="_____________BTC24" localSheetId="22">#REF!</definedName>
    <definedName name="_____________BTC24" localSheetId="8">#REF!</definedName>
    <definedName name="_____________BTC24">#REF!</definedName>
    <definedName name="_____________BTC3" localSheetId="22">#REF!</definedName>
    <definedName name="_____________BTC3" localSheetId="8">#REF!</definedName>
    <definedName name="_____________BTC3">#REF!</definedName>
    <definedName name="_____________BTC4" localSheetId="22">#REF!</definedName>
    <definedName name="_____________BTC4" localSheetId="8">#REF!</definedName>
    <definedName name="_____________BTC4">#REF!</definedName>
    <definedName name="_____________BTC5" localSheetId="22">#REF!</definedName>
    <definedName name="_____________BTC5" localSheetId="8">#REF!</definedName>
    <definedName name="_____________BTC5">#REF!</definedName>
    <definedName name="_____________BTC6" localSheetId="22">#REF!</definedName>
    <definedName name="_____________BTC6" localSheetId="8">#REF!</definedName>
    <definedName name="_____________BTC6">#REF!</definedName>
    <definedName name="_____________BTC7" localSheetId="22">#REF!</definedName>
    <definedName name="_____________BTC7" localSheetId="8">#REF!</definedName>
    <definedName name="_____________BTC7">#REF!</definedName>
    <definedName name="_____________BTC8" localSheetId="22">#REF!</definedName>
    <definedName name="_____________BTC8" localSheetId="8">#REF!</definedName>
    <definedName name="_____________BTC8">#REF!</definedName>
    <definedName name="_____________BTC9" localSheetId="22">#REF!</definedName>
    <definedName name="_____________BTC9" localSheetId="8">#REF!</definedName>
    <definedName name="_____________BTC9">#REF!</definedName>
    <definedName name="_____________BTR1" localSheetId="22">#REF!</definedName>
    <definedName name="_____________BTR1" localSheetId="8">#REF!</definedName>
    <definedName name="_____________BTR1">#REF!</definedName>
    <definedName name="_____________BTR10" localSheetId="22">#REF!</definedName>
    <definedName name="_____________BTR10" localSheetId="8">#REF!</definedName>
    <definedName name="_____________BTR10">#REF!</definedName>
    <definedName name="_____________BTR11" localSheetId="22">#REF!</definedName>
    <definedName name="_____________BTR11" localSheetId="8">#REF!</definedName>
    <definedName name="_____________BTR11">#REF!</definedName>
    <definedName name="_____________BTR12" localSheetId="22">#REF!</definedName>
    <definedName name="_____________BTR12" localSheetId="8">#REF!</definedName>
    <definedName name="_____________BTR12">#REF!</definedName>
    <definedName name="_____________BTR13" localSheetId="22">#REF!</definedName>
    <definedName name="_____________BTR13" localSheetId="8">#REF!</definedName>
    <definedName name="_____________BTR13">#REF!</definedName>
    <definedName name="_____________BTR14" localSheetId="22">#REF!</definedName>
    <definedName name="_____________BTR14" localSheetId="8">#REF!</definedName>
    <definedName name="_____________BTR14">#REF!</definedName>
    <definedName name="_____________BTR15" localSheetId="22">#REF!</definedName>
    <definedName name="_____________BTR15" localSheetId="8">#REF!</definedName>
    <definedName name="_____________BTR15">#REF!</definedName>
    <definedName name="_____________BTR16" localSheetId="22">#REF!</definedName>
    <definedName name="_____________BTR16" localSheetId="8">#REF!</definedName>
    <definedName name="_____________BTR16">#REF!</definedName>
    <definedName name="_____________BTR17" localSheetId="22">#REF!</definedName>
    <definedName name="_____________BTR17" localSheetId="8">#REF!</definedName>
    <definedName name="_____________BTR17">#REF!</definedName>
    <definedName name="_____________BTR18" localSheetId="22">#REF!</definedName>
    <definedName name="_____________BTR18" localSheetId="8">#REF!</definedName>
    <definedName name="_____________BTR18">#REF!</definedName>
    <definedName name="_____________BTR19" localSheetId="22">#REF!</definedName>
    <definedName name="_____________BTR19" localSheetId="8">#REF!</definedName>
    <definedName name="_____________BTR19">#REF!</definedName>
    <definedName name="_____________BTR2" localSheetId="22">#REF!</definedName>
    <definedName name="_____________BTR2" localSheetId="8">#REF!</definedName>
    <definedName name="_____________BTR2">#REF!</definedName>
    <definedName name="_____________BTR20" localSheetId="22">#REF!</definedName>
    <definedName name="_____________BTR20" localSheetId="8">#REF!</definedName>
    <definedName name="_____________BTR20">#REF!</definedName>
    <definedName name="_____________BTR21" localSheetId="22">#REF!</definedName>
    <definedName name="_____________BTR21" localSheetId="8">#REF!</definedName>
    <definedName name="_____________BTR21">#REF!</definedName>
    <definedName name="_____________BTR22" localSheetId="22">#REF!</definedName>
    <definedName name="_____________BTR22" localSheetId="8">#REF!</definedName>
    <definedName name="_____________BTR22">#REF!</definedName>
    <definedName name="_____________BTR23" localSheetId="22">#REF!</definedName>
    <definedName name="_____________BTR23" localSheetId="8">#REF!</definedName>
    <definedName name="_____________BTR23">#REF!</definedName>
    <definedName name="_____________BTR24" localSheetId="22">#REF!</definedName>
    <definedName name="_____________BTR24" localSheetId="8">#REF!</definedName>
    <definedName name="_____________BTR24">#REF!</definedName>
    <definedName name="_____________BTR3" localSheetId="22">#REF!</definedName>
    <definedName name="_____________BTR3" localSheetId="8">#REF!</definedName>
    <definedName name="_____________BTR3">#REF!</definedName>
    <definedName name="_____________BTR4" localSheetId="22">#REF!</definedName>
    <definedName name="_____________BTR4" localSheetId="8">#REF!</definedName>
    <definedName name="_____________BTR4">#REF!</definedName>
    <definedName name="_____________BTR5" localSheetId="22">#REF!</definedName>
    <definedName name="_____________BTR5" localSheetId="8">#REF!</definedName>
    <definedName name="_____________BTR5">#REF!</definedName>
    <definedName name="_____________BTR6" localSheetId="22">#REF!</definedName>
    <definedName name="_____________BTR6" localSheetId="8">#REF!</definedName>
    <definedName name="_____________BTR6">#REF!</definedName>
    <definedName name="_____________BTR7" localSheetId="22">#REF!</definedName>
    <definedName name="_____________BTR7" localSheetId="8">#REF!</definedName>
    <definedName name="_____________BTR7">#REF!</definedName>
    <definedName name="_____________BTR8" localSheetId="22">#REF!</definedName>
    <definedName name="_____________BTR8" localSheetId="8">#REF!</definedName>
    <definedName name="_____________BTR8">#REF!</definedName>
    <definedName name="_____________BTR9" localSheetId="22">#REF!</definedName>
    <definedName name="_____________BTR9" localSheetId="8">#REF!</definedName>
    <definedName name="_____________BTR9">#REF!</definedName>
    <definedName name="_____________BTS1" localSheetId="22">#REF!</definedName>
    <definedName name="_____________BTS1" localSheetId="8">#REF!</definedName>
    <definedName name="_____________BTS1">#REF!</definedName>
    <definedName name="_____________BTS10" localSheetId="22">#REF!</definedName>
    <definedName name="_____________BTS10" localSheetId="8">#REF!</definedName>
    <definedName name="_____________BTS10">#REF!</definedName>
    <definedName name="_____________BTS11" localSheetId="22">#REF!</definedName>
    <definedName name="_____________BTS11" localSheetId="8">#REF!</definedName>
    <definedName name="_____________BTS11">#REF!</definedName>
    <definedName name="_____________BTS12" localSheetId="22">#REF!</definedName>
    <definedName name="_____________BTS12" localSheetId="8">#REF!</definedName>
    <definedName name="_____________BTS12">#REF!</definedName>
    <definedName name="_____________BTS13" localSheetId="22">#REF!</definedName>
    <definedName name="_____________BTS13" localSheetId="8">#REF!</definedName>
    <definedName name="_____________BTS13">#REF!</definedName>
    <definedName name="_____________BTS14" localSheetId="22">#REF!</definedName>
    <definedName name="_____________BTS14" localSheetId="8">#REF!</definedName>
    <definedName name="_____________BTS14">#REF!</definedName>
    <definedName name="_____________BTS15" localSheetId="22">#REF!</definedName>
    <definedName name="_____________BTS15" localSheetId="8">#REF!</definedName>
    <definedName name="_____________BTS15">#REF!</definedName>
    <definedName name="_____________BTS16" localSheetId="22">#REF!</definedName>
    <definedName name="_____________BTS16" localSheetId="8">#REF!</definedName>
    <definedName name="_____________BTS16">#REF!</definedName>
    <definedName name="_____________BTS17" localSheetId="22">#REF!</definedName>
    <definedName name="_____________BTS17" localSheetId="8">#REF!</definedName>
    <definedName name="_____________BTS17">#REF!</definedName>
    <definedName name="_____________BTS18" localSheetId="22">#REF!</definedName>
    <definedName name="_____________BTS18" localSheetId="8">#REF!</definedName>
    <definedName name="_____________BTS18">#REF!</definedName>
    <definedName name="_____________BTS19" localSheetId="22">#REF!</definedName>
    <definedName name="_____________BTS19" localSheetId="8">#REF!</definedName>
    <definedName name="_____________BTS19">#REF!</definedName>
    <definedName name="_____________BTS2" localSheetId="22">#REF!</definedName>
    <definedName name="_____________BTS2" localSheetId="8">#REF!</definedName>
    <definedName name="_____________BTS2">#REF!</definedName>
    <definedName name="_____________BTS20" localSheetId="22">#REF!</definedName>
    <definedName name="_____________BTS20" localSheetId="8">#REF!</definedName>
    <definedName name="_____________BTS20">#REF!</definedName>
    <definedName name="_____________BTS21" localSheetId="22">#REF!</definedName>
    <definedName name="_____________BTS21" localSheetId="8">#REF!</definedName>
    <definedName name="_____________BTS21">#REF!</definedName>
    <definedName name="_____________BTS22" localSheetId="22">#REF!</definedName>
    <definedName name="_____________BTS22" localSheetId="8">#REF!</definedName>
    <definedName name="_____________BTS22">#REF!</definedName>
    <definedName name="_____________BTS23" localSheetId="22">#REF!</definedName>
    <definedName name="_____________BTS23" localSheetId="8">#REF!</definedName>
    <definedName name="_____________BTS23">#REF!</definedName>
    <definedName name="_____________BTS24" localSheetId="22">#REF!</definedName>
    <definedName name="_____________BTS24" localSheetId="8">#REF!</definedName>
    <definedName name="_____________BTS24">#REF!</definedName>
    <definedName name="_____________BTS3" localSheetId="22">#REF!</definedName>
    <definedName name="_____________BTS3" localSheetId="8">#REF!</definedName>
    <definedName name="_____________BTS3">#REF!</definedName>
    <definedName name="_____________BTS4" localSheetId="22">#REF!</definedName>
    <definedName name="_____________BTS4" localSheetId="8">#REF!</definedName>
    <definedName name="_____________BTS4">#REF!</definedName>
    <definedName name="_____________BTS5" localSheetId="22">#REF!</definedName>
    <definedName name="_____________BTS5" localSheetId="8">#REF!</definedName>
    <definedName name="_____________BTS5">#REF!</definedName>
    <definedName name="_____________BTS6" localSheetId="22">#REF!</definedName>
    <definedName name="_____________BTS6" localSheetId="8">#REF!</definedName>
    <definedName name="_____________BTS6">#REF!</definedName>
    <definedName name="_____________BTS7" localSheetId="22">#REF!</definedName>
    <definedName name="_____________BTS7" localSheetId="8">#REF!</definedName>
    <definedName name="_____________BTS7">#REF!</definedName>
    <definedName name="_____________BTS8" localSheetId="22">#REF!</definedName>
    <definedName name="_____________BTS8" localSheetId="8">#REF!</definedName>
    <definedName name="_____________BTS8">#REF!</definedName>
    <definedName name="_____________BTS9" localSheetId="22">#REF!</definedName>
    <definedName name="_____________BTS9" localSheetId="8">#REF!</definedName>
    <definedName name="_____________BTS9">#REF!</definedName>
    <definedName name="_____________can430">40.73</definedName>
    <definedName name="_____________can435">43.3</definedName>
    <definedName name="_____________CCW1">[9]DATA!$H$67</definedName>
    <definedName name="_____________CCW2">[9]DATA!$H$97</definedName>
    <definedName name="_____________cur1">[2]r!$F$30</definedName>
    <definedName name="_____________G120907" localSheetId="22">[17]Data!#REF!</definedName>
    <definedName name="_____________G120907" localSheetId="8">[17]Data!#REF!</definedName>
    <definedName name="_____________G120907">[17]Data!#REF!</definedName>
    <definedName name="_____________GBS110" localSheetId="22">#REF!</definedName>
    <definedName name="_____________GBS110" localSheetId="8">#REF!</definedName>
    <definedName name="_____________GBS110">#REF!</definedName>
    <definedName name="_____________GBS111" localSheetId="22">#REF!</definedName>
    <definedName name="_____________GBS111" localSheetId="8">#REF!</definedName>
    <definedName name="_____________GBS111">#REF!</definedName>
    <definedName name="_____________GBS112" localSheetId="22">#REF!</definedName>
    <definedName name="_____________GBS112" localSheetId="8">#REF!</definedName>
    <definedName name="_____________GBS112">#REF!</definedName>
    <definedName name="_____________GBS113" localSheetId="22">#REF!</definedName>
    <definedName name="_____________GBS113" localSheetId="8">#REF!</definedName>
    <definedName name="_____________GBS113">#REF!</definedName>
    <definedName name="_____________GBS114" localSheetId="22">#REF!</definedName>
    <definedName name="_____________GBS114" localSheetId="8">#REF!</definedName>
    <definedName name="_____________GBS114">#REF!</definedName>
    <definedName name="_____________GBS115" localSheetId="22">#REF!</definedName>
    <definedName name="_____________GBS115" localSheetId="8">#REF!</definedName>
    <definedName name="_____________GBS115">#REF!</definedName>
    <definedName name="_____________GBS116" localSheetId="22">#REF!</definedName>
    <definedName name="_____________GBS116" localSheetId="8">#REF!</definedName>
    <definedName name="_____________GBS116">#REF!</definedName>
    <definedName name="_____________GBS117" localSheetId="22">#REF!</definedName>
    <definedName name="_____________GBS117" localSheetId="8">#REF!</definedName>
    <definedName name="_____________GBS117">#REF!</definedName>
    <definedName name="_____________GBS118" localSheetId="22">#REF!</definedName>
    <definedName name="_____________GBS118" localSheetId="8">#REF!</definedName>
    <definedName name="_____________GBS118">#REF!</definedName>
    <definedName name="_____________GBS119" localSheetId="22">#REF!</definedName>
    <definedName name="_____________GBS119" localSheetId="8">#REF!</definedName>
    <definedName name="_____________GBS119">#REF!</definedName>
    <definedName name="_____________GBS12" localSheetId="22">#REF!</definedName>
    <definedName name="_____________GBS12" localSheetId="8">#REF!</definedName>
    <definedName name="_____________GBS12">#REF!</definedName>
    <definedName name="_____________GBS120" localSheetId="22">#REF!</definedName>
    <definedName name="_____________GBS120" localSheetId="8">#REF!</definedName>
    <definedName name="_____________GBS120">#REF!</definedName>
    <definedName name="_____________GBS121" localSheetId="22">#REF!</definedName>
    <definedName name="_____________GBS121" localSheetId="8">#REF!</definedName>
    <definedName name="_____________GBS121">#REF!</definedName>
    <definedName name="_____________GBS122" localSheetId="22">#REF!</definedName>
    <definedName name="_____________GBS122" localSheetId="8">#REF!</definedName>
    <definedName name="_____________GBS122">#REF!</definedName>
    <definedName name="_____________GBS123" localSheetId="22">#REF!</definedName>
    <definedName name="_____________GBS123" localSheetId="8">#REF!</definedName>
    <definedName name="_____________GBS123">#REF!</definedName>
    <definedName name="_____________GBS124" localSheetId="22">#REF!</definedName>
    <definedName name="_____________GBS124" localSheetId="8">#REF!</definedName>
    <definedName name="_____________GBS124">#REF!</definedName>
    <definedName name="_____________GBS13" localSheetId="22">#REF!</definedName>
    <definedName name="_____________GBS13" localSheetId="8">#REF!</definedName>
    <definedName name="_____________GBS13">#REF!</definedName>
    <definedName name="_____________GBS14" localSheetId="22">#REF!</definedName>
    <definedName name="_____________GBS14" localSheetId="8">#REF!</definedName>
    <definedName name="_____________GBS14">#REF!</definedName>
    <definedName name="_____________GBS15" localSheetId="22">#REF!</definedName>
    <definedName name="_____________GBS15" localSheetId="8">#REF!</definedName>
    <definedName name="_____________GBS15">#REF!</definedName>
    <definedName name="_____________GBS16" localSheetId="22">#REF!</definedName>
    <definedName name="_____________GBS16" localSheetId="8">#REF!</definedName>
    <definedName name="_____________GBS16">#REF!</definedName>
    <definedName name="_____________GBS17" localSheetId="22">#REF!</definedName>
    <definedName name="_____________GBS17" localSheetId="8">#REF!</definedName>
    <definedName name="_____________GBS17">#REF!</definedName>
    <definedName name="_____________GBS18" localSheetId="22">#REF!</definedName>
    <definedName name="_____________GBS18" localSheetId="8">#REF!</definedName>
    <definedName name="_____________GBS18">#REF!</definedName>
    <definedName name="_____________GBS19" localSheetId="22">#REF!</definedName>
    <definedName name="_____________GBS19" localSheetId="8">#REF!</definedName>
    <definedName name="_____________GBS19">#REF!</definedName>
    <definedName name="_____________GBS21" localSheetId="22">#REF!</definedName>
    <definedName name="_____________GBS21" localSheetId="8">#REF!</definedName>
    <definedName name="_____________GBS21">#REF!</definedName>
    <definedName name="_____________GBS210" localSheetId="22">#REF!</definedName>
    <definedName name="_____________GBS210" localSheetId="8">#REF!</definedName>
    <definedName name="_____________GBS210">#REF!</definedName>
    <definedName name="_____________GBS211" localSheetId="22">#REF!</definedName>
    <definedName name="_____________GBS211" localSheetId="8">#REF!</definedName>
    <definedName name="_____________GBS211">#REF!</definedName>
    <definedName name="_____________GBS212" localSheetId="22">#REF!</definedName>
    <definedName name="_____________GBS212" localSheetId="8">#REF!</definedName>
    <definedName name="_____________GBS212">#REF!</definedName>
    <definedName name="_____________GBS213" localSheetId="22">#REF!</definedName>
    <definedName name="_____________GBS213" localSheetId="8">#REF!</definedName>
    <definedName name="_____________GBS213">#REF!</definedName>
    <definedName name="_____________GBS214" localSheetId="22">#REF!</definedName>
    <definedName name="_____________GBS214" localSheetId="8">#REF!</definedName>
    <definedName name="_____________GBS214">#REF!</definedName>
    <definedName name="_____________GBS215" localSheetId="22">#REF!</definedName>
    <definedName name="_____________GBS215" localSheetId="8">#REF!</definedName>
    <definedName name="_____________GBS215">#REF!</definedName>
    <definedName name="_____________GBS216" localSheetId="22">#REF!</definedName>
    <definedName name="_____________GBS216" localSheetId="8">#REF!</definedName>
    <definedName name="_____________GBS216">#REF!</definedName>
    <definedName name="_____________GBS217" localSheetId="22">#REF!</definedName>
    <definedName name="_____________GBS217" localSheetId="8">#REF!</definedName>
    <definedName name="_____________GBS217">#REF!</definedName>
    <definedName name="_____________GBS218" localSheetId="22">#REF!</definedName>
    <definedName name="_____________GBS218" localSheetId="8">#REF!</definedName>
    <definedName name="_____________GBS218">#REF!</definedName>
    <definedName name="_____________GBS219" localSheetId="22">#REF!</definedName>
    <definedName name="_____________GBS219" localSheetId="8">#REF!</definedName>
    <definedName name="_____________GBS219">#REF!</definedName>
    <definedName name="_____________GBS22" localSheetId="22">#REF!</definedName>
    <definedName name="_____________GBS22" localSheetId="8">#REF!</definedName>
    <definedName name="_____________GBS22">#REF!</definedName>
    <definedName name="_____________GBS220" localSheetId="22">#REF!</definedName>
    <definedName name="_____________GBS220" localSheetId="8">#REF!</definedName>
    <definedName name="_____________GBS220">#REF!</definedName>
    <definedName name="_____________GBS221" localSheetId="22">#REF!</definedName>
    <definedName name="_____________GBS221" localSheetId="8">#REF!</definedName>
    <definedName name="_____________GBS221">#REF!</definedName>
    <definedName name="_____________GBS222" localSheetId="22">#REF!</definedName>
    <definedName name="_____________GBS222" localSheetId="8">#REF!</definedName>
    <definedName name="_____________GBS222">#REF!</definedName>
    <definedName name="_____________GBS223" localSheetId="22">#REF!</definedName>
    <definedName name="_____________GBS223" localSheetId="8">#REF!</definedName>
    <definedName name="_____________GBS223">#REF!</definedName>
    <definedName name="_____________GBS224" localSheetId="22">#REF!</definedName>
    <definedName name="_____________GBS224" localSheetId="8">#REF!</definedName>
    <definedName name="_____________GBS224">#REF!</definedName>
    <definedName name="_____________GBS23" localSheetId="22">#REF!</definedName>
    <definedName name="_____________GBS23" localSheetId="8">#REF!</definedName>
    <definedName name="_____________GBS23">#REF!</definedName>
    <definedName name="_____________GBS24" localSheetId="22">#REF!</definedName>
    <definedName name="_____________GBS24" localSheetId="8">#REF!</definedName>
    <definedName name="_____________GBS24">#REF!</definedName>
    <definedName name="_____________GBS25" localSheetId="22">#REF!</definedName>
    <definedName name="_____________GBS25" localSheetId="8">#REF!</definedName>
    <definedName name="_____________GBS25">#REF!</definedName>
    <definedName name="_____________GBS26" localSheetId="22">#REF!</definedName>
    <definedName name="_____________GBS26" localSheetId="8">#REF!</definedName>
    <definedName name="_____________GBS26">#REF!</definedName>
    <definedName name="_____________GBS27" localSheetId="22">#REF!</definedName>
    <definedName name="_____________GBS27" localSheetId="8">#REF!</definedName>
    <definedName name="_____________GBS27">#REF!</definedName>
    <definedName name="_____________GBS28" localSheetId="22">#REF!</definedName>
    <definedName name="_____________GBS28" localSheetId="8">#REF!</definedName>
    <definedName name="_____________GBS28">#REF!</definedName>
    <definedName name="_____________GBS29" localSheetId="22">#REF!</definedName>
    <definedName name="_____________GBS29" localSheetId="8">#REF!</definedName>
    <definedName name="_____________GBS29">#REF!</definedName>
    <definedName name="_____________imp1">[11]DATA_PRG!$H$245</definedName>
    <definedName name="_____________knr2" localSheetId="22">#REF!</definedName>
    <definedName name="_____________knr2" localSheetId="8">#REF!</definedName>
    <definedName name="_____________knr2">#REF!</definedName>
    <definedName name="_____________l1">[3]leads!$A$3:$E$108</definedName>
    <definedName name="_____________l12" localSheetId="22">#REF!</definedName>
    <definedName name="_____________l12" localSheetId="8">#REF!</definedName>
    <definedName name="_____________l12">#REF!</definedName>
    <definedName name="_____________l2">[2]r!$F$29</definedName>
    <definedName name="_____________l3" localSheetId="22">#REF!</definedName>
    <definedName name="_____________l3" localSheetId="8">#REF!</definedName>
    <definedName name="_____________l3">#REF!</definedName>
    <definedName name="_____________l4">[4]Sheet1!$W$2:$Y$103</definedName>
    <definedName name="_____________l5" localSheetId="22">#REF!</definedName>
    <definedName name="_____________l5" localSheetId="8">#REF!</definedName>
    <definedName name="_____________l5">#REF!</definedName>
    <definedName name="_____________l6">[2]r!$F$4</definedName>
    <definedName name="_____________l7">[5]r!$F$4</definedName>
    <definedName name="_____________l8">[2]r!$F$2</definedName>
    <definedName name="_____________l9">[2]r!$F$3</definedName>
    <definedName name="_____________LJ6">[9]DATA!$H$245</definedName>
    <definedName name="_____________lj600" localSheetId="22">#REF!</definedName>
    <definedName name="_____________lj600" localSheetId="8">#REF!</definedName>
    <definedName name="_____________lj600">#REF!</definedName>
    <definedName name="_____________lj900" localSheetId="22">#REF!</definedName>
    <definedName name="_____________lj900" localSheetId="8">#REF!</definedName>
    <definedName name="_____________lj900">#REF!</definedName>
    <definedName name="_____________LL3" localSheetId="22">#REF!</definedName>
    <definedName name="_____________LL3" localSheetId="8">#REF!</definedName>
    <definedName name="_____________LL3">#REF!</definedName>
    <definedName name="_____________LSO24" localSheetId="22">[10]Lead!#REF!</definedName>
    <definedName name="_____________LSO24" localSheetId="8">[10]Lead!#REF!</definedName>
    <definedName name="_____________LSO24">[10]Lead!#REF!</definedName>
    <definedName name="_____________MA1" localSheetId="22">#REF!</definedName>
    <definedName name="_____________MA1" localSheetId="8">#REF!</definedName>
    <definedName name="_____________MA1">#REF!</definedName>
    <definedName name="_____________MA2" localSheetId="22">#REF!</definedName>
    <definedName name="_____________MA2" localSheetId="8">#REF!</definedName>
    <definedName name="_____________MA2">#REF!</definedName>
    <definedName name="_____________Met22" localSheetId="22">#REF!</definedName>
    <definedName name="_____________Met22" localSheetId="8">#REF!</definedName>
    <definedName name="_____________Met22">#REF!</definedName>
    <definedName name="_____________Met45" localSheetId="22">#REF!</definedName>
    <definedName name="_____________Met45" localSheetId="8">#REF!</definedName>
    <definedName name="_____________Met45">#REF!</definedName>
    <definedName name="_____________MEt55" localSheetId="22">#REF!</definedName>
    <definedName name="_____________MEt55" localSheetId="8">#REF!</definedName>
    <definedName name="_____________MEt55">#REF!</definedName>
    <definedName name="_____________Met63" localSheetId="22">#REF!</definedName>
    <definedName name="_____________Met63" localSheetId="8">#REF!</definedName>
    <definedName name="_____________Met63">#REF!</definedName>
    <definedName name="_____________ML21" localSheetId="22">#REF!</definedName>
    <definedName name="_____________ML21" localSheetId="8">#REF!</definedName>
    <definedName name="_____________ML21">#REF!</definedName>
    <definedName name="_____________ML210" localSheetId="22">#REF!</definedName>
    <definedName name="_____________ML210" localSheetId="8">#REF!</definedName>
    <definedName name="_____________ML210">#REF!</definedName>
    <definedName name="_____________ML211" localSheetId="22">#REF!</definedName>
    <definedName name="_____________ML211" localSheetId="8">#REF!</definedName>
    <definedName name="_____________ML211">#REF!</definedName>
    <definedName name="_____________ML212" localSheetId="22">#REF!</definedName>
    <definedName name="_____________ML212" localSheetId="8">#REF!</definedName>
    <definedName name="_____________ML212">#REF!</definedName>
    <definedName name="_____________ML213" localSheetId="22">#REF!</definedName>
    <definedName name="_____________ML213" localSheetId="8">#REF!</definedName>
    <definedName name="_____________ML213">#REF!</definedName>
    <definedName name="_____________ML214" localSheetId="22">#REF!</definedName>
    <definedName name="_____________ML214" localSheetId="8">#REF!</definedName>
    <definedName name="_____________ML214">#REF!</definedName>
    <definedName name="_____________ML215" localSheetId="22">#REF!</definedName>
    <definedName name="_____________ML215" localSheetId="8">#REF!</definedName>
    <definedName name="_____________ML215">#REF!</definedName>
    <definedName name="_____________ML216" localSheetId="22">#REF!</definedName>
    <definedName name="_____________ML216" localSheetId="8">#REF!</definedName>
    <definedName name="_____________ML216">#REF!</definedName>
    <definedName name="_____________ML217" localSheetId="22">#REF!</definedName>
    <definedName name="_____________ML217" localSheetId="8">#REF!</definedName>
    <definedName name="_____________ML217">#REF!</definedName>
    <definedName name="_____________ML218" localSheetId="22">#REF!</definedName>
    <definedName name="_____________ML218" localSheetId="8">#REF!</definedName>
    <definedName name="_____________ML218">#REF!</definedName>
    <definedName name="_____________ML219" localSheetId="22">#REF!</definedName>
    <definedName name="_____________ML219" localSheetId="8">#REF!</definedName>
    <definedName name="_____________ML219">#REF!</definedName>
    <definedName name="_____________ML22" localSheetId="22">#REF!</definedName>
    <definedName name="_____________ML22" localSheetId="8">#REF!</definedName>
    <definedName name="_____________ML22">#REF!</definedName>
    <definedName name="_____________ML220" localSheetId="22">#REF!</definedName>
    <definedName name="_____________ML220" localSheetId="8">#REF!</definedName>
    <definedName name="_____________ML220">#REF!</definedName>
    <definedName name="_____________ML221" localSheetId="22">#REF!</definedName>
    <definedName name="_____________ML221" localSheetId="8">#REF!</definedName>
    <definedName name="_____________ML221">#REF!</definedName>
    <definedName name="_____________ML222" localSheetId="22">#REF!</definedName>
    <definedName name="_____________ML222" localSheetId="8">#REF!</definedName>
    <definedName name="_____________ML222">#REF!</definedName>
    <definedName name="_____________ML223" localSheetId="22">#REF!</definedName>
    <definedName name="_____________ML223" localSheetId="8">#REF!</definedName>
    <definedName name="_____________ML223">#REF!</definedName>
    <definedName name="_____________ML224" localSheetId="22">#REF!</definedName>
    <definedName name="_____________ML224" localSheetId="8">#REF!</definedName>
    <definedName name="_____________ML224">#REF!</definedName>
    <definedName name="_____________ML23" localSheetId="22">#REF!</definedName>
    <definedName name="_____________ML23" localSheetId="8">#REF!</definedName>
    <definedName name="_____________ML23">#REF!</definedName>
    <definedName name="_____________ML24" localSheetId="22">#REF!</definedName>
    <definedName name="_____________ML24" localSheetId="8">#REF!</definedName>
    <definedName name="_____________ML24">#REF!</definedName>
    <definedName name="_____________ML25" localSheetId="22">#REF!</definedName>
    <definedName name="_____________ML25" localSheetId="8">#REF!</definedName>
    <definedName name="_____________ML25">#REF!</definedName>
    <definedName name="_____________ML26" localSheetId="22">#REF!</definedName>
    <definedName name="_____________ML26" localSheetId="8">#REF!</definedName>
    <definedName name="_____________ML26">#REF!</definedName>
    <definedName name="_____________ML27" localSheetId="22">#REF!</definedName>
    <definedName name="_____________ML27" localSheetId="8">#REF!</definedName>
    <definedName name="_____________ML27">#REF!</definedName>
    <definedName name="_____________ML28" localSheetId="22">#REF!</definedName>
    <definedName name="_____________ML28" localSheetId="8">#REF!</definedName>
    <definedName name="_____________ML28">#REF!</definedName>
    <definedName name="_____________ML29" localSheetId="22">#REF!</definedName>
    <definedName name="_____________ML29" localSheetId="8">#REF!</definedName>
    <definedName name="_____________ML29">#REF!</definedName>
    <definedName name="_____________ML31" localSheetId="22">#REF!</definedName>
    <definedName name="_____________ML31" localSheetId="8">#REF!</definedName>
    <definedName name="_____________ML31">#REF!</definedName>
    <definedName name="_____________ML310" localSheetId="22">#REF!</definedName>
    <definedName name="_____________ML310" localSheetId="8">#REF!</definedName>
    <definedName name="_____________ML310">#REF!</definedName>
    <definedName name="_____________ML311" localSheetId="22">#REF!</definedName>
    <definedName name="_____________ML311" localSheetId="8">#REF!</definedName>
    <definedName name="_____________ML311">#REF!</definedName>
    <definedName name="_____________ML312" localSheetId="22">#REF!</definedName>
    <definedName name="_____________ML312" localSheetId="8">#REF!</definedName>
    <definedName name="_____________ML312">#REF!</definedName>
    <definedName name="_____________ML313" localSheetId="22">#REF!</definedName>
    <definedName name="_____________ML313" localSheetId="8">#REF!</definedName>
    <definedName name="_____________ML313">#REF!</definedName>
    <definedName name="_____________ML314" localSheetId="22">#REF!</definedName>
    <definedName name="_____________ML314" localSheetId="8">#REF!</definedName>
    <definedName name="_____________ML314">#REF!</definedName>
    <definedName name="_____________ML315" localSheetId="22">#REF!</definedName>
    <definedName name="_____________ML315" localSheetId="8">#REF!</definedName>
    <definedName name="_____________ML315">#REF!</definedName>
    <definedName name="_____________ML316" localSheetId="22">#REF!</definedName>
    <definedName name="_____________ML316" localSheetId="8">#REF!</definedName>
    <definedName name="_____________ML316">#REF!</definedName>
    <definedName name="_____________ML317" localSheetId="22">#REF!</definedName>
    <definedName name="_____________ML317" localSheetId="8">#REF!</definedName>
    <definedName name="_____________ML317">#REF!</definedName>
    <definedName name="_____________ML318" localSheetId="22">#REF!</definedName>
    <definedName name="_____________ML318" localSheetId="8">#REF!</definedName>
    <definedName name="_____________ML318">#REF!</definedName>
    <definedName name="_____________ML319" localSheetId="22">#REF!</definedName>
    <definedName name="_____________ML319" localSheetId="8">#REF!</definedName>
    <definedName name="_____________ML319">#REF!</definedName>
    <definedName name="_____________ML32" localSheetId="22">#REF!</definedName>
    <definedName name="_____________ML32" localSheetId="8">#REF!</definedName>
    <definedName name="_____________ML32">#REF!</definedName>
    <definedName name="_____________ML320" localSheetId="22">#REF!</definedName>
    <definedName name="_____________ML320" localSheetId="8">#REF!</definedName>
    <definedName name="_____________ML320">#REF!</definedName>
    <definedName name="_____________ML321" localSheetId="22">#REF!</definedName>
    <definedName name="_____________ML321" localSheetId="8">#REF!</definedName>
    <definedName name="_____________ML321">#REF!</definedName>
    <definedName name="_____________ML322" localSheetId="22">#REF!</definedName>
    <definedName name="_____________ML322" localSheetId="8">#REF!</definedName>
    <definedName name="_____________ML322">#REF!</definedName>
    <definedName name="_____________ML323" localSheetId="22">#REF!</definedName>
    <definedName name="_____________ML323" localSheetId="8">#REF!</definedName>
    <definedName name="_____________ML323">#REF!</definedName>
    <definedName name="_____________ML324" localSheetId="22">#REF!</definedName>
    <definedName name="_____________ML324" localSheetId="8">#REF!</definedName>
    <definedName name="_____________ML324">#REF!</definedName>
    <definedName name="_____________ML33" localSheetId="22">#REF!</definedName>
    <definedName name="_____________ML33" localSheetId="8">#REF!</definedName>
    <definedName name="_____________ML33">#REF!</definedName>
    <definedName name="_____________ML34" localSheetId="22">#REF!</definedName>
    <definedName name="_____________ML34" localSheetId="8">#REF!</definedName>
    <definedName name="_____________ML34">#REF!</definedName>
    <definedName name="_____________ML35" localSheetId="22">#REF!</definedName>
    <definedName name="_____________ML35" localSheetId="8">#REF!</definedName>
    <definedName name="_____________ML35">#REF!</definedName>
    <definedName name="_____________ML36" localSheetId="22">#REF!</definedName>
    <definedName name="_____________ML36" localSheetId="8">#REF!</definedName>
    <definedName name="_____________ML36">#REF!</definedName>
    <definedName name="_____________ML37" localSheetId="22">#REF!</definedName>
    <definedName name="_____________ML37" localSheetId="8">#REF!</definedName>
    <definedName name="_____________ML37">#REF!</definedName>
    <definedName name="_____________ML38" localSheetId="22">#REF!</definedName>
    <definedName name="_____________ML38" localSheetId="8">#REF!</definedName>
    <definedName name="_____________ML38">#REF!</definedName>
    <definedName name="_____________ML39" localSheetId="22">#REF!</definedName>
    <definedName name="_____________ML39" localSheetId="8">#REF!</definedName>
    <definedName name="_____________ML39">#REF!</definedName>
    <definedName name="_____________ML7" localSheetId="22">#REF!</definedName>
    <definedName name="_____________ML7" localSheetId="8">#REF!</definedName>
    <definedName name="_____________ML7">#REF!</definedName>
    <definedName name="_____________ML8" localSheetId="22">#REF!</definedName>
    <definedName name="_____________ML8" localSheetId="8">#REF!</definedName>
    <definedName name="_____________ML8">#REF!</definedName>
    <definedName name="_____________ML9" localSheetId="22">#REF!</definedName>
    <definedName name="_____________ML9" localSheetId="8">#REF!</definedName>
    <definedName name="_____________ML9">#REF!</definedName>
    <definedName name="_____________mm1">[6]r!$F$4</definedName>
    <definedName name="_____________mm1000" localSheetId="22">#REF!</definedName>
    <definedName name="_____________mm1000" localSheetId="8">#REF!</definedName>
    <definedName name="_____________mm1000">#REF!</definedName>
    <definedName name="_____________mm11">[2]r!$F$4</definedName>
    <definedName name="_____________mm111">[5]r!$F$4</definedName>
    <definedName name="_____________mm600" localSheetId="22">#REF!</definedName>
    <definedName name="_____________mm600" localSheetId="8">#REF!</definedName>
    <definedName name="_____________mm600">#REF!</definedName>
    <definedName name="_____________mm800" localSheetId="22">#REF!</definedName>
    <definedName name="_____________mm800" localSheetId="8">#REF!</definedName>
    <definedName name="_____________mm800">#REF!</definedName>
    <definedName name="_____________PC1" localSheetId="22">#REF!</definedName>
    <definedName name="_____________PC1" localSheetId="8">#REF!</definedName>
    <definedName name="_____________PC1">#REF!</definedName>
    <definedName name="_____________PC10" localSheetId="22">#REF!</definedName>
    <definedName name="_____________PC10" localSheetId="8">#REF!</definedName>
    <definedName name="_____________PC10">#REF!</definedName>
    <definedName name="_____________PC11" localSheetId="22">#REF!</definedName>
    <definedName name="_____________PC11" localSheetId="8">#REF!</definedName>
    <definedName name="_____________PC11">#REF!</definedName>
    <definedName name="_____________PC12" localSheetId="22">#REF!</definedName>
    <definedName name="_____________PC12" localSheetId="8">#REF!</definedName>
    <definedName name="_____________PC12">#REF!</definedName>
    <definedName name="_____________PC13" localSheetId="22">#REF!</definedName>
    <definedName name="_____________PC13" localSheetId="8">#REF!</definedName>
    <definedName name="_____________PC13">#REF!</definedName>
    <definedName name="_____________PC14" localSheetId="22">#REF!</definedName>
    <definedName name="_____________PC14" localSheetId="8">#REF!</definedName>
    <definedName name="_____________PC14">#REF!</definedName>
    <definedName name="_____________PC15" localSheetId="22">#REF!</definedName>
    <definedName name="_____________PC15" localSheetId="8">#REF!</definedName>
    <definedName name="_____________PC15">#REF!</definedName>
    <definedName name="_____________PC16" localSheetId="22">#REF!</definedName>
    <definedName name="_____________PC16" localSheetId="8">#REF!</definedName>
    <definedName name="_____________PC16">#REF!</definedName>
    <definedName name="_____________PC17" localSheetId="22">#REF!</definedName>
    <definedName name="_____________PC17" localSheetId="8">#REF!</definedName>
    <definedName name="_____________PC17">#REF!</definedName>
    <definedName name="_____________PC18" localSheetId="22">#REF!</definedName>
    <definedName name="_____________PC18" localSheetId="8">#REF!</definedName>
    <definedName name="_____________PC18">#REF!</definedName>
    <definedName name="_____________PC19" localSheetId="22">#REF!</definedName>
    <definedName name="_____________PC19" localSheetId="8">#REF!</definedName>
    <definedName name="_____________PC19">#REF!</definedName>
    <definedName name="_____________pc2" localSheetId="22">#REF!</definedName>
    <definedName name="_____________pc2" localSheetId="8">#REF!</definedName>
    <definedName name="_____________pc2">#REF!</definedName>
    <definedName name="_____________PC21" localSheetId="22">#REF!</definedName>
    <definedName name="_____________PC21" localSheetId="8">#REF!</definedName>
    <definedName name="_____________PC21">#REF!</definedName>
    <definedName name="_____________PC22" localSheetId="22">#REF!</definedName>
    <definedName name="_____________PC22" localSheetId="8">#REF!</definedName>
    <definedName name="_____________PC22">#REF!</definedName>
    <definedName name="_____________PC23" localSheetId="22">#REF!</definedName>
    <definedName name="_____________PC23" localSheetId="8">#REF!</definedName>
    <definedName name="_____________PC23">#REF!</definedName>
    <definedName name="_____________PC24" localSheetId="22">#REF!</definedName>
    <definedName name="_____________PC24" localSheetId="8">#REF!</definedName>
    <definedName name="_____________PC24">#REF!</definedName>
    <definedName name="_____________PC3" localSheetId="22">#REF!</definedName>
    <definedName name="_____________PC3" localSheetId="8">#REF!</definedName>
    <definedName name="_____________PC3">#REF!</definedName>
    <definedName name="_____________PC4" localSheetId="22">#REF!</definedName>
    <definedName name="_____________PC4" localSheetId="8">#REF!</definedName>
    <definedName name="_____________PC4">#REF!</definedName>
    <definedName name="_____________PC5" localSheetId="22">#REF!</definedName>
    <definedName name="_____________PC5" localSheetId="8">#REF!</definedName>
    <definedName name="_____________PC5">#REF!</definedName>
    <definedName name="_____________PC6" localSheetId="22">#REF!</definedName>
    <definedName name="_____________PC6" localSheetId="8">#REF!</definedName>
    <definedName name="_____________PC6">#REF!</definedName>
    <definedName name="_____________pc600" localSheetId="22">#REF!</definedName>
    <definedName name="_____________pc600" localSheetId="8">#REF!</definedName>
    <definedName name="_____________pc600">#REF!</definedName>
    <definedName name="_____________PC7" localSheetId="22">#REF!</definedName>
    <definedName name="_____________PC7" localSheetId="8">#REF!</definedName>
    <definedName name="_____________PC7">#REF!</definedName>
    <definedName name="_____________PC8" localSheetId="22">#REF!</definedName>
    <definedName name="_____________PC8" localSheetId="8">#REF!</definedName>
    <definedName name="_____________PC8">#REF!</definedName>
    <definedName name="_____________PC9" localSheetId="22">#REF!</definedName>
    <definedName name="_____________PC9" localSheetId="8">#REF!</definedName>
    <definedName name="_____________PC9">#REF!</definedName>
    <definedName name="_____________pc900" localSheetId="22">#REF!</definedName>
    <definedName name="_____________pc900" localSheetId="8">#REF!</definedName>
    <definedName name="_____________pc900">#REF!</definedName>
    <definedName name="_____________pla4">[12]DATA_PRG!$H$269</definedName>
    <definedName name="_____________pv2" localSheetId="22">#REF!</definedName>
    <definedName name="_____________pv2" localSheetId="8">#REF!</definedName>
    <definedName name="_____________pv2">#REF!</definedName>
    <definedName name="_____________rr3">[7]v!$A$2:$E$51</definedName>
    <definedName name="_____________rrr1">[7]r!$B$1:$I$145</definedName>
    <definedName name="_____________SP10">[13]Sheet1!$C$18</definedName>
    <definedName name="_____________SP16">[13]Sheet1!$C$24</definedName>
    <definedName name="_____________SP7">[13]Sheet1!$C$15</definedName>
    <definedName name="_____________ss12">[8]rdamdata!$J$8</definedName>
    <definedName name="_____________ss20">[8]rdamdata!$J$7</definedName>
    <definedName name="_____________ss40">[8]rdamdata!$J$6</definedName>
    <definedName name="_____________var1" localSheetId="22">#REF!</definedName>
    <definedName name="_____________var1" localSheetId="8">#REF!</definedName>
    <definedName name="_____________var1">#REF!</definedName>
    <definedName name="_____________var4" localSheetId="22">#REF!</definedName>
    <definedName name="_____________var4" localSheetId="8">#REF!</definedName>
    <definedName name="_____________var4">#REF!</definedName>
    <definedName name="____________bla1">[1]leads!$H$7</definedName>
    <definedName name="____________BSG100" localSheetId="22">#REF!</definedName>
    <definedName name="____________BSG100" localSheetId="8">#REF!</definedName>
    <definedName name="____________BSG100">#REF!</definedName>
    <definedName name="____________BSG150" localSheetId="22">#REF!</definedName>
    <definedName name="____________BSG150" localSheetId="8">#REF!</definedName>
    <definedName name="____________BSG150">#REF!</definedName>
    <definedName name="____________BSG5" localSheetId="22">#REF!</definedName>
    <definedName name="____________BSG5" localSheetId="8">#REF!</definedName>
    <definedName name="____________BSG5">#REF!</definedName>
    <definedName name="____________BSG75" localSheetId="22">#REF!</definedName>
    <definedName name="____________BSG75" localSheetId="8">#REF!</definedName>
    <definedName name="____________BSG75">#REF!</definedName>
    <definedName name="____________BTC1" localSheetId="22">#REF!</definedName>
    <definedName name="____________BTC1" localSheetId="8">#REF!</definedName>
    <definedName name="____________BTC1">#REF!</definedName>
    <definedName name="____________BTC10" localSheetId="22">#REF!</definedName>
    <definedName name="____________BTC10" localSheetId="8">#REF!</definedName>
    <definedName name="____________BTC10">#REF!</definedName>
    <definedName name="____________BTC11" localSheetId="22">#REF!</definedName>
    <definedName name="____________BTC11" localSheetId="8">#REF!</definedName>
    <definedName name="____________BTC11">#REF!</definedName>
    <definedName name="____________BTC12" localSheetId="22">#REF!</definedName>
    <definedName name="____________BTC12" localSheetId="8">#REF!</definedName>
    <definedName name="____________BTC12">#REF!</definedName>
    <definedName name="____________BTC13" localSheetId="22">#REF!</definedName>
    <definedName name="____________BTC13" localSheetId="8">#REF!</definedName>
    <definedName name="____________BTC13">#REF!</definedName>
    <definedName name="____________BTC14" localSheetId="22">#REF!</definedName>
    <definedName name="____________BTC14" localSheetId="8">#REF!</definedName>
    <definedName name="____________BTC14">#REF!</definedName>
    <definedName name="____________BTC15" localSheetId="22">#REF!</definedName>
    <definedName name="____________BTC15" localSheetId="8">#REF!</definedName>
    <definedName name="____________BTC15">#REF!</definedName>
    <definedName name="____________BTC16" localSheetId="22">#REF!</definedName>
    <definedName name="____________BTC16" localSheetId="8">#REF!</definedName>
    <definedName name="____________BTC16">#REF!</definedName>
    <definedName name="____________BTC17" localSheetId="22">#REF!</definedName>
    <definedName name="____________BTC17" localSheetId="8">#REF!</definedName>
    <definedName name="____________BTC17">#REF!</definedName>
    <definedName name="____________BTC18" localSheetId="22">#REF!</definedName>
    <definedName name="____________BTC18" localSheetId="8">#REF!</definedName>
    <definedName name="____________BTC18">#REF!</definedName>
    <definedName name="____________BTC19" localSheetId="22">#REF!</definedName>
    <definedName name="____________BTC19" localSheetId="8">#REF!</definedName>
    <definedName name="____________BTC19">#REF!</definedName>
    <definedName name="____________BTC2" localSheetId="22">#REF!</definedName>
    <definedName name="____________BTC2" localSheetId="8">#REF!</definedName>
    <definedName name="____________BTC2">#REF!</definedName>
    <definedName name="____________BTC20" localSheetId="22">#REF!</definedName>
    <definedName name="____________BTC20" localSheetId="8">#REF!</definedName>
    <definedName name="____________BTC20">#REF!</definedName>
    <definedName name="____________BTC21" localSheetId="22">#REF!</definedName>
    <definedName name="____________BTC21" localSheetId="8">#REF!</definedName>
    <definedName name="____________BTC21">#REF!</definedName>
    <definedName name="____________BTC22" localSheetId="22">#REF!</definedName>
    <definedName name="____________BTC22" localSheetId="8">#REF!</definedName>
    <definedName name="____________BTC22">#REF!</definedName>
    <definedName name="____________BTC23" localSheetId="22">#REF!</definedName>
    <definedName name="____________BTC23" localSheetId="8">#REF!</definedName>
    <definedName name="____________BTC23">#REF!</definedName>
    <definedName name="____________BTC24" localSheetId="22">#REF!</definedName>
    <definedName name="____________BTC24" localSheetId="8">#REF!</definedName>
    <definedName name="____________BTC24">#REF!</definedName>
    <definedName name="____________BTC3" localSheetId="22">#REF!</definedName>
    <definedName name="____________BTC3" localSheetId="8">#REF!</definedName>
    <definedName name="____________BTC3">#REF!</definedName>
    <definedName name="____________BTC4" localSheetId="22">#REF!</definedName>
    <definedName name="____________BTC4" localSheetId="8">#REF!</definedName>
    <definedName name="____________BTC4">#REF!</definedName>
    <definedName name="____________BTC5" localSheetId="22">#REF!</definedName>
    <definedName name="____________BTC5" localSheetId="8">#REF!</definedName>
    <definedName name="____________BTC5">#REF!</definedName>
    <definedName name="____________BTC6" localSheetId="22">#REF!</definedName>
    <definedName name="____________BTC6" localSheetId="8">#REF!</definedName>
    <definedName name="____________BTC6">#REF!</definedName>
    <definedName name="____________BTC7" localSheetId="22">#REF!</definedName>
    <definedName name="____________BTC7" localSheetId="8">#REF!</definedName>
    <definedName name="____________BTC7">#REF!</definedName>
    <definedName name="____________BTC8" localSheetId="22">#REF!</definedName>
    <definedName name="____________BTC8" localSheetId="8">#REF!</definedName>
    <definedName name="____________BTC8">#REF!</definedName>
    <definedName name="____________BTC9" localSheetId="22">#REF!</definedName>
    <definedName name="____________BTC9" localSheetId="8">#REF!</definedName>
    <definedName name="____________BTC9">#REF!</definedName>
    <definedName name="____________BTR1" localSheetId="22">#REF!</definedName>
    <definedName name="____________BTR1" localSheetId="8">#REF!</definedName>
    <definedName name="____________BTR1">#REF!</definedName>
    <definedName name="____________BTR10" localSheetId="22">#REF!</definedName>
    <definedName name="____________BTR10" localSheetId="8">#REF!</definedName>
    <definedName name="____________BTR10">#REF!</definedName>
    <definedName name="____________BTR11" localSheetId="22">#REF!</definedName>
    <definedName name="____________BTR11" localSheetId="8">#REF!</definedName>
    <definedName name="____________BTR11">#REF!</definedName>
    <definedName name="____________BTR12" localSheetId="22">#REF!</definedName>
    <definedName name="____________BTR12" localSheetId="8">#REF!</definedName>
    <definedName name="____________BTR12">#REF!</definedName>
    <definedName name="____________BTR13" localSheetId="22">#REF!</definedName>
    <definedName name="____________BTR13" localSheetId="8">#REF!</definedName>
    <definedName name="____________BTR13">#REF!</definedName>
    <definedName name="____________BTR14" localSheetId="22">#REF!</definedName>
    <definedName name="____________BTR14" localSheetId="8">#REF!</definedName>
    <definedName name="____________BTR14">#REF!</definedName>
    <definedName name="____________BTR15" localSheetId="22">#REF!</definedName>
    <definedName name="____________BTR15" localSheetId="8">#REF!</definedName>
    <definedName name="____________BTR15">#REF!</definedName>
    <definedName name="____________BTR16" localSheetId="22">#REF!</definedName>
    <definedName name="____________BTR16" localSheetId="8">#REF!</definedName>
    <definedName name="____________BTR16">#REF!</definedName>
    <definedName name="____________BTR17" localSheetId="22">#REF!</definedName>
    <definedName name="____________BTR17" localSheetId="8">#REF!</definedName>
    <definedName name="____________BTR17">#REF!</definedName>
    <definedName name="____________BTR18" localSheetId="22">#REF!</definedName>
    <definedName name="____________BTR18" localSheetId="8">#REF!</definedName>
    <definedName name="____________BTR18">#REF!</definedName>
    <definedName name="____________BTR19" localSheetId="22">#REF!</definedName>
    <definedName name="____________BTR19" localSheetId="8">#REF!</definedName>
    <definedName name="____________BTR19">#REF!</definedName>
    <definedName name="____________BTR2" localSheetId="22">#REF!</definedName>
    <definedName name="____________BTR2" localSheetId="8">#REF!</definedName>
    <definedName name="____________BTR2">#REF!</definedName>
    <definedName name="____________BTR20" localSheetId="22">#REF!</definedName>
    <definedName name="____________BTR20" localSheetId="8">#REF!</definedName>
    <definedName name="____________BTR20">#REF!</definedName>
    <definedName name="____________BTR21" localSheetId="22">#REF!</definedName>
    <definedName name="____________BTR21" localSheetId="8">#REF!</definedName>
    <definedName name="____________BTR21">#REF!</definedName>
    <definedName name="____________BTR22" localSheetId="22">#REF!</definedName>
    <definedName name="____________BTR22" localSheetId="8">#REF!</definedName>
    <definedName name="____________BTR22">#REF!</definedName>
    <definedName name="____________BTR23" localSheetId="22">#REF!</definedName>
    <definedName name="____________BTR23" localSheetId="8">#REF!</definedName>
    <definedName name="____________BTR23">#REF!</definedName>
    <definedName name="____________BTR24" localSheetId="22">#REF!</definedName>
    <definedName name="____________BTR24" localSheetId="8">#REF!</definedName>
    <definedName name="____________BTR24">#REF!</definedName>
    <definedName name="____________BTR3" localSheetId="22">#REF!</definedName>
    <definedName name="____________BTR3" localSheetId="8">#REF!</definedName>
    <definedName name="____________BTR3">#REF!</definedName>
    <definedName name="____________BTR4" localSheetId="22">#REF!</definedName>
    <definedName name="____________BTR4" localSheetId="8">#REF!</definedName>
    <definedName name="____________BTR4">#REF!</definedName>
    <definedName name="____________BTR5" localSheetId="22">#REF!</definedName>
    <definedName name="____________BTR5" localSheetId="8">#REF!</definedName>
    <definedName name="____________BTR5">#REF!</definedName>
    <definedName name="____________BTR6" localSheetId="22">#REF!</definedName>
    <definedName name="____________BTR6" localSheetId="8">#REF!</definedName>
    <definedName name="____________BTR6">#REF!</definedName>
    <definedName name="____________BTR7" localSheetId="22">#REF!</definedName>
    <definedName name="____________BTR7" localSheetId="8">#REF!</definedName>
    <definedName name="____________BTR7">#REF!</definedName>
    <definedName name="____________BTR8" localSheetId="22">#REF!</definedName>
    <definedName name="____________BTR8" localSheetId="8">#REF!</definedName>
    <definedName name="____________BTR8">#REF!</definedName>
    <definedName name="____________BTR9" localSheetId="22">#REF!</definedName>
    <definedName name="____________BTR9" localSheetId="8">#REF!</definedName>
    <definedName name="____________BTR9">#REF!</definedName>
    <definedName name="____________BTS1" localSheetId="22">#REF!</definedName>
    <definedName name="____________BTS1" localSheetId="8">#REF!</definedName>
    <definedName name="____________BTS1">#REF!</definedName>
    <definedName name="____________BTS10" localSheetId="22">#REF!</definedName>
    <definedName name="____________BTS10" localSheetId="8">#REF!</definedName>
    <definedName name="____________BTS10">#REF!</definedName>
    <definedName name="____________BTS11" localSheetId="22">#REF!</definedName>
    <definedName name="____________BTS11" localSheetId="8">#REF!</definedName>
    <definedName name="____________BTS11">#REF!</definedName>
    <definedName name="____________BTS12" localSheetId="22">#REF!</definedName>
    <definedName name="____________BTS12" localSheetId="8">#REF!</definedName>
    <definedName name="____________BTS12">#REF!</definedName>
    <definedName name="____________BTS13" localSheetId="22">#REF!</definedName>
    <definedName name="____________BTS13" localSheetId="8">#REF!</definedName>
    <definedName name="____________BTS13">#REF!</definedName>
    <definedName name="____________BTS14" localSheetId="22">#REF!</definedName>
    <definedName name="____________BTS14" localSheetId="8">#REF!</definedName>
    <definedName name="____________BTS14">#REF!</definedName>
    <definedName name="____________BTS15" localSheetId="22">#REF!</definedName>
    <definedName name="____________BTS15" localSheetId="8">#REF!</definedName>
    <definedName name="____________BTS15">#REF!</definedName>
    <definedName name="____________BTS16" localSheetId="22">#REF!</definedName>
    <definedName name="____________BTS16" localSheetId="8">#REF!</definedName>
    <definedName name="____________BTS16">#REF!</definedName>
    <definedName name="____________BTS17" localSheetId="22">#REF!</definedName>
    <definedName name="____________BTS17" localSheetId="8">#REF!</definedName>
    <definedName name="____________BTS17">#REF!</definedName>
    <definedName name="____________BTS18" localSheetId="22">#REF!</definedName>
    <definedName name="____________BTS18" localSheetId="8">#REF!</definedName>
    <definedName name="____________BTS18">#REF!</definedName>
    <definedName name="____________BTS19" localSheetId="22">#REF!</definedName>
    <definedName name="____________BTS19" localSheetId="8">#REF!</definedName>
    <definedName name="____________BTS19">#REF!</definedName>
    <definedName name="____________BTS2" localSheetId="22">#REF!</definedName>
    <definedName name="____________BTS2" localSheetId="8">#REF!</definedName>
    <definedName name="____________BTS2">#REF!</definedName>
    <definedName name="____________BTS20" localSheetId="22">#REF!</definedName>
    <definedName name="____________BTS20" localSheetId="8">#REF!</definedName>
    <definedName name="____________BTS20">#REF!</definedName>
    <definedName name="____________BTS21" localSheetId="22">#REF!</definedName>
    <definedName name="____________BTS21" localSheetId="8">#REF!</definedName>
    <definedName name="____________BTS21">#REF!</definedName>
    <definedName name="____________BTS22" localSheetId="22">#REF!</definedName>
    <definedName name="____________BTS22" localSheetId="8">#REF!</definedName>
    <definedName name="____________BTS22">#REF!</definedName>
    <definedName name="____________BTS23" localSheetId="22">#REF!</definedName>
    <definedName name="____________BTS23" localSheetId="8">#REF!</definedName>
    <definedName name="____________BTS23">#REF!</definedName>
    <definedName name="____________BTS24" localSheetId="22">#REF!</definedName>
    <definedName name="____________BTS24" localSheetId="8">#REF!</definedName>
    <definedName name="____________BTS24">#REF!</definedName>
    <definedName name="____________BTS3" localSheetId="22">#REF!</definedName>
    <definedName name="____________BTS3" localSheetId="8">#REF!</definedName>
    <definedName name="____________BTS3">#REF!</definedName>
    <definedName name="____________BTS4" localSheetId="22">#REF!</definedName>
    <definedName name="____________BTS4" localSheetId="8">#REF!</definedName>
    <definedName name="____________BTS4">#REF!</definedName>
    <definedName name="____________BTS5" localSheetId="22">#REF!</definedName>
    <definedName name="____________BTS5" localSheetId="8">#REF!</definedName>
    <definedName name="____________BTS5">#REF!</definedName>
    <definedName name="____________BTS6" localSheetId="22">#REF!</definedName>
    <definedName name="____________BTS6" localSheetId="8">#REF!</definedName>
    <definedName name="____________BTS6">#REF!</definedName>
    <definedName name="____________BTS7" localSheetId="22">#REF!</definedName>
    <definedName name="____________BTS7" localSheetId="8">#REF!</definedName>
    <definedName name="____________BTS7">#REF!</definedName>
    <definedName name="____________BTS8" localSheetId="22">#REF!</definedName>
    <definedName name="____________BTS8" localSheetId="8">#REF!</definedName>
    <definedName name="____________BTS8">#REF!</definedName>
    <definedName name="____________BTS9" localSheetId="22">#REF!</definedName>
    <definedName name="____________BTS9" localSheetId="8">#REF!</definedName>
    <definedName name="____________BTS9">#REF!</definedName>
    <definedName name="____________can430">40.73</definedName>
    <definedName name="____________can435">43.3</definedName>
    <definedName name="____________CCW1">[9]DATA!$H$67</definedName>
    <definedName name="____________CCW2">[9]DATA!$H$97</definedName>
    <definedName name="____________cur1">[2]r!$F$30</definedName>
    <definedName name="____________G120907" localSheetId="22">[18]Data!#REF!</definedName>
    <definedName name="____________G120907" localSheetId="8">[18]Data!#REF!</definedName>
    <definedName name="____________G120907">[18]Data!#REF!</definedName>
    <definedName name="____________GBS110" localSheetId="22">#REF!</definedName>
    <definedName name="____________GBS110" localSheetId="8">#REF!</definedName>
    <definedName name="____________GBS110">#REF!</definedName>
    <definedName name="____________GBS111" localSheetId="22">#REF!</definedName>
    <definedName name="____________GBS111" localSheetId="8">#REF!</definedName>
    <definedName name="____________GBS111">#REF!</definedName>
    <definedName name="____________GBS112" localSheetId="22">#REF!</definedName>
    <definedName name="____________GBS112" localSheetId="8">#REF!</definedName>
    <definedName name="____________GBS112">#REF!</definedName>
    <definedName name="____________GBS113" localSheetId="22">#REF!</definedName>
    <definedName name="____________GBS113" localSheetId="8">#REF!</definedName>
    <definedName name="____________GBS113">#REF!</definedName>
    <definedName name="____________GBS114" localSheetId="22">#REF!</definedName>
    <definedName name="____________GBS114" localSheetId="8">#REF!</definedName>
    <definedName name="____________GBS114">#REF!</definedName>
    <definedName name="____________GBS115" localSheetId="22">#REF!</definedName>
    <definedName name="____________GBS115" localSheetId="8">#REF!</definedName>
    <definedName name="____________GBS115">#REF!</definedName>
    <definedName name="____________GBS116" localSheetId="22">#REF!</definedName>
    <definedName name="____________GBS116" localSheetId="8">#REF!</definedName>
    <definedName name="____________GBS116">#REF!</definedName>
    <definedName name="____________GBS117" localSheetId="22">#REF!</definedName>
    <definedName name="____________GBS117" localSheetId="8">#REF!</definedName>
    <definedName name="____________GBS117">#REF!</definedName>
    <definedName name="____________GBS118" localSheetId="22">#REF!</definedName>
    <definedName name="____________GBS118" localSheetId="8">#REF!</definedName>
    <definedName name="____________GBS118">#REF!</definedName>
    <definedName name="____________GBS119" localSheetId="22">#REF!</definedName>
    <definedName name="____________GBS119" localSheetId="8">#REF!</definedName>
    <definedName name="____________GBS119">#REF!</definedName>
    <definedName name="____________GBS12" localSheetId="22">#REF!</definedName>
    <definedName name="____________GBS12" localSheetId="8">#REF!</definedName>
    <definedName name="____________GBS12">#REF!</definedName>
    <definedName name="____________GBS120" localSheetId="22">#REF!</definedName>
    <definedName name="____________GBS120" localSheetId="8">#REF!</definedName>
    <definedName name="____________GBS120">#REF!</definedName>
    <definedName name="____________GBS121" localSheetId="22">#REF!</definedName>
    <definedName name="____________GBS121" localSheetId="8">#REF!</definedName>
    <definedName name="____________GBS121">#REF!</definedName>
    <definedName name="____________GBS122" localSheetId="22">#REF!</definedName>
    <definedName name="____________GBS122" localSheetId="8">#REF!</definedName>
    <definedName name="____________GBS122">#REF!</definedName>
    <definedName name="____________GBS123" localSheetId="22">#REF!</definedName>
    <definedName name="____________GBS123" localSheetId="8">#REF!</definedName>
    <definedName name="____________GBS123">#REF!</definedName>
    <definedName name="____________GBS124" localSheetId="22">#REF!</definedName>
    <definedName name="____________GBS124" localSheetId="8">#REF!</definedName>
    <definedName name="____________GBS124">#REF!</definedName>
    <definedName name="____________GBS13" localSheetId="22">#REF!</definedName>
    <definedName name="____________GBS13" localSheetId="8">#REF!</definedName>
    <definedName name="____________GBS13">#REF!</definedName>
    <definedName name="____________GBS14" localSheetId="22">#REF!</definedName>
    <definedName name="____________GBS14" localSheetId="8">#REF!</definedName>
    <definedName name="____________GBS14">#REF!</definedName>
    <definedName name="____________GBS15" localSheetId="22">#REF!</definedName>
    <definedName name="____________GBS15" localSheetId="8">#REF!</definedName>
    <definedName name="____________GBS15">#REF!</definedName>
    <definedName name="____________GBS16" localSheetId="22">#REF!</definedName>
    <definedName name="____________GBS16" localSheetId="8">#REF!</definedName>
    <definedName name="____________GBS16">#REF!</definedName>
    <definedName name="____________GBS17" localSheetId="22">#REF!</definedName>
    <definedName name="____________GBS17" localSheetId="8">#REF!</definedName>
    <definedName name="____________GBS17">#REF!</definedName>
    <definedName name="____________GBS18" localSheetId="22">#REF!</definedName>
    <definedName name="____________GBS18" localSheetId="8">#REF!</definedName>
    <definedName name="____________GBS18">#REF!</definedName>
    <definedName name="____________GBS19" localSheetId="22">#REF!</definedName>
    <definedName name="____________GBS19" localSheetId="8">#REF!</definedName>
    <definedName name="____________GBS19">#REF!</definedName>
    <definedName name="____________GBS21" localSheetId="22">#REF!</definedName>
    <definedName name="____________GBS21" localSheetId="8">#REF!</definedName>
    <definedName name="____________GBS21">#REF!</definedName>
    <definedName name="____________GBS210" localSheetId="22">#REF!</definedName>
    <definedName name="____________GBS210" localSheetId="8">#REF!</definedName>
    <definedName name="____________GBS210">#REF!</definedName>
    <definedName name="____________GBS211" localSheetId="22">#REF!</definedName>
    <definedName name="____________GBS211" localSheetId="8">#REF!</definedName>
    <definedName name="____________GBS211">#REF!</definedName>
    <definedName name="____________GBS212" localSheetId="22">#REF!</definedName>
    <definedName name="____________GBS212" localSheetId="8">#REF!</definedName>
    <definedName name="____________GBS212">#REF!</definedName>
    <definedName name="____________GBS213" localSheetId="22">#REF!</definedName>
    <definedName name="____________GBS213" localSheetId="8">#REF!</definedName>
    <definedName name="____________GBS213">#REF!</definedName>
    <definedName name="____________GBS214" localSheetId="22">#REF!</definedName>
    <definedName name="____________GBS214" localSheetId="8">#REF!</definedName>
    <definedName name="____________GBS214">#REF!</definedName>
    <definedName name="____________GBS215" localSheetId="22">#REF!</definedName>
    <definedName name="____________GBS215" localSheetId="8">#REF!</definedName>
    <definedName name="____________GBS215">#REF!</definedName>
    <definedName name="____________GBS216" localSheetId="22">#REF!</definedName>
    <definedName name="____________GBS216" localSheetId="8">#REF!</definedName>
    <definedName name="____________GBS216">#REF!</definedName>
    <definedName name="____________GBS217" localSheetId="22">#REF!</definedName>
    <definedName name="____________GBS217" localSheetId="8">#REF!</definedName>
    <definedName name="____________GBS217">#REF!</definedName>
    <definedName name="____________GBS218" localSheetId="22">#REF!</definedName>
    <definedName name="____________GBS218" localSheetId="8">#REF!</definedName>
    <definedName name="____________GBS218">#REF!</definedName>
    <definedName name="____________GBS219" localSheetId="22">#REF!</definedName>
    <definedName name="____________GBS219" localSheetId="8">#REF!</definedName>
    <definedName name="____________GBS219">#REF!</definedName>
    <definedName name="____________GBS22" localSheetId="22">#REF!</definedName>
    <definedName name="____________GBS22" localSheetId="8">#REF!</definedName>
    <definedName name="____________GBS22">#REF!</definedName>
    <definedName name="____________GBS220" localSheetId="22">#REF!</definedName>
    <definedName name="____________GBS220" localSheetId="8">#REF!</definedName>
    <definedName name="____________GBS220">#REF!</definedName>
    <definedName name="____________GBS221" localSheetId="22">#REF!</definedName>
    <definedName name="____________GBS221" localSheetId="8">#REF!</definedName>
    <definedName name="____________GBS221">#REF!</definedName>
    <definedName name="____________GBS222" localSheetId="22">#REF!</definedName>
    <definedName name="____________GBS222" localSheetId="8">#REF!</definedName>
    <definedName name="____________GBS222">#REF!</definedName>
    <definedName name="____________GBS223" localSheetId="22">#REF!</definedName>
    <definedName name="____________GBS223" localSheetId="8">#REF!</definedName>
    <definedName name="____________GBS223">#REF!</definedName>
    <definedName name="____________GBS224" localSheetId="22">#REF!</definedName>
    <definedName name="____________GBS224" localSheetId="8">#REF!</definedName>
    <definedName name="____________GBS224">#REF!</definedName>
    <definedName name="____________GBS23" localSheetId="22">#REF!</definedName>
    <definedName name="____________GBS23" localSheetId="8">#REF!</definedName>
    <definedName name="____________GBS23">#REF!</definedName>
    <definedName name="____________GBS24" localSheetId="22">#REF!</definedName>
    <definedName name="____________GBS24" localSheetId="8">#REF!</definedName>
    <definedName name="____________GBS24">#REF!</definedName>
    <definedName name="____________GBS25" localSheetId="22">#REF!</definedName>
    <definedName name="____________GBS25" localSheetId="8">#REF!</definedName>
    <definedName name="____________GBS25">#REF!</definedName>
    <definedName name="____________GBS26" localSheetId="22">#REF!</definedName>
    <definedName name="____________GBS26" localSheetId="8">#REF!</definedName>
    <definedName name="____________GBS26">#REF!</definedName>
    <definedName name="____________GBS27" localSheetId="22">#REF!</definedName>
    <definedName name="____________GBS27" localSheetId="8">#REF!</definedName>
    <definedName name="____________GBS27">#REF!</definedName>
    <definedName name="____________GBS28" localSheetId="22">#REF!</definedName>
    <definedName name="____________GBS28" localSheetId="8">#REF!</definedName>
    <definedName name="____________GBS28">#REF!</definedName>
    <definedName name="____________GBS29" localSheetId="22">#REF!</definedName>
    <definedName name="____________GBS29" localSheetId="8">#REF!</definedName>
    <definedName name="____________GBS29">#REF!</definedName>
    <definedName name="____________imp1">[11]DATA_PRG!$H$245</definedName>
    <definedName name="____________l1">[3]leads!$A$3:$E$108</definedName>
    <definedName name="____________l12" localSheetId="22">#REF!</definedName>
    <definedName name="____________l12" localSheetId="8">#REF!</definedName>
    <definedName name="____________l12">#REF!</definedName>
    <definedName name="____________l2">[2]r!$F$29</definedName>
    <definedName name="____________l3" localSheetId="22">#REF!</definedName>
    <definedName name="____________l3" localSheetId="8">#REF!</definedName>
    <definedName name="____________l3">#REF!</definedName>
    <definedName name="____________l4">[4]Sheet1!$W$2:$Y$103</definedName>
    <definedName name="____________l5" localSheetId="22">#REF!</definedName>
    <definedName name="____________l5" localSheetId="8">#REF!</definedName>
    <definedName name="____________l5">#REF!</definedName>
    <definedName name="____________l6">[2]r!$F$4</definedName>
    <definedName name="____________l7">[5]r!$F$4</definedName>
    <definedName name="____________l8">[2]r!$F$2</definedName>
    <definedName name="____________l9">[2]r!$F$3</definedName>
    <definedName name="____________LJ6">[9]DATA!$H$245</definedName>
    <definedName name="____________lj600" localSheetId="22">#REF!</definedName>
    <definedName name="____________lj600" localSheetId="8">#REF!</definedName>
    <definedName name="____________lj600">#REF!</definedName>
    <definedName name="____________lj900" localSheetId="22">#REF!</definedName>
    <definedName name="____________lj900" localSheetId="8">#REF!</definedName>
    <definedName name="____________lj900">#REF!</definedName>
    <definedName name="____________LL3" localSheetId="22">#REF!</definedName>
    <definedName name="____________LL3" localSheetId="8">#REF!</definedName>
    <definedName name="____________LL3">#REF!</definedName>
    <definedName name="____________LSO24" localSheetId="22">[10]Lead!#REF!</definedName>
    <definedName name="____________LSO24" localSheetId="8">[10]Lead!#REF!</definedName>
    <definedName name="____________LSO24">[10]Lead!#REF!</definedName>
    <definedName name="____________MA1" localSheetId="22">#REF!</definedName>
    <definedName name="____________MA1" localSheetId="8">#REF!</definedName>
    <definedName name="____________MA1">#REF!</definedName>
    <definedName name="____________Met45" localSheetId="22">#REF!</definedName>
    <definedName name="____________Met45" localSheetId="8">#REF!</definedName>
    <definedName name="____________Met45">#REF!</definedName>
    <definedName name="____________Met54" localSheetId="22">#REF!</definedName>
    <definedName name="____________Met54" localSheetId="8">#REF!</definedName>
    <definedName name="____________Met54">#REF!</definedName>
    <definedName name="____________MEt55" localSheetId="22">#REF!</definedName>
    <definedName name="____________MEt55" localSheetId="8">#REF!</definedName>
    <definedName name="____________MEt55">#REF!</definedName>
    <definedName name="____________Met63" localSheetId="22">#REF!</definedName>
    <definedName name="____________Met63" localSheetId="8">#REF!</definedName>
    <definedName name="____________Met63">#REF!</definedName>
    <definedName name="____________ML21" localSheetId="22">#REF!</definedName>
    <definedName name="____________ML21" localSheetId="8">#REF!</definedName>
    <definedName name="____________ML21">#REF!</definedName>
    <definedName name="____________ML210" localSheetId="22">#REF!</definedName>
    <definedName name="____________ML210" localSheetId="8">#REF!</definedName>
    <definedName name="____________ML210">#REF!</definedName>
    <definedName name="____________ML211" localSheetId="22">#REF!</definedName>
    <definedName name="____________ML211" localSheetId="8">#REF!</definedName>
    <definedName name="____________ML211">#REF!</definedName>
    <definedName name="____________ML212" localSheetId="22">#REF!</definedName>
    <definedName name="____________ML212" localSheetId="8">#REF!</definedName>
    <definedName name="____________ML212">#REF!</definedName>
    <definedName name="____________ML213" localSheetId="22">#REF!</definedName>
    <definedName name="____________ML213" localSheetId="8">#REF!</definedName>
    <definedName name="____________ML213">#REF!</definedName>
    <definedName name="____________ML214" localSheetId="22">#REF!</definedName>
    <definedName name="____________ML214" localSheetId="8">#REF!</definedName>
    <definedName name="____________ML214">#REF!</definedName>
    <definedName name="____________ML215" localSheetId="22">#REF!</definedName>
    <definedName name="____________ML215" localSheetId="8">#REF!</definedName>
    <definedName name="____________ML215">#REF!</definedName>
    <definedName name="____________ML216" localSheetId="22">#REF!</definedName>
    <definedName name="____________ML216" localSheetId="8">#REF!</definedName>
    <definedName name="____________ML216">#REF!</definedName>
    <definedName name="____________ML217" localSheetId="22">#REF!</definedName>
    <definedName name="____________ML217" localSheetId="8">#REF!</definedName>
    <definedName name="____________ML217">#REF!</definedName>
    <definedName name="____________ML218" localSheetId="22">#REF!</definedName>
    <definedName name="____________ML218" localSheetId="8">#REF!</definedName>
    <definedName name="____________ML218">#REF!</definedName>
    <definedName name="____________ML219" localSheetId="22">#REF!</definedName>
    <definedName name="____________ML219" localSheetId="8">#REF!</definedName>
    <definedName name="____________ML219">#REF!</definedName>
    <definedName name="____________ML22" localSheetId="22">#REF!</definedName>
    <definedName name="____________ML22" localSheetId="8">#REF!</definedName>
    <definedName name="____________ML22">#REF!</definedName>
    <definedName name="____________ML220" localSheetId="22">#REF!</definedName>
    <definedName name="____________ML220" localSheetId="8">#REF!</definedName>
    <definedName name="____________ML220">#REF!</definedName>
    <definedName name="____________ML221" localSheetId="22">#REF!</definedName>
    <definedName name="____________ML221" localSheetId="8">#REF!</definedName>
    <definedName name="____________ML221">#REF!</definedName>
    <definedName name="____________ML222" localSheetId="22">#REF!</definedName>
    <definedName name="____________ML222" localSheetId="8">#REF!</definedName>
    <definedName name="____________ML222">#REF!</definedName>
    <definedName name="____________ML223" localSheetId="22">#REF!</definedName>
    <definedName name="____________ML223" localSheetId="8">#REF!</definedName>
    <definedName name="____________ML223">#REF!</definedName>
    <definedName name="____________ML224" localSheetId="22">#REF!</definedName>
    <definedName name="____________ML224" localSheetId="8">#REF!</definedName>
    <definedName name="____________ML224">#REF!</definedName>
    <definedName name="____________ML23" localSheetId="22">#REF!</definedName>
    <definedName name="____________ML23" localSheetId="8">#REF!</definedName>
    <definedName name="____________ML23">#REF!</definedName>
    <definedName name="____________ML24" localSheetId="22">#REF!</definedName>
    <definedName name="____________ML24" localSheetId="8">#REF!</definedName>
    <definedName name="____________ML24">#REF!</definedName>
    <definedName name="____________ML25" localSheetId="22">#REF!</definedName>
    <definedName name="____________ML25" localSheetId="8">#REF!</definedName>
    <definedName name="____________ML25">#REF!</definedName>
    <definedName name="____________ML26" localSheetId="22">#REF!</definedName>
    <definedName name="____________ML26" localSheetId="8">#REF!</definedName>
    <definedName name="____________ML26">#REF!</definedName>
    <definedName name="____________ML27" localSheetId="22">#REF!</definedName>
    <definedName name="____________ML27" localSheetId="8">#REF!</definedName>
    <definedName name="____________ML27">#REF!</definedName>
    <definedName name="____________ML28" localSheetId="22">#REF!</definedName>
    <definedName name="____________ML28" localSheetId="8">#REF!</definedName>
    <definedName name="____________ML28">#REF!</definedName>
    <definedName name="____________ML29" localSheetId="22">#REF!</definedName>
    <definedName name="____________ML29" localSheetId="8">#REF!</definedName>
    <definedName name="____________ML29">#REF!</definedName>
    <definedName name="____________ML31" localSheetId="22">#REF!</definedName>
    <definedName name="____________ML31" localSheetId="8">#REF!</definedName>
    <definedName name="____________ML31">#REF!</definedName>
    <definedName name="____________ML310" localSheetId="22">#REF!</definedName>
    <definedName name="____________ML310" localSheetId="8">#REF!</definedName>
    <definedName name="____________ML310">#REF!</definedName>
    <definedName name="____________ML311" localSheetId="22">#REF!</definedName>
    <definedName name="____________ML311" localSheetId="8">#REF!</definedName>
    <definedName name="____________ML311">#REF!</definedName>
    <definedName name="____________ML312" localSheetId="22">#REF!</definedName>
    <definedName name="____________ML312" localSheetId="8">#REF!</definedName>
    <definedName name="____________ML312">#REF!</definedName>
    <definedName name="____________ML313" localSheetId="22">#REF!</definedName>
    <definedName name="____________ML313" localSheetId="8">#REF!</definedName>
    <definedName name="____________ML313">#REF!</definedName>
    <definedName name="____________ML314" localSheetId="22">#REF!</definedName>
    <definedName name="____________ML314" localSheetId="8">#REF!</definedName>
    <definedName name="____________ML314">#REF!</definedName>
    <definedName name="____________ML315" localSheetId="22">#REF!</definedName>
    <definedName name="____________ML315" localSheetId="8">#REF!</definedName>
    <definedName name="____________ML315">#REF!</definedName>
    <definedName name="____________ML316" localSheetId="22">#REF!</definedName>
    <definedName name="____________ML316" localSheetId="8">#REF!</definedName>
    <definedName name="____________ML316">#REF!</definedName>
    <definedName name="____________ML317" localSheetId="22">#REF!</definedName>
    <definedName name="____________ML317" localSheetId="8">#REF!</definedName>
    <definedName name="____________ML317">#REF!</definedName>
    <definedName name="____________ML318" localSheetId="22">#REF!</definedName>
    <definedName name="____________ML318" localSheetId="8">#REF!</definedName>
    <definedName name="____________ML318">#REF!</definedName>
    <definedName name="____________ML319" localSheetId="22">#REF!</definedName>
    <definedName name="____________ML319" localSheetId="8">#REF!</definedName>
    <definedName name="____________ML319">#REF!</definedName>
    <definedName name="____________ML32" localSheetId="22">#REF!</definedName>
    <definedName name="____________ML32" localSheetId="8">#REF!</definedName>
    <definedName name="____________ML32">#REF!</definedName>
    <definedName name="____________ML320" localSheetId="22">#REF!</definedName>
    <definedName name="____________ML320" localSheetId="8">#REF!</definedName>
    <definedName name="____________ML320">#REF!</definedName>
    <definedName name="____________ML321" localSheetId="22">#REF!</definedName>
    <definedName name="____________ML321" localSheetId="8">#REF!</definedName>
    <definedName name="____________ML321">#REF!</definedName>
    <definedName name="____________ML322" localSheetId="22">#REF!</definedName>
    <definedName name="____________ML322" localSheetId="8">#REF!</definedName>
    <definedName name="____________ML322">#REF!</definedName>
    <definedName name="____________ML323" localSheetId="22">#REF!</definedName>
    <definedName name="____________ML323" localSheetId="8">#REF!</definedName>
    <definedName name="____________ML323">#REF!</definedName>
    <definedName name="____________ML324" localSheetId="22">#REF!</definedName>
    <definedName name="____________ML324" localSheetId="8">#REF!</definedName>
    <definedName name="____________ML324">#REF!</definedName>
    <definedName name="____________ML33" localSheetId="22">#REF!</definedName>
    <definedName name="____________ML33" localSheetId="8">#REF!</definedName>
    <definedName name="____________ML33">#REF!</definedName>
    <definedName name="____________ML34" localSheetId="22">#REF!</definedName>
    <definedName name="____________ML34" localSheetId="8">#REF!</definedName>
    <definedName name="____________ML34">#REF!</definedName>
    <definedName name="____________ML35" localSheetId="22">#REF!</definedName>
    <definedName name="____________ML35" localSheetId="8">#REF!</definedName>
    <definedName name="____________ML35">#REF!</definedName>
    <definedName name="____________ML36" localSheetId="22">#REF!</definedName>
    <definedName name="____________ML36" localSheetId="8">#REF!</definedName>
    <definedName name="____________ML36">#REF!</definedName>
    <definedName name="____________ML37" localSheetId="22">#REF!</definedName>
    <definedName name="____________ML37" localSheetId="8">#REF!</definedName>
    <definedName name="____________ML37">#REF!</definedName>
    <definedName name="____________ML38" localSheetId="22">#REF!</definedName>
    <definedName name="____________ML38" localSheetId="8">#REF!</definedName>
    <definedName name="____________ML38">#REF!</definedName>
    <definedName name="____________ML39" localSheetId="22">#REF!</definedName>
    <definedName name="____________ML39" localSheetId="8">#REF!</definedName>
    <definedName name="____________ML39">#REF!</definedName>
    <definedName name="____________ML7" localSheetId="22">#REF!</definedName>
    <definedName name="____________ML7" localSheetId="8">#REF!</definedName>
    <definedName name="____________ML7">#REF!</definedName>
    <definedName name="____________ML8" localSheetId="22">#REF!</definedName>
    <definedName name="____________ML8" localSheetId="8">#REF!</definedName>
    <definedName name="____________ML8">#REF!</definedName>
    <definedName name="____________ML9" localSheetId="22">#REF!</definedName>
    <definedName name="____________ML9" localSheetId="8">#REF!</definedName>
    <definedName name="____________ML9">#REF!</definedName>
    <definedName name="____________mm1">[6]r!$F$4</definedName>
    <definedName name="____________mm1000" localSheetId="22">#REF!</definedName>
    <definedName name="____________mm1000" localSheetId="8">#REF!</definedName>
    <definedName name="____________mm1000">#REF!</definedName>
    <definedName name="____________mm11">[2]r!$F$4</definedName>
    <definedName name="____________mm111">[5]r!$F$4</definedName>
    <definedName name="____________mm600" localSheetId="22">#REF!</definedName>
    <definedName name="____________mm600" localSheetId="8">#REF!</definedName>
    <definedName name="____________mm600">#REF!</definedName>
    <definedName name="____________mm800" localSheetId="22">#REF!</definedName>
    <definedName name="____________mm800" localSheetId="8">#REF!</definedName>
    <definedName name="____________mm800">#REF!</definedName>
    <definedName name="____________PC1" localSheetId="22">#REF!</definedName>
    <definedName name="____________PC1" localSheetId="8">#REF!</definedName>
    <definedName name="____________PC1">#REF!</definedName>
    <definedName name="____________PC10" localSheetId="22">#REF!</definedName>
    <definedName name="____________PC10" localSheetId="8">#REF!</definedName>
    <definedName name="____________PC10">#REF!</definedName>
    <definedName name="____________PC11" localSheetId="22">#REF!</definedName>
    <definedName name="____________PC11" localSheetId="8">#REF!</definedName>
    <definedName name="____________PC11">#REF!</definedName>
    <definedName name="____________PC12" localSheetId="22">#REF!</definedName>
    <definedName name="____________PC12" localSheetId="8">#REF!</definedName>
    <definedName name="____________PC12">#REF!</definedName>
    <definedName name="____________PC13" localSheetId="22">#REF!</definedName>
    <definedName name="____________PC13" localSheetId="8">#REF!</definedName>
    <definedName name="____________PC13">#REF!</definedName>
    <definedName name="____________PC14" localSheetId="22">#REF!</definedName>
    <definedName name="____________PC14" localSheetId="8">#REF!</definedName>
    <definedName name="____________PC14">#REF!</definedName>
    <definedName name="____________PC15" localSheetId="22">#REF!</definedName>
    <definedName name="____________PC15" localSheetId="8">#REF!</definedName>
    <definedName name="____________PC15">#REF!</definedName>
    <definedName name="____________PC16" localSheetId="22">#REF!</definedName>
    <definedName name="____________PC16" localSheetId="8">#REF!</definedName>
    <definedName name="____________PC16">#REF!</definedName>
    <definedName name="____________PC17" localSheetId="22">#REF!</definedName>
    <definedName name="____________PC17" localSheetId="8">#REF!</definedName>
    <definedName name="____________PC17">#REF!</definedName>
    <definedName name="____________PC18" localSheetId="22">#REF!</definedName>
    <definedName name="____________PC18" localSheetId="8">#REF!</definedName>
    <definedName name="____________PC18">#REF!</definedName>
    <definedName name="____________PC19" localSheetId="22">#REF!</definedName>
    <definedName name="____________PC19" localSheetId="8">#REF!</definedName>
    <definedName name="____________PC19">#REF!</definedName>
    <definedName name="____________pc2" localSheetId="22">#REF!</definedName>
    <definedName name="____________pc2" localSheetId="8">#REF!</definedName>
    <definedName name="____________pc2">#REF!</definedName>
    <definedName name="____________PC21" localSheetId="22">#REF!</definedName>
    <definedName name="____________PC21" localSheetId="8">#REF!</definedName>
    <definedName name="____________PC21">#REF!</definedName>
    <definedName name="____________PC22" localSheetId="22">#REF!</definedName>
    <definedName name="____________PC22" localSheetId="8">#REF!</definedName>
    <definedName name="____________PC22">#REF!</definedName>
    <definedName name="____________PC23" localSheetId="22">#REF!</definedName>
    <definedName name="____________PC23" localSheetId="8">#REF!</definedName>
    <definedName name="____________PC23">#REF!</definedName>
    <definedName name="____________PC24" localSheetId="22">#REF!</definedName>
    <definedName name="____________PC24" localSheetId="8">#REF!</definedName>
    <definedName name="____________PC24">#REF!</definedName>
    <definedName name="____________PC3" localSheetId="22">#REF!</definedName>
    <definedName name="____________PC3" localSheetId="8">#REF!</definedName>
    <definedName name="____________PC3">#REF!</definedName>
    <definedName name="____________PC4" localSheetId="22">#REF!</definedName>
    <definedName name="____________PC4" localSheetId="8">#REF!</definedName>
    <definedName name="____________PC4">#REF!</definedName>
    <definedName name="____________PC5" localSheetId="22">#REF!</definedName>
    <definedName name="____________PC5" localSheetId="8">#REF!</definedName>
    <definedName name="____________PC5">#REF!</definedName>
    <definedName name="____________PC6" localSheetId="22">#REF!</definedName>
    <definedName name="____________PC6" localSheetId="8">#REF!</definedName>
    <definedName name="____________PC6">#REF!</definedName>
    <definedName name="____________pc600" localSheetId="22">#REF!</definedName>
    <definedName name="____________pc600" localSheetId="8">#REF!</definedName>
    <definedName name="____________pc600">#REF!</definedName>
    <definedName name="____________PC7" localSheetId="22">#REF!</definedName>
    <definedName name="____________PC7" localSheetId="8">#REF!</definedName>
    <definedName name="____________PC7">#REF!</definedName>
    <definedName name="____________PC8" localSheetId="22">#REF!</definedName>
    <definedName name="____________PC8" localSheetId="8">#REF!</definedName>
    <definedName name="____________PC8">#REF!</definedName>
    <definedName name="____________PC9" localSheetId="22">#REF!</definedName>
    <definedName name="____________PC9" localSheetId="8">#REF!</definedName>
    <definedName name="____________PC9">#REF!</definedName>
    <definedName name="____________pc900" localSheetId="22">#REF!</definedName>
    <definedName name="____________pc900" localSheetId="8">#REF!</definedName>
    <definedName name="____________pc900">#REF!</definedName>
    <definedName name="____________pla4">[12]DATA_PRG!$H$269</definedName>
    <definedName name="____________pv2" localSheetId="22">#REF!</definedName>
    <definedName name="____________pv2" localSheetId="8">#REF!</definedName>
    <definedName name="____________pv2">#REF!</definedName>
    <definedName name="____________rr3">[7]v!$A$2:$E$51</definedName>
    <definedName name="____________rrr1">[7]r!$B$1:$I$145</definedName>
    <definedName name="____________SP10">[13]Sheet1!$C$18</definedName>
    <definedName name="____________SP16">[13]Sheet1!$C$24</definedName>
    <definedName name="____________SP7">[13]Sheet1!$C$15</definedName>
    <definedName name="____________ss12">[8]rdamdata!$J$8</definedName>
    <definedName name="____________ss20">[8]rdamdata!$J$7</definedName>
    <definedName name="____________ss40">[8]rdamdata!$J$6</definedName>
    <definedName name="____________var1" localSheetId="22">#REF!</definedName>
    <definedName name="____________var1" localSheetId="8">#REF!</definedName>
    <definedName name="____________var1">#REF!</definedName>
    <definedName name="____________var4" localSheetId="22">#REF!</definedName>
    <definedName name="____________var4" localSheetId="8">#REF!</definedName>
    <definedName name="____________var4">#REF!</definedName>
    <definedName name="____________xh2256">[19]HDPE!$L$30</definedName>
    <definedName name="____________xh2506">[19]HDPE!$M$30</definedName>
    <definedName name="____________xh2806">[19]HDPE!$N$30</definedName>
    <definedName name="____________xh3156">[19]HDPE!$O$30</definedName>
    <definedName name="____________xh634">[19]HDPE!$C$16</definedName>
    <definedName name="____________xk7100">[19]DI!$C$37</definedName>
    <definedName name="____________xk7150">[19]DI!$D$37</definedName>
    <definedName name="____________xk7250">[19]DI!$F$37</definedName>
    <definedName name="____________xk7300">[19]DI!$G$37</definedName>
    <definedName name="____________xp11010">[19]pvc!$F$61</definedName>
    <definedName name="____________xp1104">[19]pvc!$F$31</definedName>
    <definedName name="____________xp1106">[19]pvc!$F$46</definedName>
    <definedName name="____________xp1254">[19]pvc!$G$31</definedName>
    <definedName name="____________xp1256">[19]pvc!$G$46</definedName>
    <definedName name="____________xp14010">[19]pvc!$H$61</definedName>
    <definedName name="____________xp1404">[19]pvc!$H$31</definedName>
    <definedName name="____________xp1406">[19]pvc!$H$46</definedName>
    <definedName name="____________xp1604">[19]pvc!$I$31</definedName>
    <definedName name="____________xp1606">[19]pvc!$I$46</definedName>
    <definedName name="____________xp1804">[19]pvc!$J$31</definedName>
    <definedName name="____________xp1806">[19]pvc!$J$46</definedName>
    <definedName name="____________xp2006">[19]pvc!$K$46</definedName>
    <definedName name="____________xp6310">[19]pvc!$C$61</definedName>
    <definedName name="____________xp636">[19]pvc!$C$46</definedName>
    <definedName name="____________xp7510">[19]pvc!$D$61</definedName>
    <definedName name="____________xp754">[19]pvc!$D$31</definedName>
    <definedName name="____________xp756">[19]pvc!$D$46</definedName>
    <definedName name="____________xp9010">[19]pvc!$E$61</definedName>
    <definedName name="____________xp904">[19]pvc!$E$31</definedName>
    <definedName name="____________xp906">[19]pvc!$E$46</definedName>
    <definedName name="___________bla1">[1]leads!$H$7</definedName>
    <definedName name="___________BSG100" localSheetId="22">#REF!</definedName>
    <definedName name="___________BSG100" localSheetId="8">#REF!</definedName>
    <definedName name="___________BSG100">#REF!</definedName>
    <definedName name="___________BSG150" localSheetId="22">#REF!</definedName>
    <definedName name="___________BSG150" localSheetId="8">#REF!</definedName>
    <definedName name="___________BSG150">#REF!</definedName>
    <definedName name="___________BSG5" localSheetId="22">#REF!</definedName>
    <definedName name="___________BSG5" localSheetId="8">#REF!</definedName>
    <definedName name="___________BSG5">#REF!</definedName>
    <definedName name="___________BSG75" localSheetId="22">#REF!</definedName>
    <definedName name="___________BSG75" localSheetId="8">#REF!</definedName>
    <definedName name="___________BSG75">#REF!</definedName>
    <definedName name="___________BTC1" localSheetId="22">#REF!</definedName>
    <definedName name="___________BTC1" localSheetId="8">#REF!</definedName>
    <definedName name="___________BTC1">#REF!</definedName>
    <definedName name="___________BTC10" localSheetId="22">#REF!</definedName>
    <definedName name="___________BTC10" localSheetId="8">#REF!</definedName>
    <definedName name="___________BTC10">#REF!</definedName>
    <definedName name="___________BTC11" localSheetId="22">#REF!</definedName>
    <definedName name="___________BTC11" localSheetId="8">#REF!</definedName>
    <definedName name="___________BTC11">#REF!</definedName>
    <definedName name="___________BTC12" localSheetId="22">#REF!</definedName>
    <definedName name="___________BTC12" localSheetId="8">#REF!</definedName>
    <definedName name="___________BTC12">#REF!</definedName>
    <definedName name="___________BTC13" localSheetId="22">#REF!</definedName>
    <definedName name="___________BTC13" localSheetId="8">#REF!</definedName>
    <definedName name="___________BTC13">#REF!</definedName>
    <definedName name="___________BTC14" localSheetId="22">#REF!</definedName>
    <definedName name="___________BTC14" localSheetId="8">#REF!</definedName>
    <definedName name="___________BTC14">#REF!</definedName>
    <definedName name="___________BTC15" localSheetId="22">#REF!</definedName>
    <definedName name="___________BTC15" localSheetId="8">#REF!</definedName>
    <definedName name="___________BTC15">#REF!</definedName>
    <definedName name="___________BTC16" localSheetId="22">#REF!</definedName>
    <definedName name="___________BTC16" localSheetId="8">#REF!</definedName>
    <definedName name="___________BTC16">#REF!</definedName>
    <definedName name="___________BTC17" localSheetId="22">#REF!</definedName>
    <definedName name="___________BTC17" localSheetId="8">#REF!</definedName>
    <definedName name="___________BTC17">#REF!</definedName>
    <definedName name="___________BTC18" localSheetId="22">#REF!</definedName>
    <definedName name="___________BTC18" localSheetId="8">#REF!</definedName>
    <definedName name="___________BTC18">#REF!</definedName>
    <definedName name="___________BTC19" localSheetId="22">#REF!</definedName>
    <definedName name="___________BTC19" localSheetId="8">#REF!</definedName>
    <definedName name="___________BTC19">#REF!</definedName>
    <definedName name="___________BTC2" localSheetId="22">#REF!</definedName>
    <definedName name="___________BTC2" localSheetId="8">#REF!</definedName>
    <definedName name="___________BTC2">#REF!</definedName>
    <definedName name="___________BTC20" localSheetId="22">#REF!</definedName>
    <definedName name="___________BTC20" localSheetId="8">#REF!</definedName>
    <definedName name="___________BTC20">#REF!</definedName>
    <definedName name="___________BTC21" localSheetId="22">#REF!</definedName>
    <definedName name="___________BTC21" localSheetId="8">#REF!</definedName>
    <definedName name="___________BTC21">#REF!</definedName>
    <definedName name="___________BTC22" localSheetId="22">#REF!</definedName>
    <definedName name="___________BTC22" localSheetId="8">#REF!</definedName>
    <definedName name="___________BTC22">#REF!</definedName>
    <definedName name="___________BTC23" localSheetId="22">#REF!</definedName>
    <definedName name="___________BTC23" localSheetId="8">#REF!</definedName>
    <definedName name="___________BTC23">#REF!</definedName>
    <definedName name="___________BTC24" localSheetId="22">#REF!</definedName>
    <definedName name="___________BTC24" localSheetId="8">#REF!</definedName>
    <definedName name="___________BTC24">#REF!</definedName>
    <definedName name="___________BTC3" localSheetId="22">#REF!</definedName>
    <definedName name="___________BTC3" localSheetId="8">#REF!</definedName>
    <definedName name="___________BTC3">#REF!</definedName>
    <definedName name="___________BTC4" localSheetId="22">#REF!</definedName>
    <definedName name="___________BTC4" localSheetId="8">#REF!</definedName>
    <definedName name="___________BTC4">#REF!</definedName>
    <definedName name="___________BTC5" localSheetId="22">#REF!</definedName>
    <definedName name="___________BTC5" localSheetId="8">#REF!</definedName>
    <definedName name="___________BTC5">#REF!</definedName>
    <definedName name="___________BTC6" localSheetId="22">#REF!</definedName>
    <definedName name="___________BTC6" localSheetId="8">#REF!</definedName>
    <definedName name="___________BTC6">#REF!</definedName>
    <definedName name="___________BTC7" localSheetId="22">#REF!</definedName>
    <definedName name="___________BTC7" localSheetId="8">#REF!</definedName>
    <definedName name="___________BTC7">#REF!</definedName>
    <definedName name="___________BTC8" localSheetId="22">#REF!</definedName>
    <definedName name="___________BTC8" localSheetId="8">#REF!</definedName>
    <definedName name="___________BTC8">#REF!</definedName>
    <definedName name="___________BTC9" localSheetId="22">#REF!</definedName>
    <definedName name="___________BTC9" localSheetId="8">#REF!</definedName>
    <definedName name="___________BTC9">#REF!</definedName>
    <definedName name="___________BTR1" localSheetId="22">#REF!</definedName>
    <definedName name="___________BTR1" localSheetId="8">#REF!</definedName>
    <definedName name="___________BTR1">#REF!</definedName>
    <definedName name="___________BTR10" localSheetId="22">#REF!</definedName>
    <definedName name="___________BTR10" localSheetId="8">#REF!</definedName>
    <definedName name="___________BTR10">#REF!</definedName>
    <definedName name="___________BTR11" localSheetId="22">#REF!</definedName>
    <definedName name="___________BTR11" localSheetId="8">#REF!</definedName>
    <definedName name="___________BTR11">#REF!</definedName>
    <definedName name="___________BTR12" localSheetId="22">#REF!</definedName>
    <definedName name="___________BTR12" localSheetId="8">#REF!</definedName>
    <definedName name="___________BTR12">#REF!</definedName>
    <definedName name="___________BTR13" localSheetId="22">#REF!</definedName>
    <definedName name="___________BTR13" localSheetId="8">#REF!</definedName>
    <definedName name="___________BTR13">#REF!</definedName>
    <definedName name="___________BTR14" localSheetId="22">#REF!</definedName>
    <definedName name="___________BTR14" localSheetId="8">#REF!</definedName>
    <definedName name="___________BTR14">#REF!</definedName>
    <definedName name="___________BTR15" localSheetId="22">#REF!</definedName>
    <definedName name="___________BTR15" localSheetId="8">#REF!</definedName>
    <definedName name="___________BTR15">#REF!</definedName>
    <definedName name="___________BTR16" localSheetId="22">#REF!</definedName>
    <definedName name="___________BTR16" localSheetId="8">#REF!</definedName>
    <definedName name="___________BTR16">#REF!</definedName>
    <definedName name="___________BTR17" localSheetId="22">#REF!</definedName>
    <definedName name="___________BTR17" localSheetId="8">#REF!</definedName>
    <definedName name="___________BTR17">#REF!</definedName>
    <definedName name="___________BTR18" localSheetId="22">#REF!</definedName>
    <definedName name="___________BTR18" localSheetId="8">#REF!</definedName>
    <definedName name="___________BTR18">#REF!</definedName>
    <definedName name="___________BTR19" localSheetId="22">#REF!</definedName>
    <definedName name="___________BTR19" localSheetId="8">#REF!</definedName>
    <definedName name="___________BTR19">#REF!</definedName>
    <definedName name="___________BTR2" localSheetId="22">#REF!</definedName>
    <definedName name="___________BTR2" localSheetId="8">#REF!</definedName>
    <definedName name="___________BTR2">#REF!</definedName>
    <definedName name="___________BTR20" localSheetId="22">#REF!</definedName>
    <definedName name="___________BTR20" localSheetId="8">#REF!</definedName>
    <definedName name="___________BTR20">#REF!</definedName>
    <definedName name="___________BTR21" localSheetId="22">#REF!</definedName>
    <definedName name="___________BTR21" localSheetId="8">#REF!</definedName>
    <definedName name="___________BTR21">#REF!</definedName>
    <definedName name="___________BTR22" localSheetId="22">#REF!</definedName>
    <definedName name="___________BTR22" localSheetId="8">#REF!</definedName>
    <definedName name="___________BTR22">#REF!</definedName>
    <definedName name="___________BTR23" localSheetId="22">#REF!</definedName>
    <definedName name="___________BTR23" localSheetId="8">#REF!</definedName>
    <definedName name="___________BTR23">#REF!</definedName>
    <definedName name="___________BTR24" localSheetId="22">#REF!</definedName>
    <definedName name="___________BTR24" localSheetId="8">#REF!</definedName>
    <definedName name="___________BTR24">#REF!</definedName>
    <definedName name="___________BTR3" localSheetId="22">#REF!</definedName>
    <definedName name="___________BTR3" localSheetId="8">#REF!</definedName>
    <definedName name="___________BTR3">#REF!</definedName>
    <definedName name="___________BTR4" localSheetId="22">#REF!</definedName>
    <definedName name="___________BTR4" localSheetId="8">#REF!</definedName>
    <definedName name="___________BTR4">#REF!</definedName>
    <definedName name="___________BTR5" localSheetId="22">#REF!</definedName>
    <definedName name="___________BTR5" localSheetId="8">#REF!</definedName>
    <definedName name="___________BTR5">#REF!</definedName>
    <definedName name="___________BTR6" localSheetId="22">#REF!</definedName>
    <definedName name="___________BTR6" localSheetId="8">#REF!</definedName>
    <definedName name="___________BTR6">#REF!</definedName>
    <definedName name="___________BTR7" localSheetId="22">#REF!</definedName>
    <definedName name="___________BTR7" localSheetId="8">#REF!</definedName>
    <definedName name="___________BTR7">#REF!</definedName>
    <definedName name="___________BTR8" localSheetId="22">#REF!</definedName>
    <definedName name="___________BTR8" localSheetId="8">#REF!</definedName>
    <definedName name="___________BTR8">#REF!</definedName>
    <definedName name="___________BTR9" localSheetId="22">#REF!</definedName>
    <definedName name="___________BTR9" localSheetId="8">#REF!</definedName>
    <definedName name="___________BTR9">#REF!</definedName>
    <definedName name="___________BTS1" localSheetId="22">#REF!</definedName>
    <definedName name="___________BTS1" localSheetId="8">#REF!</definedName>
    <definedName name="___________BTS1">#REF!</definedName>
    <definedName name="___________BTS10" localSheetId="22">#REF!</definedName>
    <definedName name="___________BTS10" localSheetId="8">#REF!</definedName>
    <definedName name="___________BTS10">#REF!</definedName>
    <definedName name="___________BTS11" localSheetId="22">#REF!</definedName>
    <definedName name="___________BTS11" localSheetId="8">#REF!</definedName>
    <definedName name="___________BTS11">#REF!</definedName>
    <definedName name="___________BTS12" localSheetId="22">#REF!</definedName>
    <definedName name="___________BTS12" localSheetId="8">#REF!</definedName>
    <definedName name="___________BTS12">#REF!</definedName>
    <definedName name="___________BTS13" localSheetId="22">#REF!</definedName>
    <definedName name="___________BTS13" localSheetId="8">#REF!</definedName>
    <definedName name="___________BTS13">#REF!</definedName>
    <definedName name="___________BTS14" localSheetId="22">#REF!</definedName>
    <definedName name="___________BTS14" localSheetId="8">#REF!</definedName>
    <definedName name="___________BTS14">#REF!</definedName>
    <definedName name="___________BTS15" localSheetId="22">#REF!</definedName>
    <definedName name="___________BTS15" localSheetId="8">#REF!</definedName>
    <definedName name="___________BTS15">#REF!</definedName>
    <definedName name="___________BTS16" localSheetId="22">#REF!</definedName>
    <definedName name="___________BTS16" localSheetId="8">#REF!</definedName>
    <definedName name="___________BTS16">#REF!</definedName>
    <definedName name="___________BTS17" localSheetId="22">#REF!</definedName>
    <definedName name="___________BTS17" localSheetId="8">#REF!</definedName>
    <definedName name="___________BTS17">#REF!</definedName>
    <definedName name="___________BTS18" localSheetId="22">#REF!</definedName>
    <definedName name="___________BTS18" localSheetId="8">#REF!</definedName>
    <definedName name="___________BTS18">#REF!</definedName>
    <definedName name="___________BTS19" localSheetId="22">#REF!</definedName>
    <definedName name="___________BTS19" localSheetId="8">#REF!</definedName>
    <definedName name="___________BTS19">#REF!</definedName>
    <definedName name="___________BTS2" localSheetId="22">#REF!</definedName>
    <definedName name="___________BTS2" localSheetId="8">#REF!</definedName>
    <definedName name="___________BTS2">#REF!</definedName>
    <definedName name="___________BTS20" localSheetId="22">#REF!</definedName>
    <definedName name="___________BTS20" localSheetId="8">#REF!</definedName>
    <definedName name="___________BTS20">#REF!</definedName>
    <definedName name="___________BTS21" localSheetId="22">#REF!</definedName>
    <definedName name="___________BTS21" localSheetId="8">#REF!</definedName>
    <definedName name="___________BTS21">#REF!</definedName>
    <definedName name="___________BTS22" localSheetId="22">#REF!</definedName>
    <definedName name="___________BTS22" localSheetId="8">#REF!</definedName>
    <definedName name="___________BTS22">#REF!</definedName>
    <definedName name="___________BTS23" localSheetId="22">#REF!</definedName>
    <definedName name="___________BTS23" localSheetId="8">#REF!</definedName>
    <definedName name="___________BTS23">#REF!</definedName>
    <definedName name="___________BTS24" localSheetId="22">#REF!</definedName>
    <definedName name="___________BTS24" localSheetId="8">#REF!</definedName>
    <definedName name="___________BTS24">#REF!</definedName>
    <definedName name="___________BTS3" localSheetId="22">#REF!</definedName>
    <definedName name="___________BTS3" localSheetId="8">#REF!</definedName>
    <definedName name="___________BTS3">#REF!</definedName>
    <definedName name="___________BTS4" localSheetId="22">#REF!</definedName>
    <definedName name="___________BTS4" localSheetId="8">#REF!</definedName>
    <definedName name="___________BTS4">#REF!</definedName>
    <definedName name="___________BTS5" localSheetId="22">#REF!</definedName>
    <definedName name="___________BTS5" localSheetId="8">#REF!</definedName>
    <definedName name="___________BTS5">#REF!</definedName>
    <definedName name="___________BTS6" localSheetId="22">#REF!</definedName>
    <definedName name="___________BTS6" localSheetId="8">#REF!</definedName>
    <definedName name="___________BTS6">#REF!</definedName>
    <definedName name="___________BTS7" localSheetId="22">#REF!</definedName>
    <definedName name="___________BTS7" localSheetId="8">#REF!</definedName>
    <definedName name="___________BTS7">#REF!</definedName>
    <definedName name="___________BTS8" localSheetId="22">#REF!</definedName>
    <definedName name="___________BTS8" localSheetId="8">#REF!</definedName>
    <definedName name="___________BTS8">#REF!</definedName>
    <definedName name="___________BTS9" localSheetId="22">#REF!</definedName>
    <definedName name="___________BTS9" localSheetId="8">#REF!</definedName>
    <definedName name="___________BTS9">#REF!</definedName>
    <definedName name="___________can430">40.73</definedName>
    <definedName name="___________can435">43.3</definedName>
    <definedName name="___________CCW1">[9]DATA!$H$67</definedName>
    <definedName name="___________CCW2">[9]DATA!$H$97</definedName>
    <definedName name="___________cur1">[2]r!$F$30</definedName>
    <definedName name="___________GBS11" localSheetId="22">#REF!</definedName>
    <definedName name="___________GBS11" localSheetId="8">#REF!</definedName>
    <definedName name="___________GBS11">#REF!</definedName>
    <definedName name="___________GBS110" localSheetId="22">#REF!</definedName>
    <definedName name="___________GBS110" localSheetId="8">#REF!</definedName>
    <definedName name="___________GBS110">#REF!</definedName>
    <definedName name="___________GBS111" localSheetId="22">#REF!</definedName>
    <definedName name="___________GBS111" localSheetId="8">#REF!</definedName>
    <definedName name="___________GBS111">#REF!</definedName>
    <definedName name="___________GBS112" localSheetId="22">#REF!</definedName>
    <definedName name="___________GBS112" localSheetId="8">#REF!</definedName>
    <definedName name="___________GBS112">#REF!</definedName>
    <definedName name="___________GBS113" localSheetId="22">#REF!</definedName>
    <definedName name="___________GBS113" localSheetId="8">#REF!</definedName>
    <definedName name="___________GBS113">#REF!</definedName>
    <definedName name="___________GBS114" localSheetId="22">#REF!</definedName>
    <definedName name="___________GBS114" localSheetId="8">#REF!</definedName>
    <definedName name="___________GBS114">#REF!</definedName>
    <definedName name="___________GBS115" localSheetId="22">#REF!</definedName>
    <definedName name="___________GBS115" localSheetId="8">#REF!</definedName>
    <definedName name="___________GBS115">#REF!</definedName>
    <definedName name="___________GBS116" localSheetId="22">#REF!</definedName>
    <definedName name="___________GBS116" localSheetId="8">#REF!</definedName>
    <definedName name="___________GBS116">#REF!</definedName>
    <definedName name="___________GBS117" localSheetId="22">#REF!</definedName>
    <definedName name="___________GBS117" localSheetId="8">#REF!</definedName>
    <definedName name="___________GBS117">#REF!</definedName>
    <definedName name="___________GBS118" localSheetId="22">#REF!</definedName>
    <definedName name="___________GBS118" localSheetId="8">#REF!</definedName>
    <definedName name="___________GBS118">#REF!</definedName>
    <definedName name="___________GBS119" localSheetId="22">#REF!</definedName>
    <definedName name="___________GBS119" localSheetId="8">#REF!</definedName>
    <definedName name="___________GBS119">#REF!</definedName>
    <definedName name="___________GBS12" localSheetId="22">#REF!</definedName>
    <definedName name="___________GBS12" localSheetId="8">#REF!</definedName>
    <definedName name="___________GBS12">#REF!</definedName>
    <definedName name="___________GBS120" localSheetId="22">#REF!</definedName>
    <definedName name="___________GBS120" localSheetId="8">#REF!</definedName>
    <definedName name="___________GBS120">#REF!</definedName>
    <definedName name="___________GBS121" localSheetId="22">#REF!</definedName>
    <definedName name="___________GBS121" localSheetId="8">#REF!</definedName>
    <definedName name="___________GBS121">#REF!</definedName>
    <definedName name="___________GBS122" localSheetId="22">#REF!</definedName>
    <definedName name="___________GBS122" localSheetId="8">#REF!</definedName>
    <definedName name="___________GBS122">#REF!</definedName>
    <definedName name="___________GBS123" localSheetId="22">#REF!</definedName>
    <definedName name="___________GBS123" localSheetId="8">#REF!</definedName>
    <definedName name="___________GBS123">#REF!</definedName>
    <definedName name="___________GBS124" localSheetId="22">#REF!</definedName>
    <definedName name="___________GBS124" localSheetId="8">#REF!</definedName>
    <definedName name="___________GBS124">#REF!</definedName>
    <definedName name="___________GBS13" localSheetId="22">#REF!</definedName>
    <definedName name="___________GBS13" localSheetId="8">#REF!</definedName>
    <definedName name="___________GBS13">#REF!</definedName>
    <definedName name="___________GBS14" localSheetId="22">#REF!</definedName>
    <definedName name="___________GBS14" localSheetId="8">#REF!</definedName>
    <definedName name="___________GBS14">#REF!</definedName>
    <definedName name="___________GBS15" localSheetId="22">#REF!</definedName>
    <definedName name="___________GBS15" localSheetId="8">#REF!</definedName>
    <definedName name="___________GBS15">#REF!</definedName>
    <definedName name="___________GBS16" localSheetId="22">#REF!</definedName>
    <definedName name="___________GBS16" localSheetId="8">#REF!</definedName>
    <definedName name="___________GBS16">#REF!</definedName>
    <definedName name="___________GBS17" localSheetId="22">#REF!</definedName>
    <definedName name="___________GBS17" localSheetId="8">#REF!</definedName>
    <definedName name="___________GBS17">#REF!</definedName>
    <definedName name="___________GBS18" localSheetId="22">#REF!</definedName>
    <definedName name="___________GBS18" localSheetId="8">#REF!</definedName>
    <definedName name="___________GBS18">#REF!</definedName>
    <definedName name="___________GBS19" localSheetId="22">#REF!</definedName>
    <definedName name="___________GBS19" localSheetId="8">#REF!</definedName>
    <definedName name="___________GBS19">#REF!</definedName>
    <definedName name="___________GBS21" localSheetId="22">#REF!</definedName>
    <definedName name="___________GBS21" localSheetId="8">#REF!</definedName>
    <definedName name="___________GBS21">#REF!</definedName>
    <definedName name="___________GBS210" localSheetId="22">#REF!</definedName>
    <definedName name="___________GBS210" localSheetId="8">#REF!</definedName>
    <definedName name="___________GBS210">#REF!</definedName>
    <definedName name="___________GBS211" localSheetId="22">#REF!</definedName>
    <definedName name="___________GBS211" localSheetId="8">#REF!</definedName>
    <definedName name="___________GBS211">#REF!</definedName>
    <definedName name="___________GBS212" localSheetId="22">#REF!</definedName>
    <definedName name="___________GBS212" localSheetId="8">#REF!</definedName>
    <definedName name="___________GBS212">#REF!</definedName>
    <definedName name="___________GBS213" localSheetId="22">#REF!</definedName>
    <definedName name="___________GBS213" localSheetId="8">#REF!</definedName>
    <definedName name="___________GBS213">#REF!</definedName>
    <definedName name="___________GBS214" localSheetId="22">#REF!</definedName>
    <definedName name="___________GBS214" localSheetId="8">#REF!</definedName>
    <definedName name="___________GBS214">#REF!</definedName>
    <definedName name="___________GBS215" localSheetId="22">#REF!</definedName>
    <definedName name="___________GBS215" localSheetId="8">#REF!</definedName>
    <definedName name="___________GBS215">#REF!</definedName>
    <definedName name="___________GBS216" localSheetId="22">#REF!</definedName>
    <definedName name="___________GBS216" localSheetId="8">#REF!</definedName>
    <definedName name="___________GBS216">#REF!</definedName>
    <definedName name="___________GBS217" localSheetId="22">#REF!</definedName>
    <definedName name="___________GBS217" localSheetId="8">#REF!</definedName>
    <definedName name="___________GBS217">#REF!</definedName>
    <definedName name="___________GBS218" localSheetId="22">#REF!</definedName>
    <definedName name="___________GBS218" localSheetId="8">#REF!</definedName>
    <definedName name="___________GBS218">#REF!</definedName>
    <definedName name="___________GBS219" localSheetId="22">#REF!</definedName>
    <definedName name="___________GBS219" localSheetId="8">#REF!</definedName>
    <definedName name="___________GBS219">#REF!</definedName>
    <definedName name="___________GBS22" localSheetId="22">#REF!</definedName>
    <definedName name="___________GBS22" localSheetId="8">#REF!</definedName>
    <definedName name="___________GBS22">#REF!</definedName>
    <definedName name="___________GBS220" localSheetId="22">#REF!</definedName>
    <definedName name="___________GBS220" localSheetId="8">#REF!</definedName>
    <definedName name="___________GBS220">#REF!</definedName>
    <definedName name="___________GBS221" localSheetId="22">#REF!</definedName>
    <definedName name="___________GBS221" localSheetId="8">#REF!</definedName>
    <definedName name="___________GBS221">#REF!</definedName>
    <definedName name="___________GBS222" localSheetId="22">#REF!</definedName>
    <definedName name="___________GBS222" localSheetId="8">#REF!</definedName>
    <definedName name="___________GBS222">#REF!</definedName>
    <definedName name="___________GBS223" localSheetId="22">#REF!</definedName>
    <definedName name="___________GBS223" localSheetId="8">#REF!</definedName>
    <definedName name="___________GBS223">#REF!</definedName>
    <definedName name="___________GBS224" localSheetId="22">#REF!</definedName>
    <definedName name="___________GBS224" localSheetId="8">#REF!</definedName>
    <definedName name="___________GBS224">#REF!</definedName>
    <definedName name="___________GBS23" localSheetId="22">#REF!</definedName>
    <definedName name="___________GBS23" localSheetId="8">#REF!</definedName>
    <definedName name="___________GBS23">#REF!</definedName>
    <definedName name="___________GBS24" localSheetId="22">#REF!</definedName>
    <definedName name="___________GBS24" localSheetId="8">#REF!</definedName>
    <definedName name="___________GBS24">#REF!</definedName>
    <definedName name="___________GBS25" localSheetId="22">#REF!</definedName>
    <definedName name="___________GBS25" localSheetId="8">#REF!</definedName>
    <definedName name="___________GBS25">#REF!</definedName>
    <definedName name="___________GBS26" localSheetId="22">#REF!</definedName>
    <definedName name="___________GBS26" localSheetId="8">#REF!</definedName>
    <definedName name="___________GBS26">#REF!</definedName>
    <definedName name="___________GBS27" localSheetId="22">#REF!</definedName>
    <definedName name="___________GBS27" localSheetId="8">#REF!</definedName>
    <definedName name="___________GBS27">#REF!</definedName>
    <definedName name="___________GBS28" localSheetId="22">#REF!</definedName>
    <definedName name="___________GBS28" localSheetId="8">#REF!</definedName>
    <definedName name="___________GBS28">#REF!</definedName>
    <definedName name="___________GBS29" localSheetId="22">#REF!</definedName>
    <definedName name="___________GBS29" localSheetId="8">#REF!</definedName>
    <definedName name="___________GBS29">#REF!</definedName>
    <definedName name="___________imp1">[11]DATA_PRG!$H$245</definedName>
    <definedName name="___________l1">[3]leads!$A$3:$E$108</definedName>
    <definedName name="___________l12" localSheetId="22">#REF!</definedName>
    <definedName name="___________l12" localSheetId="8">#REF!</definedName>
    <definedName name="___________l12">#REF!</definedName>
    <definedName name="___________l2">[2]r!$F$29</definedName>
    <definedName name="___________l3" localSheetId="22">#REF!</definedName>
    <definedName name="___________l3" localSheetId="8">#REF!</definedName>
    <definedName name="___________l3">#REF!</definedName>
    <definedName name="___________l4">[4]Sheet1!$W$2:$Y$103</definedName>
    <definedName name="___________l5" localSheetId="22">#REF!</definedName>
    <definedName name="___________l5" localSheetId="8">#REF!</definedName>
    <definedName name="___________l5">#REF!</definedName>
    <definedName name="___________l6">[2]r!$F$4</definedName>
    <definedName name="___________l7">[5]r!$F$4</definedName>
    <definedName name="___________l8">[2]r!$F$2</definedName>
    <definedName name="___________l9">[2]r!$F$3</definedName>
    <definedName name="___________LJ6">[9]DATA!$H$245</definedName>
    <definedName name="___________lj600" localSheetId="22">#REF!</definedName>
    <definedName name="___________lj600" localSheetId="8">#REF!</definedName>
    <definedName name="___________lj600">#REF!</definedName>
    <definedName name="___________lj900" localSheetId="22">#REF!</definedName>
    <definedName name="___________lj900" localSheetId="8">#REF!</definedName>
    <definedName name="___________lj900">#REF!</definedName>
    <definedName name="___________LL3" localSheetId="22">#REF!</definedName>
    <definedName name="___________LL3" localSheetId="8">#REF!</definedName>
    <definedName name="___________LL3">#REF!</definedName>
    <definedName name="___________Met45" localSheetId="22">#REF!</definedName>
    <definedName name="___________Met45" localSheetId="8">#REF!</definedName>
    <definedName name="___________Met45">#REF!</definedName>
    <definedName name="___________MEt55" localSheetId="22">#REF!</definedName>
    <definedName name="___________MEt55" localSheetId="8">#REF!</definedName>
    <definedName name="___________MEt55">#REF!</definedName>
    <definedName name="___________Met63" localSheetId="22">#REF!</definedName>
    <definedName name="___________Met63" localSheetId="8">#REF!</definedName>
    <definedName name="___________Met63">#REF!</definedName>
    <definedName name="___________ML21" localSheetId="22">#REF!</definedName>
    <definedName name="___________ML21" localSheetId="8">#REF!</definedName>
    <definedName name="___________ML21">#REF!</definedName>
    <definedName name="___________ML210" localSheetId="22">#REF!</definedName>
    <definedName name="___________ML210" localSheetId="8">#REF!</definedName>
    <definedName name="___________ML210">#REF!</definedName>
    <definedName name="___________ML211" localSheetId="22">#REF!</definedName>
    <definedName name="___________ML211" localSheetId="8">#REF!</definedName>
    <definedName name="___________ML211">#REF!</definedName>
    <definedName name="___________ML212" localSheetId="22">#REF!</definedName>
    <definedName name="___________ML212" localSheetId="8">#REF!</definedName>
    <definedName name="___________ML212">#REF!</definedName>
    <definedName name="___________ML213" localSheetId="22">#REF!</definedName>
    <definedName name="___________ML213" localSheetId="8">#REF!</definedName>
    <definedName name="___________ML213">#REF!</definedName>
    <definedName name="___________ML214" localSheetId="22">#REF!</definedName>
    <definedName name="___________ML214" localSheetId="8">#REF!</definedName>
    <definedName name="___________ML214">#REF!</definedName>
    <definedName name="___________ML215" localSheetId="22">#REF!</definedName>
    <definedName name="___________ML215" localSheetId="8">#REF!</definedName>
    <definedName name="___________ML215">#REF!</definedName>
    <definedName name="___________ML216" localSheetId="22">#REF!</definedName>
    <definedName name="___________ML216" localSheetId="8">#REF!</definedName>
    <definedName name="___________ML216">#REF!</definedName>
    <definedName name="___________ML217" localSheetId="22">#REF!</definedName>
    <definedName name="___________ML217" localSheetId="8">#REF!</definedName>
    <definedName name="___________ML217">#REF!</definedName>
    <definedName name="___________ML218" localSheetId="22">#REF!</definedName>
    <definedName name="___________ML218" localSheetId="8">#REF!</definedName>
    <definedName name="___________ML218">#REF!</definedName>
    <definedName name="___________ML219" localSheetId="22">#REF!</definedName>
    <definedName name="___________ML219" localSheetId="8">#REF!</definedName>
    <definedName name="___________ML219">#REF!</definedName>
    <definedName name="___________ML22" localSheetId="22">#REF!</definedName>
    <definedName name="___________ML22" localSheetId="8">#REF!</definedName>
    <definedName name="___________ML22">#REF!</definedName>
    <definedName name="___________ML220" localSheetId="22">#REF!</definedName>
    <definedName name="___________ML220" localSheetId="8">#REF!</definedName>
    <definedName name="___________ML220">#REF!</definedName>
    <definedName name="___________ML221" localSheetId="22">#REF!</definedName>
    <definedName name="___________ML221" localSheetId="8">#REF!</definedName>
    <definedName name="___________ML221">#REF!</definedName>
    <definedName name="___________ML222" localSheetId="22">#REF!</definedName>
    <definedName name="___________ML222" localSheetId="8">#REF!</definedName>
    <definedName name="___________ML222">#REF!</definedName>
    <definedName name="___________ML223" localSheetId="22">#REF!</definedName>
    <definedName name="___________ML223" localSheetId="8">#REF!</definedName>
    <definedName name="___________ML223">#REF!</definedName>
    <definedName name="___________ML224" localSheetId="22">#REF!</definedName>
    <definedName name="___________ML224" localSheetId="8">#REF!</definedName>
    <definedName name="___________ML224">#REF!</definedName>
    <definedName name="___________ML23" localSheetId="22">#REF!</definedName>
    <definedName name="___________ML23" localSheetId="8">#REF!</definedName>
    <definedName name="___________ML23">#REF!</definedName>
    <definedName name="___________ML24" localSheetId="22">#REF!</definedName>
    <definedName name="___________ML24" localSheetId="8">#REF!</definedName>
    <definedName name="___________ML24">#REF!</definedName>
    <definedName name="___________ML25" localSheetId="22">#REF!</definedName>
    <definedName name="___________ML25" localSheetId="8">#REF!</definedName>
    <definedName name="___________ML25">#REF!</definedName>
    <definedName name="___________ML26" localSheetId="22">#REF!</definedName>
    <definedName name="___________ML26" localSheetId="8">#REF!</definedName>
    <definedName name="___________ML26">#REF!</definedName>
    <definedName name="___________ML27" localSheetId="22">#REF!</definedName>
    <definedName name="___________ML27" localSheetId="8">#REF!</definedName>
    <definedName name="___________ML27">#REF!</definedName>
    <definedName name="___________ML28" localSheetId="22">#REF!</definedName>
    <definedName name="___________ML28" localSheetId="8">#REF!</definedName>
    <definedName name="___________ML28">#REF!</definedName>
    <definedName name="___________ML29" localSheetId="22">#REF!</definedName>
    <definedName name="___________ML29" localSheetId="8">#REF!</definedName>
    <definedName name="___________ML29">#REF!</definedName>
    <definedName name="___________ML31" localSheetId="22">#REF!</definedName>
    <definedName name="___________ML31" localSheetId="8">#REF!</definedName>
    <definedName name="___________ML31">#REF!</definedName>
    <definedName name="___________ML310" localSheetId="22">#REF!</definedName>
    <definedName name="___________ML310" localSheetId="8">#REF!</definedName>
    <definedName name="___________ML310">#REF!</definedName>
    <definedName name="___________ML311" localSheetId="22">#REF!</definedName>
    <definedName name="___________ML311" localSheetId="8">#REF!</definedName>
    <definedName name="___________ML311">#REF!</definedName>
    <definedName name="___________ML312" localSheetId="22">#REF!</definedName>
    <definedName name="___________ML312" localSheetId="8">#REF!</definedName>
    <definedName name="___________ML312">#REF!</definedName>
    <definedName name="___________ML313" localSheetId="22">#REF!</definedName>
    <definedName name="___________ML313" localSheetId="8">#REF!</definedName>
    <definedName name="___________ML313">#REF!</definedName>
    <definedName name="___________ML314" localSheetId="22">#REF!</definedName>
    <definedName name="___________ML314" localSheetId="8">#REF!</definedName>
    <definedName name="___________ML314">#REF!</definedName>
    <definedName name="___________ML315" localSheetId="22">#REF!</definedName>
    <definedName name="___________ML315" localSheetId="8">#REF!</definedName>
    <definedName name="___________ML315">#REF!</definedName>
    <definedName name="___________ML316" localSheetId="22">#REF!</definedName>
    <definedName name="___________ML316" localSheetId="8">#REF!</definedName>
    <definedName name="___________ML316">#REF!</definedName>
    <definedName name="___________ML317" localSheetId="22">#REF!</definedName>
    <definedName name="___________ML317" localSheetId="8">#REF!</definedName>
    <definedName name="___________ML317">#REF!</definedName>
    <definedName name="___________ML318" localSheetId="22">#REF!</definedName>
    <definedName name="___________ML318" localSheetId="8">#REF!</definedName>
    <definedName name="___________ML318">#REF!</definedName>
    <definedName name="___________ML319" localSheetId="22">#REF!</definedName>
    <definedName name="___________ML319" localSheetId="8">#REF!</definedName>
    <definedName name="___________ML319">#REF!</definedName>
    <definedName name="___________ML32" localSheetId="22">#REF!</definedName>
    <definedName name="___________ML32" localSheetId="8">#REF!</definedName>
    <definedName name="___________ML32">#REF!</definedName>
    <definedName name="___________ML320" localSheetId="22">#REF!</definedName>
    <definedName name="___________ML320" localSheetId="8">#REF!</definedName>
    <definedName name="___________ML320">#REF!</definedName>
    <definedName name="___________ML321" localSheetId="22">#REF!</definedName>
    <definedName name="___________ML321" localSheetId="8">#REF!</definedName>
    <definedName name="___________ML321">#REF!</definedName>
    <definedName name="___________ML322" localSheetId="22">#REF!</definedName>
    <definedName name="___________ML322" localSheetId="8">#REF!</definedName>
    <definedName name="___________ML322">#REF!</definedName>
    <definedName name="___________ML323" localSheetId="22">#REF!</definedName>
    <definedName name="___________ML323" localSheetId="8">#REF!</definedName>
    <definedName name="___________ML323">#REF!</definedName>
    <definedName name="___________ML324" localSheetId="22">#REF!</definedName>
    <definedName name="___________ML324" localSheetId="8">#REF!</definedName>
    <definedName name="___________ML324">#REF!</definedName>
    <definedName name="___________ML33" localSheetId="22">#REF!</definedName>
    <definedName name="___________ML33" localSheetId="8">#REF!</definedName>
    <definedName name="___________ML33">#REF!</definedName>
    <definedName name="___________ML34" localSheetId="22">#REF!</definedName>
    <definedName name="___________ML34" localSheetId="8">#REF!</definedName>
    <definedName name="___________ML34">#REF!</definedName>
    <definedName name="___________ML35" localSheetId="22">#REF!</definedName>
    <definedName name="___________ML35" localSheetId="8">#REF!</definedName>
    <definedName name="___________ML35">#REF!</definedName>
    <definedName name="___________ML36" localSheetId="22">#REF!</definedName>
    <definedName name="___________ML36" localSheetId="8">#REF!</definedName>
    <definedName name="___________ML36">#REF!</definedName>
    <definedName name="___________ML37" localSheetId="22">#REF!</definedName>
    <definedName name="___________ML37" localSheetId="8">#REF!</definedName>
    <definedName name="___________ML37">#REF!</definedName>
    <definedName name="___________ML38" localSheetId="22">#REF!</definedName>
    <definedName name="___________ML38" localSheetId="8">#REF!</definedName>
    <definedName name="___________ML38">#REF!</definedName>
    <definedName name="___________ML39" localSheetId="22">#REF!</definedName>
    <definedName name="___________ML39" localSheetId="8">#REF!</definedName>
    <definedName name="___________ML39">#REF!</definedName>
    <definedName name="___________ML7" localSheetId="22">#REF!</definedName>
    <definedName name="___________ML7" localSheetId="8">#REF!</definedName>
    <definedName name="___________ML7">#REF!</definedName>
    <definedName name="___________ML8" localSheetId="22">#REF!</definedName>
    <definedName name="___________ML8" localSheetId="8">#REF!</definedName>
    <definedName name="___________ML8">#REF!</definedName>
    <definedName name="___________ML9" localSheetId="22">#REF!</definedName>
    <definedName name="___________ML9" localSheetId="8">#REF!</definedName>
    <definedName name="___________ML9">#REF!</definedName>
    <definedName name="___________mm1">[6]r!$F$4</definedName>
    <definedName name="___________mm1000" localSheetId="22">#REF!</definedName>
    <definedName name="___________mm1000" localSheetId="8">#REF!</definedName>
    <definedName name="___________mm1000">#REF!</definedName>
    <definedName name="___________mm11">[2]r!$F$4</definedName>
    <definedName name="___________mm111">[5]r!$F$4</definedName>
    <definedName name="___________mm600" localSheetId="22">#REF!</definedName>
    <definedName name="___________mm600" localSheetId="8">#REF!</definedName>
    <definedName name="___________mm600">#REF!</definedName>
    <definedName name="___________mm800" localSheetId="22">#REF!</definedName>
    <definedName name="___________mm800" localSheetId="8">#REF!</definedName>
    <definedName name="___________mm800">#REF!</definedName>
    <definedName name="___________PC1" localSheetId="22">#REF!</definedName>
    <definedName name="___________PC1" localSheetId="8">#REF!</definedName>
    <definedName name="___________PC1">#REF!</definedName>
    <definedName name="___________PC10" localSheetId="22">#REF!</definedName>
    <definedName name="___________PC10" localSheetId="8">#REF!</definedName>
    <definedName name="___________PC10">#REF!</definedName>
    <definedName name="___________PC11" localSheetId="22">#REF!</definedName>
    <definedName name="___________PC11" localSheetId="8">#REF!</definedName>
    <definedName name="___________PC11">#REF!</definedName>
    <definedName name="___________PC12" localSheetId="22">#REF!</definedName>
    <definedName name="___________PC12" localSheetId="8">#REF!</definedName>
    <definedName name="___________PC12">#REF!</definedName>
    <definedName name="___________PC13" localSheetId="22">#REF!</definedName>
    <definedName name="___________PC13" localSheetId="8">#REF!</definedName>
    <definedName name="___________PC13">#REF!</definedName>
    <definedName name="___________PC14" localSheetId="22">#REF!</definedName>
    <definedName name="___________PC14" localSheetId="8">#REF!</definedName>
    <definedName name="___________PC14">#REF!</definedName>
    <definedName name="___________PC15" localSheetId="22">#REF!</definedName>
    <definedName name="___________PC15" localSheetId="8">#REF!</definedName>
    <definedName name="___________PC15">#REF!</definedName>
    <definedName name="___________PC16" localSheetId="22">#REF!</definedName>
    <definedName name="___________PC16" localSheetId="8">#REF!</definedName>
    <definedName name="___________PC16">#REF!</definedName>
    <definedName name="___________PC17" localSheetId="22">#REF!</definedName>
    <definedName name="___________PC17" localSheetId="8">#REF!</definedName>
    <definedName name="___________PC17">#REF!</definedName>
    <definedName name="___________PC18" localSheetId="22">#REF!</definedName>
    <definedName name="___________PC18" localSheetId="8">#REF!</definedName>
    <definedName name="___________PC18">#REF!</definedName>
    <definedName name="___________PC19" localSheetId="22">#REF!</definedName>
    <definedName name="___________PC19" localSheetId="8">#REF!</definedName>
    <definedName name="___________PC19">#REF!</definedName>
    <definedName name="___________pc2" localSheetId="22">#REF!</definedName>
    <definedName name="___________pc2" localSheetId="8">#REF!</definedName>
    <definedName name="___________pc2">#REF!</definedName>
    <definedName name="___________PC21" localSheetId="22">#REF!</definedName>
    <definedName name="___________PC21" localSheetId="8">#REF!</definedName>
    <definedName name="___________PC21">#REF!</definedName>
    <definedName name="___________PC22" localSheetId="22">#REF!</definedName>
    <definedName name="___________PC22" localSheetId="8">#REF!</definedName>
    <definedName name="___________PC22">#REF!</definedName>
    <definedName name="___________PC23" localSheetId="22">#REF!</definedName>
    <definedName name="___________PC23" localSheetId="8">#REF!</definedName>
    <definedName name="___________PC23">#REF!</definedName>
    <definedName name="___________PC24" localSheetId="22">#REF!</definedName>
    <definedName name="___________PC24" localSheetId="8">#REF!</definedName>
    <definedName name="___________PC24">#REF!</definedName>
    <definedName name="___________PC3" localSheetId="22">#REF!</definedName>
    <definedName name="___________PC3" localSheetId="8">#REF!</definedName>
    <definedName name="___________PC3">#REF!</definedName>
    <definedName name="___________PC4" localSheetId="22">#REF!</definedName>
    <definedName name="___________PC4" localSheetId="8">#REF!</definedName>
    <definedName name="___________PC4">#REF!</definedName>
    <definedName name="___________PC5" localSheetId="22">#REF!</definedName>
    <definedName name="___________PC5" localSheetId="8">#REF!</definedName>
    <definedName name="___________PC5">#REF!</definedName>
    <definedName name="___________PC6" localSheetId="22">#REF!</definedName>
    <definedName name="___________PC6" localSheetId="8">#REF!</definedName>
    <definedName name="___________PC6">#REF!</definedName>
    <definedName name="___________pc600" localSheetId="22">#REF!</definedName>
    <definedName name="___________pc600" localSheetId="8">#REF!</definedName>
    <definedName name="___________pc600">#REF!</definedName>
    <definedName name="___________PC7" localSheetId="22">#REF!</definedName>
    <definedName name="___________PC7" localSheetId="8">#REF!</definedName>
    <definedName name="___________PC7">#REF!</definedName>
    <definedName name="___________PC8" localSheetId="22">#REF!</definedName>
    <definedName name="___________PC8" localSheetId="8">#REF!</definedName>
    <definedName name="___________PC8">#REF!</definedName>
    <definedName name="___________PC9" localSheetId="22">#REF!</definedName>
    <definedName name="___________PC9" localSheetId="8">#REF!</definedName>
    <definedName name="___________PC9">#REF!</definedName>
    <definedName name="___________pc900" localSheetId="22">#REF!</definedName>
    <definedName name="___________pc900" localSheetId="8">#REF!</definedName>
    <definedName name="___________pc900">#REF!</definedName>
    <definedName name="___________pla4">[12]DATA_PRG!$H$269</definedName>
    <definedName name="___________pv2" localSheetId="22">#REF!</definedName>
    <definedName name="___________pv2" localSheetId="8">#REF!</definedName>
    <definedName name="___________pv2">#REF!</definedName>
    <definedName name="___________rr3">[7]v!$A$2:$E$51</definedName>
    <definedName name="___________rrr1">[7]r!$B$1:$I$145</definedName>
    <definedName name="___________SP10">[13]Sheet1!$C$18</definedName>
    <definedName name="___________SP16">[13]Sheet1!$C$24</definedName>
    <definedName name="___________SP7">[13]Sheet1!$C$15</definedName>
    <definedName name="___________ss12">[8]rdamdata!$J$8</definedName>
    <definedName name="___________ss20">[8]rdamdata!$J$7</definedName>
    <definedName name="___________ss40">[8]rdamdata!$J$6</definedName>
    <definedName name="___________var1" localSheetId="22">#REF!</definedName>
    <definedName name="___________var1" localSheetId="8">#REF!</definedName>
    <definedName name="___________var1">#REF!</definedName>
    <definedName name="___________var4" localSheetId="22">#REF!</definedName>
    <definedName name="___________var4" localSheetId="8">#REF!</definedName>
    <definedName name="___________var4">#REF!</definedName>
    <definedName name="___________xh2256">[19]HDPE!$L$30</definedName>
    <definedName name="___________xh2506">[19]HDPE!$M$30</definedName>
    <definedName name="___________xh2806">[19]HDPE!$N$30</definedName>
    <definedName name="___________xh3156">[19]HDPE!$O$30</definedName>
    <definedName name="___________xh634">[19]HDPE!$C$16</definedName>
    <definedName name="___________xk7100">[19]DI!$C$37</definedName>
    <definedName name="___________xk7150">[19]DI!$D$37</definedName>
    <definedName name="___________xk7250">[19]DI!$F$37</definedName>
    <definedName name="___________xk7300">[19]DI!$G$37</definedName>
    <definedName name="___________xp11010">[19]pvc!$F$61</definedName>
    <definedName name="___________xp1104">[19]pvc!$F$31</definedName>
    <definedName name="___________xp1106">[19]pvc!$F$46</definedName>
    <definedName name="___________xp1254">[19]pvc!$G$31</definedName>
    <definedName name="___________xp1256">[19]pvc!$G$46</definedName>
    <definedName name="___________xp14010">[19]pvc!$H$61</definedName>
    <definedName name="___________xp1404">[19]pvc!$H$31</definedName>
    <definedName name="___________xp1406">[19]pvc!$H$46</definedName>
    <definedName name="___________xp1604">[19]pvc!$I$31</definedName>
    <definedName name="___________xp1606">[19]pvc!$I$46</definedName>
    <definedName name="___________xp1804">[19]pvc!$J$31</definedName>
    <definedName name="___________xp1806">[19]pvc!$J$46</definedName>
    <definedName name="___________xp2006">[19]pvc!$K$46</definedName>
    <definedName name="___________xp6310">[19]pvc!$C$61</definedName>
    <definedName name="___________xp636">[19]pvc!$C$46</definedName>
    <definedName name="___________xp7510">[19]pvc!$D$61</definedName>
    <definedName name="___________xp754">[19]pvc!$D$31</definedName>
    <definedName name="___________xp756">[19]pvc!$D$46</definedName>
    <definedName name="___________xp9010">[19]pvc!$E$61</definedName>
    <definedName name="___________xp904">[19]pvc!$E$31</definedName>
    <definedName name="___________xp906">[19]pvc!$E$46</definedName>
    <definedName name="__________bla1">[1]leads!$H$7</definedName>
    <definedName name="__________BSG100" localSheetId="22">#REF!</definedName>
    <definedName name="__________BSG100" localSheetId="8">#REF!</definedName>
    <definedName name="__________BSG100">#REF!</definedName>
    <definedName name="__________BSG150" localSheetId="22">#REF!</definedName>
    <definedName name="__________BSG150" localSheetId="8">#REF!</definedName>
    <definedName name="__________BSG150">#REF!</definedName>
    <definedName name="__________BSG5" localSheetId="22">#REF!</definedName>
    <definedName name="__________BSG5" localSheetId="8">#REF!</definedName>
    <definedName name="__________BSG5">#REF!</definedName>
    <definedName name="__________BSG75" localSheetId="22">#REF!</definedName>
    <definedName name="__________BSG75" localSheetId="8">#REF!</definedName>
    <definedName name="__________BSG75">#REF!</definedName>
    <definedName name="__________BTC1" localSheetId="22">#REF!</definedName>
    <definedName name="__________BTC1" localSheetId="8">#REF!</definedName>
    <definedName name="__________BTC1">#REF!</definedName>
    <definedName name="__________BTC10" localSheetId="22">#REF!</definedName>
    <definedName name="__________BTC10" localSheetId="8">#REF!</definedName>
    <definedName name="__________BTC10">#REF!</definedName>
    <definedName name="__________BTC11" localSheetId="22">#REF!</definedName>
    <definedName name="__________BTC11" localSheetId="8">#REF!</definedName>
    <definedName name="__________BTC11">#REF!</definedName>
    <definedName name="__________BTC12" localSheetId="22">#REF!</definedName>
    <definedName name="__________BTC12" localSheetId="8">#REF!</definedName>
    <definedName name="__________BTC12">#REF!</definedName>
    <definedName name="__________BTC13" localSheetId="22">#REF!</definedName>
    <definedName name="__________BTC13" localSheetId="8">#REF!</definedName>
    <definedName name="__________BTC13">#REF!</definedName>
    <definedName name="__________BTC14" localSheetId="22">#REF!</definedName>
    <definedName name="__________BTC14" localSheetId="8">#REF!</definedName>
    <definedName name="__________BTC14">#REF!</definedName>
    <definedName name="__________BTC15" localSheetId="22">#REF!</definedName>
    <definedName name="__________BTC15" localSheetId="8">#REF!</definedName>
    <definedName name="__________BTC15">#REF!</definedName>
    <definedName name="__________BTC16" localSheetId="22">#REF!</definedName>
    <definedName name="__________BTC16" localSheetId="8">#REF!</definedName>
    <definedName name="__________BTC16">#REF!</definedName>
    <definedName name="__________BTC17" localSheetId="22">#REF!</definedName>
    <definedName name="__________BTC17" localSheetId="8">#REF!</definedName>
    <definedName name="__________BTC17">#REF!</definedName>
    <definedName name="__________BTC18" localSheetId="22">#REF!</definedName>
    <definedName name="__________BTC18" localSheetId="8">#REF!</definedName>
    <definedName name="__________BTC18">#REF!</definedName>
    <definedName name="__________BTC19" localSheetId="22">#REF!</definedName>
    <definedName name="__________BTC19" localSheetId="8">#REF!</definedName>
    <definedName name="__________BTC19">#REF!</definedName>
    <definedName name="__________BTC2" localSheetId="22">#REF!</definedName>
    <definedName name="__________BTC2" localSheetId="8">#REF!</definedName>
    <definedName name="__________BTC2">#REF!</definedName>
    <definedName name="__________BTC20" localSheetId="22">#REF!</definedName>
    <definedName name="__________BTC20" localSheetId="8">#REF!</definedName>
    <definedName name="__________BTC20">#REF!</definedName>
    <definedName name="__________BTC21" localSheetId="22">#REF!</definedName>
    <definedName name="__________BTC21" localSheetId="8">#REF!</definedName>
    <definedName name="__________BTC21">#REF!</definedName>
    <definedName name="__________BTC22" localSheetId="22">#REF!</definedName>
    <definedName name="__________BTC22" localSheetId="8">#REF!</definedName>
    <definedName name="__________BTC22">#REF!</definedName>
    <definedName name="__________BTC23" localSheetId="22">#REF!</definedName>
    <definedName name="__________BTC23" localSheetId="8">#REF!</definedName>
    <definedName name="__________BTC23">#REF!</definedName>
    <definedName name="__________BTC24" localSheetId="22">#REF!</definedName>
    <definedName name="__________BTC24" localSheetId="8">#REF!</definedName>
    <definedName name="__________BTC24">#REF!</definedName>
    <definedName name="__________BTC3" localSheetId="22">#REF!</definedName>
    <definedName name="__________BTC3" localSheetId="8">#REF!</definedName>
    <definedName name="__________BTC3">#REF!</definedName>
    <definedName name="__________BTC4" localSheetId="22">#REF!</definedName>
    <definedName name="__________BTC4" localSheetId="8">#REF!</definedName>
    <definedName name="__________BTC4">#REF!</definedName>
    <definedName name="__________BTC5" localSheetId="22">#REF!</definedName>
    <definedName name="__________BTC5" localSheetId="8">#REF!</definedName>
    <definedName name="__________BTC5">#REF!</definedName>
    <definedName name="__________BTC6" localSheetId="22">#REF!</definedName>
    <definedName name="__________BTC6" localSheetId="8">#REF!</definedName>
    <definedName name="__________BTC6">#REF!</definedName>
    <definedName name="__________BTC7" localSheetId="22">#REF!</definedName>
    <definedName name="__________BTC7" localSheetId="8">#REF!</definedName>
    <definedName name="__________BTC7">#REF!</definedName>
    <definedName name="__________BTC8" localSheetId="22">#REF!</definedName>
    <definedName name="__________BTC8" localSheetId="8">#REF!</definedName>
    <definedName name="__________BTC8">#REF!</definedName>
    <definedName name="__________BTC9" localSheetId="22">#REF!</definedName>
    <definedName name="__________BTC9" localSheetId="8">#REF!</definedName>
    <definedName name="__________BTC9">#REF!</definedName>
    <definedName name="__________BTR1" localSheetId="22">#REF!</definedName>
    <definedName name="__________BTR1" localSheetId="8">#REF!</definedName>
    <definedName name="__________BTR1">#REF!</definedName>
    <definedName name="__________BTR10" localSheetId="22">#REF!</definedName>
    <definedName name="__________BTR10" localSheetId="8">#REF!</definedName>
    <definedName name="__________BTR10">#REF!</definedName>
    <definedName name="__________BTR11" localSheetId="22">#REF!</definedName>
    <definedName name="__________BTR11" localSheetId="8">#REF!</definedName>
    <definedName name="__________BTR11">#REF!</definedName>
    <definedName name="__________BTR12" localSheetId="22">#REF!</definedName>
    <definedName name="__________BTR12" localSheetId="8">#REF!</definedName>
    <definedName name="__________BTR12">#REF!</definedName>
    <definedName name="__________BTR13" localSheetId="22">#REF!</definedName>
    <definedName name="__________BTR13" localSheetId="8">#REF!</definedName>
    <definedName name="__________BTR13">#REF!</definedName>
    <definedName name="__________BTR14" localSheetId="22">#REF!</definedName>
    <definedName name="__________BTR14" localSheetId="8">#REF!</definedName>
    <definedName name="__________BTR14">#REF!</definedName>
    <definedName name="__________BTR15" localSheetId="22">#REF!</definedName>
    <definedName name="__________BTR15" localSheetId="8">#REF!</definedName>
    <definedName name="__________BTR15">#REF!</definedName>
    <definedName name="__________BTR16" localSheetId="22">#REF!</definedName>
    <definedName name="__________BTR16" localSheetId="8">#REF!</definedName>
    <definedName name="__________BTR16">#REF!</definedName>
    <definedName name="__________BTR17" localSheetId="22">#REF!</definedName>
    <definedName name="__________BTR17" localSheetId="8">#REF!</definedName>
    <definedName name="__________BTR17">#REF!</definedName>
    <definedName name="__________BTR18" localSheetId="22">#REF!</definedName>
    <definedName name="__________BTR18" localSheetId="8">#REF!</definedName>
    <definedName name="__________BTR18">#REF!</definedName>
    <definedName name="__________BTR19" localSheetId="22">#REF!</definedName>
    <definedName name="__________BTR19" localSheetId="8">#REF!</definedName>
    <definedName name="__________BTR19">#REF!</definedName>
    <definedName name="__________BTR2" localSheetId="22">#REF!</definedName>
    <definedName name="__________BTR2" localSheetId="8">#REF!</definedName>
    <definedName name="__________BTR2">#REF!</definedName>
    <definedName name="__________BTR20" localSheetId="22">#REF!</definedName>
    <definedName name="__________BTR20" localSheetId="8">#REF!</definedName>
    <definedName name="__________BTR20">#REF!</definedName>
    <definedName name="__________BTR21" localSheetId="22">#REF!</definedName>
    <definedName name="__________BTR21" localSheetId="8">#REF!</definedName>
    <definedName name="__________BTR21">#REF!</definedName>
    <definedName name="__________BTR22" localSheetId="22">#REF!</definedName>
    <definedName name="__________BTR22" localSheetId="8">#REF!</definedName>
    <definedName name="__________BTR22">#REF!</definedName>
    <definedName name="__________BTR23" localSheetId="22">#REF!</definedName>
    <definedName name="__________BTR23" localSheetId="8">#REF!</definedName>
    <definedName name="__________BTR23">#REF!</definedName>
    <definedName name="__________BTR24" localSheetId="22">#REF!</definedName>
    <definedName name="__________BTR24" localSheetId="8">#REF!</definedName>
    <definedName name="__________BTR24">#REF!</definedName>
    <definedName name="__________BTR3" localSheetId="22">#REF!</definedName>
    <definedName name="__________BTR3" localSheetId="8">#REF!</definedName>
    <definedName name="__________BTR3">#REF!</definedName>
    <definedName name="__________BTR4" localSheetId="22">#REF!</definedName>
    <definedName name="__________BTR4" localSheetId="8">#REF!</definedName>
    <definedName name="__________BTR4">#REF!</definedName>
    <definedName name="__________BTR5" localSheetId="22">#REF!</definedName>
    <definedName name="__________BTR5" localSheetId="8">#REF!</definedName>
    <definedName name="__________BTR5">#REF!</definedName>
    <definedName name="__________BTR6" localSheetId="22">#REF!</definedName>
    <definedName name="__________BTR6" localSheetId="8">#REF!</definedName>
    <definedName name="__________BTR6">#REF!</definedName>
    <definedName name="__________BTR7" localSheetId="22">#REF!</definedName>
    <definedName name="__________BTR7" localSheetId="8">#REF!</definedName>
    <definedName name="__________BTR7">#REF!</definedName>
    <definedName name="__________BTR8" localSheetId="22">#REF!</definedName>
    <definedName name="__________BTR8" localSheetId="8">#REF!</definedName>
    <definedName name="__________BTR8">#REF!</definedName>
    <definedName name="__________BTR9" localSheetId="22">#REF!</definedName>
    <definedName name="__________BTR9" localSheetId="8">#REF!</definedName>
    <definedName name="__________BTR9">#REF!</definedName>
    <definedName name="__________BTS1" localSheetId="22">#REF!</definedName>
    <definedName name="__________BTS1" localSheetId="8">#REF!</definedName>
    <definedName name="__________BTS1">#REF!</definedName>
    <definedName name="__________BTS10" localSheetId="22">#REF!</definedName>
    <definedName name="__________BTS10" localSheetId="8">#REF!</definedName>
    <definedName name="__________BTS10">#REF!</definedName>
    <definedName name="__________BTS11" localSheetId="22">#REF!</definedName>
    <definedName name="__________BTS11" localSheetId="8">#REF!</definedName>
    <definedName name="__________BTS11">#REF!</definedName>
    <definedName name="__________BTS12" localSheetId="22">#REF!</definedName>
    <definedName name="__________BTS12" localSheetId="8">#REF!</definedName>
    <definedName name="__________BTS12">#REF!</definedName>
    <definedName name="__________BTS13" localSheetId="22">#REF!</definedName>
    <definedName name="__________BTS13" localSheetId="8">#REF!</definedName>
    <definedName name="__________BTS13">#REF!</definedName>
    <definedName name="__________BTS14" localSheetId="22">#REF!</definedName>
    <definedName name="__________BTS14" localSheetId="8">#REF!</definedName>
    <definedName name="__________BTS14">#REF!</definedName>
    <definedName name="__________BTS15" localSheetId="22">#REF!</definedName>
    <definedName name="__________BTS15" localSheetId="8">#REF!</definedName>
    <definedName name="__________BTS15">#REF!</definedName>
    <definedName name="__________BTS16" localSheetId="22">#REF!</definedName>
    <definedName name="__________BTS16" localSheetId="8">#REF!</definedName>
    <definedName name="__________BTS16">#REF!</definedName>
    <definedName name="__________BTS17" localSheetId="22">#REF!</definedName>
    <definedName name="__________BTS17" localSheetId="8">#REF!</definedName>
    <definedName name="__________BTS17">#REF!</definedName>
    <definedName name="__________BTS18" localSheetId="22">#REF!</definedName>
    <definedName name="__________BTS18" localSheetId="8">#REF!</definedName>
    <definedName name="__________BTS18">#REF!</definedName>
    <definedName name="__________BTS19" localSheetId="22">#REF!</definedName>
    <definedName name="__________BTS19" localSheetId="8">#REF!</definedName>
    <definedName name="__________BTS19">#REF!</definedName>
    <definedName name="__________BTS2" localSheetId="22">#REF!</definedName>
    <definedName name="__________BTS2" localSheetId="8">#REF!</definedName>
    <definedName name="__________BTS2">#REF!</definedName>
    <definedName name="__________BTS20" localSheetId="22">#REF!</definedName>
    <definedName name="__________BTS20" localSheetId="8">#REF!</definedName>
    <definedName name="__________BTS20">#REF!</definedName>
    <definedName name="__________BTS21" localSheetId="22">#REF!</definedName>
    <definedName name="__________BTS21" localSheetId="8">#REF!</definedName>
    <definedName name="__________BTS21">#REF!</definedName>
    <definedName name="__________BTS22" localSheetId="22">#REF!</definedName>
    <definedName name="__________BTS22" localSheetId="8">#REF!</definedName>
    <definedName name="__________BTS22">#REF!</definedName>
    <definedName name="__________BTS23" localSheetId="22">#REF!</definedName>
    <definedName name="__________BTS23" localSheetId="8">#REF!</definedName>
    <definedName name="__________BTS23">#REF!</definedName>
    <definedName name="__________BTS24" localSheetId="22">#REF!</definedName>
    <definedName name="__________BTS24" localSheetId="8">#REF!</definedName>
    <definedName name="__________BTS24">#REF!</definedName>
    <definedName name="__________BTS3" localSheetId="22">#REF!</definedName>
    <definedName name="__________BTS3" localSheetId="8">#REF!</definedName>
    <definedName name="__________BTS3">#REF!</definedName>
    <definedName name="__________BTS4" localSheetId="22">#REF!</definedName>
    <definedName name="__________BTS4" localSheetId="8">#REF!</definedName>
    <definedName name="__________BTS4">#REF!</definedName>
    <definedName name="__________BTS5" localSheetId="22">#REF!</definedName>
    <definedName name="__________BTS5" localSheetId="8">#REF!</definedName>
    <definedName name="__________BTS5">#REF!</definedName>
    <definedName name="__________BTS6" localSheetId="22">#REF!</definedName>
    <definedName name="__________BTS6" localSheetId="8">#REF!</definedName>
    <definedName name="__________BTS6">#REF!</definedName>
    <definedName name="__________BTS7" localSheetId="22">#REF!</definedName>
    <definedName name="__________BTS7" localSheetId="8">#REF!</definedName>
    <definedName name="__________BTS7">#REF!</definedName>
    <definedName name="__________BTS8" localSheetId="22">#REF!</definedName>
    <definedName name="__________BTS8" localSheetId="8">#REF!</definedName>
    <definedName name="__________BTS8">#REF!</definedName>
    <definedName name="__________BTS9" localSheetId="22">#REF!</definedName>
    <definedName name="__________BTS9" localSheetId="8">#REF!</definedName>
    <definedName name="__________BTS9">#REF!</definedName>
    <definedName name="__________can430">40.73</definedName>
    <definedName name="__________can435">43.3</definedName>
    <definedName name="__________CCW1">[9]DATA!$H$67</definedName>
    <definedName name="__________CCW2">[9]DATA!$H$97</definedName>
    <definedName name="__________cur1">[2]r!$F$30</definedName>
    <definedName name="__________G120907" localSheetId="22">[18]Data!#REF!</definedName>
    <definedName name="__________G120907" localSheetId="8">[18]Data!#REF!</definedName>
    <definedName name="__________G120907">[18]Data!#REF!</definedName>
    <definedName name="__________GBS110" localSheetId="22">#REF!</definedName>
    <definedName name="__________GBS110" localSheetId="8">#REF!</definedName>
    <definedName name="__________GBS110">#REF!</definedName>
    <definedName name="__________GBS111" localSheetId="22">#REF!</definedName>
    <definedName name="__________GBS111" localSheetId="8">#REF!</definedName>
    <definedName name="__________GBS111">#REF!</definedName>
    <definedName name="__________GBS112" localSheetId="22">#REF!</definedName>
    <definedName name="__________GBS112" localSheetId="8">#REF!</definedName>
    <definedName name="__________GBS112">#REF!</definedName>
    <definedName name="__________GBS113" localSheetId="22">#REF!</definedName>
    <definedName name="__________GBS113" localSheetId="8">#REF!</definedName>
    <definedName name="__________GBS113">#REF!</definedName>
    <definedName name="__________GBS114" localSheetId="22">#REF!</definedName>
    <definedName name="__________GBS114" localSheetId="8">#REF!</definedName>
    <definedName name="__________GBS114">#REF!</definedName>
    <definedName name="__________GBS115" localSheetId="22">#REF!</definedName>
    <definedName name="__________GBS115" localSheetId="8">#REF!</definedName>
    <definedName name="__________GBS115">#REF!</definedName>
    <definedName name="__________GBS116" localSheetId="22">#REF!</definedName>
    <definedName name="__________GBS116" localSheetId="8">#REF!</definedName>
    <definedName name="__________GBS116">#REF!</definedName>
    <definedName name="__________GBS117" localSheetId="22">#REF!</definedName>
    <definedName name="__________GBS117" localSheetId="8">#REF!</definedName>
    <definedName name="__________GBS117">#REF!</definedName>
    <definedName name="__________GBS118" localSheetId="22">#REF!</definedName>
    <definedName name="__________GBS118" localSheetId="8">#REF!</definedName>
    <definedName name="__________GBS118">#REF!</definedName>
    <definedName name="__________GBS119" localSheetId="22">#REF!</definedName>
    <definedName name="__________GBS119" localSheetId="8">#REF!</definedName>
    <definedName name="__________GBS119">#REF!</definedName>
    <definedName name="__________GBS12" localSheetId="22">#REF!</definedName>
    <definedName name="__________GBS12" localSheetId="8">#REF!</definedName>
    <definedName name="__________GBS12">#REF!</definedName>
    <definedName name="__________GBS120" localSheetId="22">#REF!</definedName>
    <definedName name="__________GBS120" localSheetId="8">#REF!</definedName>
    <definedName name="__________GBS120">#REF!</definedName>
    <definedName name="__________GBS121" localSheetId="22">#REF!</definedName>
    <definedName name="__________GBS121" localSheetId="8">#REF!</definedName>
    <definedName name="__________GBS121">#REF!</definedName>
    <definedName name="__________GBS122" localSheetId="22">#REF!</definedName>
    <definedName name="__________GBS122" localSheetId="8">#REF!</definedName>
    <definedName name="__________GBS122">#REF!</definedName>
    <definedName name="__________GBS123" localSheetId="22">#REF!</definedName>
    <definedName name="__________GBS123" localSheetId="8">#REF!</definedName>
    <definedName name="__________GBS123">#REF!</definedName>
    <definedName name="__________GBS124" localSheetId="22">#REF!</definedName>
    <definedName name="__________GBS124" localSheetId="8">#REF!</definedName>
    <definedName name="__________GBS124">#REF!</definedName>
    <definedName name="__________GBS13" localSheetId="22">#REF!</definedName>
    <definedName name="__________GBS13" localSheetId="8">#REF!</definedName>
    <definedName name="__________GBS13">#REF!</definedName>
    <definedName name="__________GBS14" localSheetId="22">#REF!</definedName>
    <definedName name="__________GBS14" localSheetId="8">#REF!</definedName>
    <definedName name="__________GBS14">#REF!</definedName>
    <definedName name="__________GBS15" localSheetId="22">#REF!</definedName>
    <definedName name="__________GBS15" localSheetId="8">#REF!</definedName>
    <definedName name="__________GBS15">#REF!</definedName>
    <definedName name="__________GBS16" localSheetId="22">#REF!</definedName>
    <definedName name="__________GBS16" localSheetId="8">#REF!</definedName>
    <definedName name="__________GBS16">#REF!</definedName>
    <definedName name="__________GBS17" localSheetId="22">#REF!</definedName>
    <definedName name="__________GBS17" localSheetId="8">#REF!</definedName>
    <definedName name="__________GBS17">#REF!</definedName>
    <definedName name="__________GBS18" localSheetId="22">#REF!</definedName>
    <definedName name="__________GBS18" localSheetId="8">#REF!</definedName>
    <definedName name="__________GBS18">#REF!</definedName>
    <definedName name="__________GBS19" localSheetId="22">#REF!</definedName>
    <definedName name="__________GBS19" localSheetId="8">#REF!</definedName>
    <definedName name="__________GBS19">#REF!</definedName>
    <definedName name="__________GBS21" localSheetId="22">#REF!</definedName>
    <definedName name="__________GBS21" localSheetId="8">#REF!</definedName>
    <definedName name="__________GBS21">#REF!</definedName>
    <definedName name="__________GBS210" localSheetId="22">#REF!</definedName>
    <definedName name="__________GBS210" localSheetId="8">#REF!</definedName>
    <definedName name="__________GBS210">#REF!</definedName>
    <definedName name="__________GBS211" localSheetId="22">#REF!</definedName>
    <definedName name="__________GBS211" localSheetId="8">#REF!</definedName>
    <definedName name="__________GBS211">#REF!</definedName>
    <definedName name="__________GBS212" localSheetId="22">#REF!</definedName>
    <definedName name="__________GBS212" localSheetId="8">#REF!</definedName>
    <definedName name="__________GBS212">#REF!</definedName>
    <definedName name="__________GBS213" localSheetId="22">#REF!</definedName>
    <definedName name="__________GBS213" localSheetId="8">#REF!</definedName>
    <definedName name="__________GBS213">#REF!</definedName>
    <definedName name="__________GBS214" localSheetId="22">#REF!</definedName>
    <definedName name="__________GBS214" localSheetId="8">#REF!</definedName>
    <definedName name="__________GBS214">#REF!</definedName>
    <definedName name="__________GBS215" localSheetId="22">#REF!</definedName>
    <definedName name="__________GBS215" localSheetId="8">#REF!</definedName>
    <definedName name="__________GBS215">#REF!</definedName>
    <definedName name="__________GBS216" localSheetId="22">#REF!</definedName>
    <definedName name="__________GBS216" localSheetId="8">#REF!</definedName>
    <definedName name="__________GBS216">#REF!</definedName>
    <definedName name="__________GBS217" localSheetId="22">#REF!</definedName>
    <definedName name="__________GBS217" localSheetId="8">#REF!</definedName>
    <definedName name="__________GBS217">#REF!</definedName>
    <definedName name="__________GBS218" localSheetId="22">#REF!</definedName>
    <definedName name="__________GBS218" localSheetId="8">#REF!</definedName>
    <definedName name="__________GBS218">#REF!</definedName>
    <definedName name="__________GBS219" localSheetId="22">#REF!</definedName>
    <definedName name="__________GBS219" localSheetId="8">#REF!</definedName>
    <definedName name="__________GBS219">#REF!</definedName>
    <definedName name="__________GBS22" localSheetId="22">#REF!</definedName>
    <definedName name="__________GBS22" localSheetId="8">#REF!</definedName>
    <definedName name="__________GBS22">#REF!</definedName>
    <definedName name="__________GBS220" localSheetId="22">#REF!</definedName>
    <definedName name="__________GBS220" localSheetId="8">#REF!</definedName>
    <definedName name="__________GBS220">#REF!</definedName>
    <definedName name="__________GBS221" localSheetId="22">#REF!</definedName>
    <definedName name="__________GBS221" localSheetId="8">#REF!</definedName>
    <definedName name="__________GBS221">#REF!</definedName>
    <definedName name="__________GBS222" localSheetId="22">#REF!</definedName>
    <definedName name="__________GBS222" localSheetId="8">#REF!</definedName>
    <definedName name="__________GBS222">#REF!</definedName>
    <definedName name="__________GBS223" localSheetId="22">#REF!</definedName>
    <definedName name="__________GBS223" localSheetId="8">#REF!</definedName>
    <definedName name="__________GBS223">#REF!</definedName>
    <definedName name="__________GBS224" localSheetId="22">#REF!</definedName>
    <definedName name="__________GBS224" localSheetId="8">#REF!</definedName>
    <definedName name="__________GBS224">#REF!</definedName>
    <definedName name="__________GBS23" localSheetId="22">#REF!</definedName>
    <definedName name="__________GBS23" localSheetId="8">#REF!</definedName>
    <definedName name="__________GBS23">#REF!</definedName>
    <definedName name="__________GBS24" localSheetId="22">#REF!</definedName>
    <definedName name="__________GBS24" localSheetId="8">#REF!</definedName>
    <definedName name="__________GBS24">#REF!</definedName>
    <definedName name="__________GBS25" localSheetId="22">#REF!</definedName>
    <definedName name="__________GBS25" localSheetId="8">#REF!</definedName>
    <definedName name="__________GBS25">#REF!</definedName>
    <definedName name="__________GBS26" localSheetId="22">#REF!</definedName>
    <definedName name="__________GBS26" localSheetId="8">#REF!</definedName>
    <definedName name="__________GBS26">#REF!</definedName>
    <definedName name="__________GBS27" localSheetId="22">#REF!</definedName>
    <definedName name="__________GBS27" localSheetId="8">#REF!</definedName>
    <definedName name="__________GBS27">#REF!</definedName>
    <definedName name="__________GBS28" localSheetId="22">#REF!</definedName>
    <definedName name="__________GBS28" localSheetId="8">#REF!</definedName>
    <definedName name="__________GBS28">#REF!</definedName>
    <definedName name="__________GBS29" localSheetId="22">#REF!</definedName>
    <definedName name="__________GBS29" localSheetId="8">#REF!</definedName>
    <definedName name="__________GBS29">#REF!</definedName>
    <definedName name="__________imp1">[11]DATA_PRG!$H$245</definedName>
    <definedName name="__________l1">[3]leads!$A$3:$E$108</definedName>
    <definedName name="__________l12" localSheetId="22">#REF!</definedName>
    <definedName name="__________l12" localSheetId="8">#REF!</definedName>
    <definedName name="__________l12">#REF!</definedName>
    <definedName name="__________l2">[2]r!$F$29</definedName>
    <definedName name="__________l3" localSheetId="22">#REF!</definedName>
    <definedName name="__________l3" localSheetId="8">#REF!</definedName>
    <definedName name="__________l3">#REF!</definedName>
    <definedName name="__________l4">[4]Sheet1!$W$2:$Y$103</definedName>
    <definedName name="__________l5" localSheetId="22">#REF!</definedName>
    <definedName name="__________l5" localSheetId="8">#REF!</definedName>
    <definedName name="__________l5">#REF!</definedName>
    <definedName name="__________l6">[2]r!$F$4</definedName>
    <definedName name="__________l7">[5]r!$F$4</definedName>
    <definedName name="__________l8">[2]r!$F$2</definedName>
    <definedName name="__________l9">[2]r!$F$3</definedName>
    <definedName name="__________LJ6">[9]DATA!$H$245</definedName>
    <definedName name="__________lj600" localSheetId="22">#REF!</definedName>
    <definedName name="__________lj600" localSheetId="8">#REF!</definedName>
    <definedName name="__________lj600">#REF!</definedName>
    <definedName name="__________lj900" localSheetId="22">#REF!</definedName>
    <definedName name="__________lj900" localSheetId="8">#REF!</definedName>
    <definedName name="__________lj900">#REF!</definedName>
    <definedName name="__________LL3" localSheetId="22">#REF!</definedName>
    <definedName name="__________LL3" localSheetId="8">#REF!</definedName>
    <definedName name="__________LL3">#REF!</definedName>
    <definedName name="__________LSO24" localSheetId="22">[10]Lead!#REF!</definedName>
    <definedName name="__________LSO24" localSheetId="8">[10]Lead!#REF!</definedName>
    <definedName name="__________LSO24">[10]Lead!#REF!</definedName>
    <definedName name="__________Met45" localSheetId="22">#REF!</definedName>
    <definedName name="__________Met45" localSheetId="8">#REF!</definedName>
    <definedName name="__________Met45">#REF!</definedName>
    <definedName name="__________MEt55" localSheetId="22">#REF!</definedName>
    <definedName name="__________MEt55" localSheetId="8">#REF!</definedName>
    <definedName name="__________MEt55">#REF!</definedName>
    <definedName name="__________Met63" localSheetId="22">#REF!</definedName>
    <definedName name="__________Met63" localSheetId="8">#REF!</definedName>
    <definedName name="__________Met63">#REF!</definedName>
    <definedName name="__________ML21" localSheetId="22">#REF!</definedName>
    <definedName name="__________ML21" localSheetId="8">#REF!</definedName>
    <definedName name="__________ML21">#REF!</definedName>
    <definedName name="__________ML210" localSheetId="22">#REF!</definedName>
    <definedName name="__________ML210" localSheetId="8">#REF!</definedName>
    <definedName name="__________ML210">#REF!</definedName>
    <definedName name="__________ML211" localSheetId="22">#REF!</definedName>
    <definedName name="__________ML211" localSheetId="8">#REF!</definedName>
    <definedName name="__________ML211">#REF!</definedName>
    <definedName name="__________ML212" localSheetId="22">#REF!</definedName>
    <definedName name="__________ML212" localSheetId="8">#REF!</definedName>
    <definedName name="__________ML212">#REF!</definedName>
    <definedName name="__________ML213" localSheetId="22">#REF!</definedName>
    <definedName name="__________ML213" localSheetId="8">#REF!</definedName>
    <definedName name="__________ML213">#REF!</definedName>
    <definedName name="__________ML214" localSheetId="22">#REF!</definedName>
    <definedName name="__________ML214" localSheetId="8">#REF!</definedName>
    <definedName name="__________ML214">#REF!</definedName>
    <definedName name="__________ML215" localSheetId="22">#REF!</definedName>
    <definedName name="__________ML215" localSheetId="8">#REF!</definedName>
    <definedName name="__________ML215">#REF!</definedName>
    <definedName name="__________ML216" localSheetId="22">#REF!</definedName>
    <definedName name="__________ML216" localSheetId="8">#REF!</definedName>
    <definedName name="__________ML216">#REF!</definedName>
    <definedName name="__________ML217" localSheetId="22">#REF!</definedName>
    <definedName name="__________ML217" localSheetId="8">#REF!</definedName>
    <definedName name="__________ML217">#REF!</definedName>
    <definedName name="__________ML218" localSheetId="22">#REF!</definedName>
    <definedName name="__________ML218" localSheetId="8">#REF!</definedName>
    <definedName name="__________ML218">#REF!</definedName>
    <definedName name="__________ML219" localSheetId="22">#REF!</definedName>
    <definedName name="__________ML219" localSheetId="8">#REF!</definedName>
    <definedName name="__________ML219">#REF!</definedName>
    <definedName name="__________ML22" localSheetId="22">#REF!</definedName>
    <definedName name="__________ML22" localSheetId="8">#REF!</definedName>
    <definedName name="__________ML22">#REF!</definedName>
    <definedName name="__________ML220" localSheetId="22">#REF!</definedName>
    <definedName name="__________ML220" localSheetId="8">#REF!</definedName>
    <definedName name="__________ML220">#REF!</definedName>
    <definedName name="__________ML221" localSheetId="22">#REF!</definedName>
    <definedName name="__________ML221" localSheetId="8">#REF!</definedName>
    <definedName name="__________ML221">#REF!</definedName>
    <definedName name="__________ML222" localSheetId="22">#REF!</definedName>
    <definedName name="__________ML222" localSheetId="8">#REF!</definedName>
    <definedName name="__________ML222">#REF!</definedName>
    <definedName name="__________ML223" localSheetId="22">#REF!</definedName>
    <definedName name="__________ML223" localSheetId="8">#REF!</definedName>
    <definedName name="__________ML223">#REF!</definedName>
    <definedName name="__________ML224" localSheetId="22">#REF!</definedName>
    <definedName name="__________ML224" localSheetId="8">#REF!</definedName>
    <definedName name="__________ML224">#REF!</definedName>
    <definedName name="__________ML23" localSheetId="22">#REF!</definedName>
    <definedName name="__________ML23" localSheetId="8">#REF!</definedName>
    <definedName name="__________ML23">#REF!</definedName>
    <definedName name="__________ML24" localSheetId="22">#REF!</definedName>
    <definedName name="__________ML24" localSheetId="8">#REF!</definedName>
    <definedName name="__________ML24">#REF!</definedName>
    <definedName name="__________ML25" localSheetId="22">#REF!</definedName>
    <definedName name="__________ML25" localSheetId="8">#REF!</definedName>
    <definedName name="__________ML25">#REF!</definedName>
    <definedName name="__________ML26" localSheetId="22">#REF!</definedName>
    <definedName name="__________ML26" localSheetId="8">#REF!</definedName>
    <definedName name="__________ML26">#REF!</definedName>
    <definedName name="__________ML27" localSheetId="22">#REF!</definedName>
    <definedName name="__________ML27" localSheetId="8">#REF!</definedName>
    <definedName name="__________ML27">#REF!</definedName>
    <definedName name="__________ML28" localSheetId="22">#REF!</definedName>
    <definedName name="__________ML28" localSheetId="8">#REF!</definedName>
    <definedName name="__________ML28">#REF!</definedName>
    <definedName name="__________ML29" localSheetId="22">#REF!</definedName>
    <definedName name="__________ML29" localSheetId="8">#REF!</definedName>
    <definedName name="__________ML29">#REF!</definedName>
    <definedName name="__________ML31" localSheetId="22">#REF!</definedName>
    <definedName name="__________ML31" localSheetId="8">#REF!</definedName>
    <definedName name="__________ML31">#REF!</definedName>
    <definedName name="__________ML310" localSheetId="22">#REF!</definedName>
    <definedName name="__________ML310" localSheetId="8">#REF!</definedName>
    <definedName name="__________ML310">#REF!</definedName>
    <definedName name="__________ML311" localSheetId="22">#REF!</definedName>
    <definedName name="__________ML311" localSheetId="8">#REF!</definedName>
    <definedName name="__________ML311">#REF!</definedName>
    <definedName name="__________ML312" localSheetId="22">#REF!</definedName>
    <definedName name="__________ML312" localSheetId="8">#REF!</definedName>
    <definedName name="__________ML312">#REF!</definedName>
    <definedName name="__________ML313" localSheetId="22">#REF!</definedName>
    <definedName name="__________ML313" localSheetId="8">#REF!</definedName>
    <definedName name="__________ML313">#REF!</definedName>
    <definedName name="__________ML314" localSheetId="22">#REF!</definedName>
    <definedName name="__________ML314" localSheetId="8">#REF!</definedName>
    <definedName name="__________ML314">#REF!</definedName>
    <definedName name="__________ML315" localSheetId="22">#REF!</definedName>
    <definedName name="__________ML315" localSheetId="8">#REF!</definedName>
    <definedName name="__________ML315">#REF!</definedName>
    <definedName name="__________ML316" localSheetId="22">#REF!</definedName>
    <definedName name="__________ML316" localSheetId="8">#REF!</definedName>
    <definedName name="__________ML316">#REF!</definedName>
    <definedName name="__________ML317" localSheetId="22">#REF!</definedName>
    <definedName name="__________ML317" localSheetId="8">#REF!</definedName>
    <definedName name="__________ML317">#REF!</definedName>
    <definedName name="__________ML318" localSheetId="22">#REF!</definedName>
    <definedName name="__________ML318" localSheetId="8">#REF!</definedName>
    <definedName name="__________ML318">#REF!</definedName>
    <definedName name="__________ML319" localSheetId="22">#REF!</definedName>
    <definedName name="__________ML319" localSheetId="8">#REF!</definedName>
    <definedName name="__________ML319">#REF!</definedName>
    <definedName name="__________ML32" localSheetId="22">#REF!</definedName>
    <definedName name="__________ML32" localSheetId="8">#REF!</definedName>
    <definedName name="__________ML32">#REF!</definedName>
    <definedName name="__________ML320" localSheetId="22">#REF!</definedName>
    <definedName name="__________ML320" localSheetId="8">#REF!</definedName>
    <definedName name="__________ML320">#REF!</definedName>
    <definedName name="__________ML321" localSheetId="22">#REF!</definedName>
    <definedName name="__________ML321" localSheetId="8">#REF!</definedName>
    <definedName name="__________ML321">#REF!</definedName>
    <definedName name="__________ML322" localSheetId="22">#REF!</definedName>
    <definedName name="__________ML322" localSheetId="8">#REF!</definedName>
    <definedName name="__________ML322">#REF!</definedName>
    <definedName name="__________ML323" localSheetId="22">#REF!</definedName>
    <definedName name="__________ML323" localSheetId="8">#REF!</definedName>
    <definedName name="__________ML323">#REF!</definedName>
    <definedName name="__________ML324" localSheetId="22">#REF!</definedName>
    <definedName name="__________ML324" localSheetId="8">#REF!</definedName>
    <definedName name="__________ML324">#REF!</definedName>
    <definedName name="__________ML33" localSheetId="22">#REF!</definedName>
    <definedName name="__________ML33" localSheetId="8">#REF!</definedName>
    <definedName name="__________ML33">#REF!</definedName>
    <definedName name="__________ML34" localSheetId="22">#REF!</definedName>
    <definedName name="__________ML34" localSheetId="8">#REF!</definedName>
    <definedName name="__________ML34">#REF!</definedName>
    <definedName name="__________ML35" localSheetId="22">#REF!</definedName>
    <definedName name="__________ML35" localSheetId="8">#REF!</definedName>
    <definedName name="__________ML35">#REF!</definedName>
    <definedName name="__________ML36" localSheetId="22">#REF!</definedName>
    <definedName name="__________ML36" localSheetId="8">#REF!</definedName>
    <definedName name="__________ML36">#REF!</definedName>
    <definedName name="__________ML37" localSheetId="22">#REF!</definedName>
    <definedName name="__________ML37" localSheetId="8">#REF!</definedName>
    <definedName name="__________ML37">#REF!</definedName>
    <definedName name="__________ML38" localSheetId="22">#REF!</definedName>
    <definedName name="__________ML38" localSheetId="8">#REF!</definedName>
    <definedName name="__________ML38">#REF!</definedName>
    <definedName name="__________ML39" localSheetId="22">#REF!</definedName>
    <definedName name="__________ML39" localSheetId="8">#REF!</definedName>
    <definedName name="__________ML39">#REF!</definedName>
    <definedName name="__________ML7" localSheetId="22">#REF!</definedName>
    <definedName name="__________ML7" localSheetId="8">#REF!</definedName>
    <definedName name="__________ML7">#REF!</definedName>
    <definedName name="__________ML8" localSheetId="22">#REF!</definedName>
    <definedName name="__________ML8" localSheetId="8">#REF!</definedName>
    <definedName name="__________ML8">#REF!</definedName>
    <definedName name="__________ML9" localSheetId="22">#REF!</definedName>
    <definedName name="__________ML9" localSheetId="8">#REF!</definedName>
    <definedName name="__________ML9">#REF!</definedName>
    <definedName name="__________mm1">[6]r!$F$4</definedName>
    <definedName name="__________mm1000" localSheetId="22">#REF!</definedName>
    <definedName name="__________mm1000" localSheetId="8">#REF!</definedName>
    <definedName name="__________mm1000">#REF!</definedName>
    <definedName name="__________mm11">[2]r!$F$4</definedName>
    <definedName name="__________mm111">[5]r!$F$4</definedName>
    <definedName name="__________mm600" localSheetId="22">#REF!</definedName>
    <definedName name="__________mm600" localSheetId="8">#REF!</definedName>
    <definedName name="__________mm600">#REF!</definedName>
    <definedName name="__________mm800" localSheetId="22">#REF!</definedName>
    <definedName name="__________mm800" localSheetId="8">#REF!</definedName>
    <definedName name="__________mm800">#REF!</definedName>
    <definedName name="__________PC1" localSheetId="22">#REF!</definedName>
    <definedName name="__________PC1" localSheetId="8">#REF!</definedName>
    <definedName name="__________PC1">#REF!</definedName>
    <definedName name="__________PC10" localSheetId="22">#REF!</definedName>
    <definedName name="__________PC10" localSheetId="8">#REF!</definedName>
    <definedName name="__________PC10">#REF!</definedName>
    <definedName name="__________PC11" localSheetId="22">#REF!</definedName>
    <definedName name="__________PC11" localSheetId="8">#REF!</definedName>
    <definedName name="__________PC11">#REF!</definedName>
    <definedName name="__________PC12" localSheetId="22">#REF!</definedName>
    <definedName name="__________PC12" localSheetId="8">#REF!</definedName>
    <definedName name="__________PC12">#REF!</definedName>
    <definedName name="__________PC13" localSheetId="22">#REF!</definedName>
    <definedName name="__________PC13" localSheetId="8">#REF!</definedName>
    <definedName name="__________PC13">#REF!</definedName>
    <definedName name="__________PC14" localSheetId="22">#REF!</definedName>
    <definedName name="__________PC14" localSheetId="8">#REF!</definedName>
    <definedName name="__________PC14">#REF!</definedName>
    <definedName name="__________PC15" localSheetId="22">#REF!</definedName>
    <definedName name="__________PC15" localSheetId="8">#REF!</definedName>
    <definedName name="__________PC15">#REF!</definedName>
    <definedName name="__________PC16" localSheetId="22">#REF!</definedName>
    <definedName name="__________PC16" localSheetId="8">#REF!</definedName>
    <definedName name="__________PC16">#REF!</definedName>
    <definedName name="__________PC17" localSheetId="22">#REF!</definedName>
    <definedName name="__________PC17" localSheetId="8">#REF!</definedName>
    <definedName name="__________PC17">#REF!</definedName>
    <definedName name="__________PC18" localSheetId="22">#REF!</definedName>
    <definedName name="__________PC18" localSheetId="8">#REF!</definedName>
    <definedName name="__________PC18">#REF!</definedName>
    <definedName name="__________PC19" localSheetId="22">#REF!</definedName>
    <definedName name="__________PC19" localSheetId="8">#REF!</definedName>
    <definedName name="__________PC19">#REF!</definedName>
    <definedName name="__________pc2" localSheetId="22">#REF!</definedName>
    <definedName name="__________pc2" localSheetId="8">#REF!</definedName>
    <definedName name="__________pc2">#REF!</definedName>
    <definedName name="__________PC21" localSheetId="22">#REF!</definedName>
    <definedName name="__________PC21" localSheetId="8">#REF!</definedName>
    <definedName name="__________PC21">#REF!</definedName>
    <definedName name="__________PC22" localSheetId="22">#REF!</definedName>
    <definedName name="__________PC22" localSheetId="8">#REF!</definedName>
    <definedName name="__________PC22">#REF!</definedName>
    <definedName name="__________PC23" localSheetId="22">#REF!</definedName>
    <definedName name="__________PC23" localSheetId="8">#REF!</definedName>
    <definedName name="__________PC23">#REF!</definedName>
    <definedName name="__________PC24" localSheetId="22">#REF!</definedName>
    <definedName name="__________PC24" localSheetId="8">#REF!</definedName>
    <definedName name="__________PC24">#REF!</definedName>
    <definedName name="__________PC3" localSheetId="22">#REF!</definedName>
    <definedName name="__________PC3" localSheetId="8">#REF!</definedName>
    <definedName name="__________PC3">#REF!</definedName>
    <definedName name="__________PC4" localSheetId="22">#REF!</definedName>
    <definedName name="__________PC4" localSheetId="8">#REF!</definedName>
    <definedName name="__________PC4">#REF!</definedName>
    <definedName name="__________PC5" localSheetId="22">#REF!</definedName>
    <definedName name="__________PC5" localSheetId="8">#REF!</definedName>
    <definedName name="__________PC5">#REF!</definedName>
    <definedName name="__________PC6" localSheetId="22">#REF!</definedName>
    <definedName name="__________PC6" localSheetId="8">#REF!</definedName>
    <definedName name="__________PC6">#REF!</definedName>
    <definedName name="__________pc600" localSheetId="22">#REF!</definedName>
    <definedName name="__________pc600" localSheetId="8">#REF!</definedName>
    <definedName name="__________pc600">#REF!</definedName>
    <definedName name="__________PC7" localSheetId="22">#REF!</definedName>
    <definedName name="__________PC7" localSheetId="8">#REF!</definedName>
    <definedName name="__________PC7">#REF!</definedName>
    <definedName name="__________PC8" localSheetId="22">#REF!</definedName>
    <definedName name="__________PC8" localSheetId="8">#REF!</definedName>
    <definedName name="__________PC8">#REF!</definedName>
    <definedName name="__________PC9" localSheetId="22">#REF!</definedName>
    <definedName name="__________PC9" localSheetId="8">#REF!</definedName>
    <definedName name="__________PC9">#REF!</definedName>
    <definedName name="__________pc900" localSheetId="22">#REF!</definedName>
    <definedName name="__________pc900" localSheetId="8">#REF!</definedName>
    <definedName name="__________pc900">#REF!</definedName>
    <definedName name="__________pla4">[12]DATA_PRG!$H$269</definedName>
    <definedName name="__________pv2" localSheetId="22">#REF!</definedName>
    <definedName name="__________pv2" localSheetId="8">#REF!</definedName>
    <definedName name="__________pv2">#REF!</definedName>
    <definedName name="__________rr3">[7]v!$A$2:$E$51</definedName>
    <definedName name="__________rrr1">[7]r!$B$1:$I$145</definedName>
    <definedName name="__________SP10">[13]Sheet1!$C$18</definedName>
    <definedName name="__________SP16">[13]Sheet1!$C$24</definedName>
    <definedName name="__________SP7">[13]Sheet1!$C$15</definedName>
    <definedName name="__________ss12">[8]rdamdata!$J$8</definedName>
    <definedName name="__________ss20">[8]rdamdata!$J$7</definedName>
    <definedName name="__________ss40">[8]rdamdata!$J$6</definedName>
    <definedName name="__________var1" localSheetId="22">#REF!</definedName>
    <definedName name="__________var1" localSheetId="8">#REF!</definedName>
    <definedName name="__________var1">#REF!</definedName>
    <definedName name="__________var4" localSheetId="22">#REF!</definedName>
    <definedName name="__________var4" localSheetId="8">#REF!</definedName>
    <definedName name="__________var4">#REF!</definedName>
    <definedName name="__________xh2256">[19]HDPE!$L$30</definedName>
    <definedName name="__________xh2506">[19]HDPE!$M$30</definedName>
    <definedName name="__________xh2806">[19]HDPE!$N$30</definedName>
    <definedName name="__________xh3156">[19]HDPE!$O$30</definedName>
    <definedName name="__________xh634">[19]HDPE!$C$16</definedName>
    <definedName name="__________xk7100">[19]DI!$C$37</definedName>
    <definedName name="__________xk7150">[19]DI!$D$37</definedName>
    <definedName name="__________xk7250">[19]DI!$F$37</definedName>
    <definedName name="__________xk7300">[19]DI!$G$37</definedName>
    <definedName name="__________xp11010">[19]pvc!$F$61</definedName>
    <definedName name="__________xp1104">[19]pvc!$F$31</definedName>
    <definedName name="__________xp1106">[19]pvc!$F$46</definedName>
    <definedName name="__________xp1254">[19]pvc!$G$31</definedName>
    <definedName name="__________xp1256">[19]pvc!$G$46</definedName>
    <definedName name="__________xp14010">[19]pvc!$H$61</definedName>
    <definedName name="__________xp1404">[19]pvc!$H$31</definedName>
    <definedName name="__________xp1406">[19]pvc!$H$46</definedName>
    <definedName name="__________xp1604">[19]pvc!$I$31</definedName>
    <definedName name="__________xp1606">[19]pvc!$I$46</definedName>
    <definedName name="__________xp1804">[19]pvc!$J$31</definedName>
    <definedName name="__________xp1806">[19]pvc!$J$46</definedName>
    <definedName name="__________xp2006">[19]pvc!$K$46</definedName>
    <definedName name="__________xp6310">[19]pvc!$C$61</definedName>
    <definedName name="__________xp636">[19]pvc!$C$46</definedName>
    <definedName name="__________xp7510">[19]pvc!$D$61</definedName>
    <definedName name="__________xp754">[19]pvc!$D$31</definedName>
    <definedName name="__________xp756">[19]pvc!$D$46</definedName>
    <definedName name="__________xp9010">[19]pvc!$E$61</definedName>
    <definedName name="__________xp904">[19]pvc!$E$31</definedName>
    <definedName name="__________xp906">[19]pvc!$E$46</definedName>
    <definedName name="_________bla1">[1]leads!$H$7</definedName>
    <definedName name="_________can430">40.73</definedName>
    <definedName name="_________can435">43.3</definedName>
    <definedName name="_________CCW1">[9]DATA!$H$67</definedName>
    <definedName name="_________CCW2">[9]DATA!$H$97</definedName>
    <definedName name="_________cur1">[2]r!$F$30</definedName>
    <definedName name="_________imp1">[11]DATA_PRG!$H$245</definedName>
    <definedName name="_________l1">[3]leads!$A$3:$E$108</definedName>
    <definedName name="_________l12" localSheetId="22">#REF!</definedName>
    <definedName name="_________l12" localSheetId="8">#REF!</definedName>
    <definedName name="_________l12">#REF!</definedName>
    <definedName name="_________l2">[2]r!$F$29</definedName>
    <definedName name="_________l3" localSheetId="22">#REF!</definedName>
    <definedName name="_________l3" localSheetId="8">#REF!</definedName>
    <definedName name="_________l3">#REF!</definedName>
    <definedName name="_________l4">[4]Sheet1!$W$2:$Y$103</definedName>
    <definedName name="_________l5" localSheetId="22">#REF!</definedName>
    <definedName name="_________l5" localSheetId="8">#REF!</definedName>
    <definedName name="_________l5">#REF!</definedName>
    <definedName name="_________l6">[2]r!$F$4</definedName>
    <definedName name="_________l7">[5]r!$F$4</definedName>
    <definedName name="_________l8">[2]r!$F$2</definedName>
    <definedName name="_________l9">[2]r!$F$3</definedName>
    <definedName name="_________LJ6">[9]DATA!$H$245</definedName>
    <definedName name="_________Met45" localSheetId="22">#REF!</definedName>
    <definedName name="_________Met45" localSheetId="8">#REF!</definedName>
    <definedName name="_________Met45">#REF!</definedName>
    <definedName name="_________MEt55" localSheetId="22">#REF!</definedName>
    <definedName name="_________MEt55" localSheetId="8">#REF!</definedName>
    <definedName name="_________MEt55">#REF!</definedName>
    <definedName name="_________Met63" localSheetId="22">#REF!</definedName>
    <definedName name="_________Met63" localSheetId="8">#REF!</definedName>
    <definedName name="_________Met63">#REF!</definedName>
    <definedName name="_________mm1">[6]r!$F$4</definedName>
    <definedName name="_________mm1000" localSheetId="22">#REF!</definedName>
    <definedName name="_________mm1000" localSheetId="8">#REF!</definedName>
    <definedName name="_________mm1000">#REF!</definedName>
    <definedName name="_________mm11">[2]r!$F$4</definedName>
    <definedName name="_________mm111">[5]r!$F$4</definedName>
    <definedName name="_________mm600" localSheetId="22">#REF!</definedName>
    <definedName name="_________mm600" localSheetId="8">#REF!</definedName>
    <definedName name="_________mm600">#REF!</definedName>
    <definedName name="_________mm800" localSheetId="22">#REF!</definedName>
    <definedName name="_________mm800" localSheetId="8">#REF!</definedName>
    <definedName name="_________mm800">#REF!</definedName>
    <definedName name="_________pc2" localSheetId="22">#REF!</definedName>
    <definedName name="_________pc2" localSheetId="8">#REF!</definedName>
    <definedName name="_________pc2">#REF!</definedName>
    <definedName name="_________pla4">[12]DATA_PRG!$H$269</definedName>
    <definedName name="_________pv2" localSheetId="22">#REF!</definedName>
    <definedName name="_________pv2" localSheetId="8">#REF!</definedName>
    <definedName name="_________pv2">#REF!</definedName>
    <definedName name="_________rr3">[7]v!$A$2:$E$51</definedName>
    <definedName name="_________rrr1">[7]r!$B$1:$I$145</definedName>
    <definedName name="_________RT5565" localSheetId="22">#REF!</definedName>
    <definedName name="_________RT5565" localSheetId="8">#REF!</definedName>
    <definedName name="_________RT5565">#REF!</definedName>
    <definedName name="_________SP10">[13]Sheet1!$C$18</definedName>
    <definedName name="_________SP16">[13]Sheet1!$C$24</definedName>
    <definedName name="_________SP7">[13]Sheet1!$C$15</definedName>
    <definedName name="_________ss12">[8]rdamdata!$J$8</definedName>
    <definedName name="_________ss20">[8]rdamdata!$J$7</definedName>
    <definedName name="_________ss40">[8]rdamdata!$J$6</definedName>
    <definedName name="_________var1" localSheetId="22">#REF!</definedName>
    <definedName name="_________var1" localSheetId="8">#REF!</definedName>
    <definedName name="_________var1">#REF!</definedName>
    <definedName name="_________var4" localSheetId="22">#REF!</definedName>
    <definedName name="_________var4" localSheetId="8">#REF!</definedName>
    <definedName name="_________var4">#REF!</definedName>
    <definedName name="_________xh2506">[20]HDPE!$M$30</definedName>
    <definedName name="_________xh2806">[20]HDPE!$N$30</definedName>
    <definedName name="_________xh3156">[20]HDPE!$O$30</definedName>
    <definedName name="_________xh634">[20]HDPE!$C$16</definedName>
    <definedName name="_________xk7100">[20]DI!$C$37</definedName>
    <definedName name="_________xk7150">[20]DI!$D$37</definedName>
    <definedName name="_________xk7250">[20]DI!$F$37</definedName>
    <definedName name="_________xk7300">[20]DI!$G$37</definedName>
    <definedName name="_________xp11010">[20]pvc!$F$61</definedName>
    <definedName name="_________xp1104">[20]pvc!$F$31</definedName>
    <definedName name="_________xp1106">[20]pvc!$F$46</definedName>
    <definedName name="_________xp1254">[20]pvc!$G$31</definedName>
    <definedName name="_________xp1256">[20]pvc!$G$46</definedName>
    <definedName name="_________xp14010">[20]pvc!$H$61</definedName>
    <definedName name="_________xp1404">[20]pvc!$H$31</definedName>
    <definedName name="_________xp1406">[20]pvc!$H$46</definedName>
    <definedName name="_________xp1604">[20]pvc!$I$31</definedName>
    <definedName name="_________xp1606">[20]pvc!$I$46</definedName>
    <definedName name="_________xp1804">[20]pvc!$J$31</definedName>
    <definedName name="_________xp1806">[20]pvc!$J$46</definedName>
    <definedName name="_________xp2006">[20]pvc!$K$46</definedName>
    <definedName name="_________xp6310">[20]pvc!$C$61</definedName>
    <definedName name="_________xp636">[20]pvc!$C$46</definedName>
    <definedName name="_________xp7510">[20]pvc!$D$61</definedName>
    <definedName name="_________xp754">[20]pvc!$D$31</definedName>
    <definedName name="_________xp756">[20]pvc!$D$46</definedName>
    <definedName name="_________xp9010">[20]pvc!$E$61</definedName>
    <definedName name="_________xp904">[20]pvc!$E$31</definedName>
    <definedName name="_________xp906">[20]pvc!$E$46</definedName>
    <definedName name="________bla1">[1]leads!$H$7</definedName>
    <definedName name="________can430">40.73</definedName>
    <definedName name="________can435">43.3</definedName>
    <definedName name="________CCW1">[9]DATA!$H$67</definedName>
    <definedName name="________CCW2">[9]DATA!$H$97</definedName>
    <definedName name="________cur1">[2]r!$F$30</definedName>
    <definedName name="________G120907" localSheetId="22">[21]Data!#REF!</definedName>
    <definedName name="________G120907" localSheetId="8">[21]Data!#REF!</definedName>
    <definedName name="________G120907">[21]Data!#REF!</definedName>
    <definedName name="________imp1">[11]DATA_PRG!$H$245</definedName>
    <definedName name="________l1">[3]leads!$A$3:$E$108</definedName>
    <definedName name="________l12" localSheetId="22">#REF!</definedName>
    <definedName name="________l12" localSheetId="8">#REF!</definedName>
    <definedName name="________l12">#REF!</definedName>
    <definedName name="________l2">[2]r!$F$29</definedName>
    <definedName name="________l3" localSheetId="22">#REF!</definedName>
    <definedName name="________l3" localSheetId="8">#REF!</definedName>
    <definedName name="________l3">#REF!</definedName>
    <definedName name="________l4">[4]Sheet1!$W$2:$Y$103</definedName>
    <definedName name="________l5" localSheetId="22">#REF!</definedName>
    <definedName name="________l5" localSheetId="8">#REF!</definedName>
    <definedName name="________l5">#REF!</definedName>
    <definedName name="________l6">[2]r!$F$4</definedName>
    <definedName name="________l7">[5]r!$F$4</definedName>
    <definedName name="________l8">[2]r!$F$2</definedName>
    <definedName name="________l9">[2]r!$F$3</definedName>
    <definedName name="________LJ6">[9]DATA!$H$245</definedName>
    <definedName name="________mm1">[6]r!$F$4</definedName>
    <definedName name="________mm11">[2]r!$F$4</definedName>
    <definedName name="________mm111">[5]r!$F$4</definedName>
    <definedName name="________pc2" localSheetId="22">#REF!</definedName>
    <definedName name="________pc2" localSheetId="8">#REF!</definedName>
    <definedName name="________pc2">#REF!</definedName>
    <definedName name="________pla4">[12]DATA_PRG!$H$269</definedName>
    <definedName name="________pv2" localSheetId="22">#REF!</definedName>
    <definedName name="________pv2" localSheetId="8">#REF!</definedName>
    <definedName name="________pv2">#REF!</definedName>
    <definedName name="________rr3">[7]v!$A$2:$E$51</definedName>
    <definedName name="________rrr1">[7]r!$B$1:$I$145</definedName>
    <definedName name="________SP10">[13]Sheet1!$C$18</definedName>
    <definedName name="________SP16">[13]Sheet1!$C$24</definedName>
    <definedName name="________SP7">[13]Sheet1!$C$15</definedName>
    <definedName name="________ss12">[8]rdamdata!$J$8</definedName>
    <definedName name="________ss20">[8]rdamdata!$J$7</definedName>
    <definedName name="________ss40">[8]rdamdata!$J$6</definedName>
    <definedName name="________var1" localSheetId="22">#REF!</definedName>
    <definedName name="________var1" localSheetId="8">#REF!</definedName>
    <definedName name="________var1">#REF!</definedName>
    <definedName name="________var4" localSheetId="22">#REF!</definedName>
    <definedName name="________var4" localSheetId="8">#REF!</definedName>
    <definedName name="________var4">#REF!</definedName>
    <definedName name="________xh2256">[20]HDPE!$L$30</definedName>
    <definedName name="________xh2506">[20]HDPE!$M$30</definedName>
    <definedName name="________xh2806">[20]HDPE!$N$30</definedName>
    <definedName name="________xh3156">[20]HDPE!$O$30</definedName>
    <definedName name="________xh634">[20]HDPE!$C$16</definedName>
    <definedName name="________xk7100">[20]DI!$C$37</definedName>
    <definedName name="________xk7150">[20]DI!$D$37</definedName>
    <definedName name="________xk7250">[20]DI!$F$37</definedName>
    <definedName name="________xk7300">[20]DI!$G$37</definedName>
    <definedName name="________xp11010">[20]pvc!$F$61</definedName>
    <definedName name="________xp1104">[20]pvc!$F$31</definedName>
    <definedName name="________xp1106">[20]pvc!$F$46</definedName>
    <definedName name="________xp1254">[20]pvc!$G$31</definedName>
    <definedName name="________xp1256">[20]pvc!$G$46</definedName>
    <definedName name="________xp14010">[20]pvc!$H$61</definedName>
    <definedName name="________xp1404">[20]pvc!$H$31</definedName>
    <definedName name="________xp1406">[20]pvc!$H$46</definedName>
    <definedName name="________xp1604">[20]pvc!$I$31</definedName>
    <definedName name="________xp1606">[20]pvc!$I$46</definedName>
    <definedName name="________xp1804">[20]pvc!$J$31</definedName>
    <definedName name="________xp1806">[20]pvc!$J$46</definedName>
    <definedName name="________xp2006">[20]pvc!$K$46</definedName>
    <definedName name="________xp6310">[20]pvc!$C$61</definedName>
    <definedName name="________xp636">[20]pvc!$C$46</definedName>
    <definedName name="________xp7510">[20]pvc!$D$61</definedName>
    <definedName name="________xp754">[20]pvc!$D$31</definedName>
    <definedName name="________xp756">[20]pvc!$D$46</definedName>
    <definedName name="________xp9010">[20]pvc!$E$61</definedName>
    <definedName name="________xp904">[20]pvc!$E$31</definedName>
    <definedName name="________xp906">[20]pvc!$E$46</definedName>
    <definedName name="_______bla1">[1]leads!$H$7</definedName>
    <definedName name="_______can430">40.73</definedName>
    <definedName name="_______can435">43.3</definedName>
    <definedName name="_______CCW1">[9]DATA!$H$67</definedName>
    <definedName name="_______CCW2">[9]DATA!$H$97</definedName>
    <definedName name="_______cur1">[2]r!$F$30</definedName>
    <definedName name="_______G120907" localSheetId="22">[21]Data!#REF!</definedName>
    <definedName name="_______G120907" localSheetId="8">[21]Data!#REF!</definedName>
    <definedName name="_______G120907">[21]Data!#REF!</definedName>
    <definedName name="_______imp1">[11]DATA_PRG!$H$245</definedName>
    <definedName name="_______l1">[3]leads!$A$3:$E$108</definedName>
    <definedName name="_______l12" localSheetId="22">#REF!</definedName>
    <definedName name="_______l12" localSheetId="8">#REF!</definedName>
    <definedName name="_______l12">#REF!</definedName>
    <definedName name="_______l2">[2]r!$F$29</definedName>
    <definedName name="_______l3" localSheetId="22">#REF!</definedName>
    <definedName name="_______l3" localSheetId="8">#REF!</definedName>
    <definedName name="_______l3">#REF!</definedName>
    <definedName name="_______l4">[4]Sheet1!$W$2:$Y$103</definedName>
    <definedName name="_______l5" localSheetId="22">#REF!</definedName>
    <definedName name="_______l5" localSheetId="8">#REF!</definedName>
    <definedName name="_______l5">#REF!</definedName>
    <definedName name="_______l6">[2]r!$F$4</definedName>
    <definedName name="_______l7">[5]r!$F$4</definedName>
    <definedName name="_______l8">[2]r!$F$2</definedName>
    <definedName name="_______l9">[2]r!$F$3</definedName>
    <definedName name="_______LJ6">[9]DATA!$H$245</definedName>
    <definedName name="_______MA1" localSheetId="22">#REF!</definedName>
    <definedName name="_______MA1" localSheetId="8">#REF!</definedName>
    <definedName name="_______MA1">#REF!</definedName>
    <definedName name="_______mm1">[6]r!$F$4</definedName>
    <definedName name="_______mm11">[2]r!$F$4</definedName>
    <definedName name="_______mm111">[5]r!$F$4</definedName>
    <definedName name="_______pc2" localSheetId="22">#REF!</definedName>
    <definedName name="_______pc2" localSheetId="8">#REF!</definedName>
    <definedName name="_______pc2">#REF!</definedName>
    <definedName name="_______pla4">[12]DATA_PRG!$H$269</definedName>
    <definedName name="_______pv2" localSheetId="22">#REF!</definedName>
    <definedName name="_______pv2" localSheetId="8">#REF!</definedName>
    <definedName name="_______pv2">#REF!</definedName>
    <definedName name="_______rr3">[7]v!$A$2:$E$51</definedName>
    <definedName name="_______rrr1">[7]r!$B$1:$I$145</definedName>
    <definedName name="_______RT5565" localSheetId="22">#REF!</definedName>
    <definedName name="_______RT5565" localSheetId="8">#REF!</definedName>
    <definedName name="_______RT5565">#REF!</definedName>
    <definedName name="_______SP10">[13]Sheet1!$C$18</definedName>
    <definedName name="_______SP16">[13]Sheet1!$C$24</definedName>
    <definedName name="_______SP7">[13]Sheet1!$C$15</definedName>
    <definedName name="_______ss12">[8]rdamdata!$J$8</definedName>
    <definedName name="_______ss20">[8]rdamdata!$J$7</definedName>
    <definedName name="_______ss40">[8]rdamdata!$J$6</definedName>
    <definedName name="_______var1" localSheetId="22">#REF!</definedName>
    <definedName name="_______var1" localSheetId="8">#REF!</definedName>
    <definedName name="_______var1">#REF!</definedName>
    <definedName name="_______var4" localSheetId="22">#REF!</definedName>
    <definedName name="_______var4" localSheetId="8">#REF!</definedName>
    <definedName name="_______var4">#REF!</definedName>
    <definedName name="_______xh2256">[20]HDPE!$L$30</definedName>
    <definedName name="_______xh2506">[20]HDPE!$M$30</definedName>
    <definedName name="_______xh2806">[20]HDPE!$N$30</definedName>
    <definedName name="_______xh3156">[20]HDPE!$O$30</definedName>
    <definedName name="_______xh634">[20]HDPE!$C$16</definedName>
    <definedName name="_______xk7100">[20]DI!$C$37</definedName>
    <definedName name="_______xk7150">[20]DI!$D$37</definedName>
    <definedName name="_______xk7250">[20]DI!$F$37</definedName>
    <definedName name="_______xk7300">[20]DI!$G$37</definedName>
    <definedName name="_______xp11010">[20]pvc!$F$61</definedName>
    <definedName name="_______xp1104">[20]pvc!$F$31</definedName>
    <definedName name="_______xp1106">[20]pvc!$F$46</definedName>
    <definedName name="_______xp1254">[20]pvc!$G$31</definedName>
    <definedName name="_______xp1256">[20]pvc!$G$46</definedName>
    <definedName name="_______xp14010">[20]pvc!$H$61</definedName>
    <definedName name="_______xp1404">[20]pvc!$H$31</definedName>
    <definedName name="_______xp1406">[20]pvc!$H$46</definedName>
    <definedName name="_______xp1604">[20]pvc!$I$31</definedName>
    <definedName name="_______xp1606">[20]pvc!$I$46</definedName>
    <definedName name="_______xp1804">[20]pvc!$J$31</definedName>
    <definedName name="_______xp1806">[20]pvc!$J$46</definedName>
    <definedName name="_______xp2006">[20]pvc!$K$46</definedName>
    <definedName name="_______xp6310">[20]pvc!$C$61</definedName>
    <definedName name="_______xp636">[20]pvc!$C$46</definedName>
    <definedName name="_______xp7510">[20]pvc!$D$61</definedName>
    <definedName name="_______xp754">[20]pvc!$D$31</definedName>
    <definedName name="_______xp756">[20]pvc!$D$46</definedName>
    <definedName name="_______xp9010">[20]pvc!$E$61</definedName>
    <definedName name="_______xp904">[20]pvc!$E$31</definedName>
    <definedName name="_______xp906">[20]pvc!$E$46</definedName>
    <definedName name="______bla1">[1]leads!$H$7</definedName>
    <definedName name="______can430">40.73</definedName>
    <definedName name="______can435">43.3</definedName>
    <definedName name="______CCW1">[9]DATA!$H$67</definedName>
    <definedName name="______CCW2">[9]DATA!$H$97</definedName>
    <definedName name="______cur1">[2]r!$F$30</definedName>
    <definedName name="______er1" localSheetId="22">#REF!</definedName>
    <definedName name="______er1" localSheetId="8">#REF!</definedName>
    <definedName name="______er1">#REF!</definedName>
    <definedName name="______G120907" localSheetId="22">[22]Data!#REF!</definedName>
    <definedName name="______G120907" localSheetId="8">[22]Data!#REF!</definedName>
    <definedName name="______G120907">[22]Data!#REF!</definedName>
    <definedName name="______imp1">[11]DATA_PRG!$H$245</definedName>
    <definedName name="______l1">[3]leads!$A$3:$E$108</definedName>
    <definedName name="______l12" localSheetId="22">#REF!</definedName>
    <definedName name="______l12" localSheetId="8">#REF!</definedName>
    <definedName name="______l12">#REF!</definedName>
    <definedName name="______l2">[2]r!$F$29</definedName>
    <definedName name="______l3" localSheetId="22">#REF!</definedName>
    <definedName name="______l3" localSheetId="8">#REF!</definedName>
    <definedName name="______l3">#REF!</definedName>
    <definedName name="______l4">[4]Sheet1!$W$2:$Y$103</definedName>
    <definedName name="______l5" localSheetId="22">#REF!</definedName>
    <definedName name="______l5" localSheetId="8">#REF!</definedName>
    <definedName name="______l5">#REF!</definedName>
    <definedName name="______l6">[2]r!$F$4</definedName>
    <definedName name="______l7">[5]r!$F$4</definedName>
    <definedName name="______l8">[2]r!$F$2</definedName>
    <definedName name="______l9">[2]r!$F$3</definedName>
    <definedName name="______LJ6">[9]DATA!$H$245</definedName>
    <definedName name="______me12" localSheetId="22">'[23]Lead statement'!#REF!</definedName>
    <definedName name="______me12" localSheetId="8">'[23]Lead statement'!#REF!</definedName>
    <definedName name="______me12">'[23]Lead statement'!#REF!</definedName>
    <definedName name="______mm1">[6]r!$F$4</definedName>
    <definedName name="______mm11">[2]r!$F$4</definedName>
    <definedName name="______mm111">[5]r!$F$4</definedName>
    <definedName name="______pc2" localSheetId="22">#REF!</definedName>
    <definedName name="______pc2" localSheetId="8">#REF!</definedName>
    <definedName name="______pc2">#REF!</definedName>
    <definedName name="______pla4">[12]DATA_PRG!$H$269</definedName>
    <definedName name="______pv2" localSheetId="22">#REF!</definedName>
    <definedName name="______pv2" localSheetId="8">#REF!</definedName>
    <definedName name="______pv2">#REF!</definedName>
    <definedName name="______rr3">[7]v!$A$2:$E$51</definedName>
    <definedName name="______rrr1">[7]r!$B$1:$I$145</definedName>
    <definedName name="______SP10">[13]Sheet1!$C$18</definedName>
    <definedName name="______SP16">[13]Sheet1!$C$24</definedName>
    <definedName name="______SP7">[13]Sheet1!$C$15</definedName>
    <definedName name="______ss12">[8]rdamdata!$J$8</definedName>
    <definedName name="______ss20">[8]rdamdata!$J$7</definedName>
    <definedName name="______ss40">[8]rdamdata!$J$6</definedName>
    <definedName name="______var1" localSheetId="22">#REF!</definedName>
    <definedName name="______var1" localSheetId="8">#REF!</definedName>
    <definedName name="______var1">#REF!</definedName>
    <definedName name="______var4" localSheetId="22">#REF!</definedName>
    <definedName name="______var4" localSheetId="8">#REF!</definedName>
    <definedName name="______var4">#REF!</definedName>
    <definedName name="______xh2256">[20]HDPE!$L$30</definedName>
    <definedName name="______xh2506">[20]HDPE!$M$30</definedName>
    <definedName name="______xh2806">[20]HDPE!$N$30</definedName>
    <definedName name="______xh3156">[20]HDPE!$O$30</definedName>
    <definedName name="______xh634">[20]HDPE!$C$16</definedName>
    <definedName name="______xk7100">[20]DI!$C$37</definedName>
    <definedName name="______xk7150">[20]DI!$D$37</definedName>
    <definedName name="______xk7250">[20]DI!$F$37</definedName>
    <definedName name="______xk7300">[20]DI!$G$37</definedName>
    <definedName name="______xp11010">[20]pvc!$F$61</definedName>
    <definedName name="______xp1104">[20]pvc!$F$31</definedName>
    <definedName name="______xp1106">[20]pvc!$F$46</definedName>
    <definedName name="______xp1254">[20]pvc!$G$31</definedName>
    <definedName name="______xp1256">[20]pvc!$G$46</definedName>
    <definedName name="______xp14010">[20]pvc!$H$61</definedName>
    <definedName name="______xp1404">[20]pvc!$H$31</definedName>
    <definedName name="______xp1406">[20]pvc!$H$46</definedName>
    <definedName name="______xp1604">[20]pvc!$I$31</definedName>
    <definedName name="______xp1606">[20]pvc!$I$46</definedName>
    <definedName name="______xp1804">[20]pvc!$J$31</definedName>
    <definedName name="______xp1806">[20]pvc!$J$46</definedName>
    <definedName name="______xp2006">[20]pvc!$K$46</definedName>
    <definedName name="______xp6310">[20]pvc!$C$61</definedName>
    <definedName name="______xp636">[20]pvc!$C$46</definedName>
    <definedName name="______xp7510">[20]pvc!$D$61</definedName>
    <definedName name="______xp754">[20]pvc!$D$31</definedName>
    <definedName name="______xp756">[20]pvc!$D$46</definedName>
    <definedName name="______xp9010">[20]pvc!$E$61</definedName>
    <definedName name="______xp904">[20]pvc!$E$31</definedName>
    <definedName name="______xp906">[20]pvc!$E$46</definedName>
    <definedName name="_____12" localSheetId="22">#REF!</definedName>
    <definedName name="_____12" localSheetId="8">#REF!</definedName>
    <definedName name="_____12">#REF!</definedName>
    <definedName name="_____bla1">[1]leads!$H$7</definedName>
    <definedName name="_____BSG100" localSheetId="22">#REF!</definedName>
    <definedName name="_____BSG100" localSheetId="8">#REF!</definedName>
    <definedName name="_____BSG100">#REF!</definedName>
    <definedName name="_____BSG150" localSheetId="22">#REF!</definedName>
    <definedName name="_____BSG150" localSheetId="8">#REF!</definedName>
    <definedName name="_____BSG150">#REF!</definedName>
    <definedName name="_____BSG5" localSheetId="22">#REF!</definedName>
    <definedName name="_____BSG5" localSheetId="8">#REF!</definedName>
    <definedName name="_____BSG5">#REF!</definedName>
    <definedName name="_____BSG75" localSheetId="22">#REF!</definedName>
    <definedName name="_____BSG75" localSheetId="8">#REF!</definedName>
    <definedName name="_____BSG75">#REF!</definedName>
    <definedName name="_____BTC1" localSheetId="22">#REF!</definedName>
    <definedName name="_____BTC1" localSheetId="8">#REF!</definedName>
    <definedName name="_____BTC1">#REF!</definedName>
    <definedName name="_____BTC10" localSheetId="22">#REF!</definedName>
    <definedName name="_____BTC10" localSheetId="8">#REF!</definedName>
    <definedName name="_____BTC10">#REF!</definedName>
    <definedName name="_____BTC11" localSheetId="22">#REF!</definedName>
    <definedName name="_____BTC11" localSheetId="8">#REF!</definedName>
    <definedName name="_____BTC11">#REF!</definedName>
    <definedName name="_____BTC12" localSheetId="22">#REF!</definedName>
    <definedName name="_____BTC12" localSheetId="8">#REF!</definedName>
    <definedName name="_____BTC12">#REF!</definedName>
    <definedName name="_____BTC13" localSheetId="22">#REF!</definedName>
    <definedName name="_____BTC13" localSheetId="8">#REF!</definedName>
    <definedName name="_____BTC13">#REF!</definedName>
    <definedName name="_____BTC14" localSheetId="22">#REF!</definedName>
    <definedName name="_____BTC14" localSheetId="8">#REF!</definedName>
    <definedName name="_____BTC14">#REF!</definedName>
    <definedName name="_____BTC15" localSheetId="22">#REF!</definedName>
    <definedName name="_____BTC15" localSheetId="8">#REF!</definedName>
    <definedName name="_____BTC15">#REF!</definedName>
    <definedName name="_____BTC16" localSheetId="22">#REF!</definedName>
    <definedName name="_____BTC16" localSheetId="8">#REF!</definedName>
    <definedName name="_____BTC16">#REF!</definedName>
    <definedName name="_____BTC17" localSheetId="22">#REF!</definedName>
    <definedName name="_____BTC17" localSheetId="8">#REF!</definedName>
    <definedName name="_____BTC17">#REF!</definedName>
    <definedName name="_____BTC18" localSheetId="22">#REF!</definedName>
    <definedName name="_____BTC18" localSheetId="8">#REF!</definedName>
    <definedName name="_____BTC18">#REF!</definedName>
    <definedName name="_____BTC19" localSheetId="22">#REF!</definedName>
    <definedName name="_____BTC19" localSheetId="8">#REF!</definedName>
    <definedName name="_____BTC19">#REF!</definedName>
    <definedName name="_____BTC2" localSheetId="22">#REF!</definedName>
    <definedName name="_____BTC2" localSheetId="8">#REF!</definedName>
    <definedName name="_____BTC2">#REF!</definedName>
    <definedName name="_____BTC20" localSheetId="22">#REF!</definedName>
    <definedName name="_____BTC20" localSheetId="8">#REF!</definedName>
    <definedName name="_____BTC20">#REF!</definedName>
    <definedName name="_____BTC21" localSheetId="22">#REF!</definedName>
    <definedName name="_____BTC21" localSheetId="8">#REF!</definedName>
    <definedName name="_____BTC21">#REF!</definedName>
    <definedName name="_____BTC22" localSheetId="22">#REF!</definedName>
    <definedName name="_____BTC22" localSheetId="8">#REF!</definedName>
    <definedName name="_____BTC22">#REF!</definedName>
    <definedName name="_____BTC23" localSheetId="22">#REF!</definedName>
    <definedName name="_____BTC23" localSheetId="8">#REF!</definedName>
    <definedName name="_____BTC23">#REF!</definedName>
    <definedName name="_____BTC24" localSheetId="22">#REF!</definedName>
    <definedName name="_____BTC24" localSheetId="8">#REF!</definedName>
    <definedName name="_____BTC24">#REF!</definedName>
    <definedName name="_____BTC3" localSheetId="22">#REF!</definedName>
    <definedName name="_____BTC3" localSheetId="8">#REF!</definedName>
    <definedName name="_____BTC3">#REF!</definedName>
    <definedName name="_____BTC4" localSheetId="22">#REF!</definedName>
    <definedName name="_____BTC4" localSheetId="8">#REF!</definedName>
    <definedName name="_____BTC4">#REF!</definedName>
    <definedName name="_____BTC5" localSheetId="22">#REF!</definedName>
    <definedName name="_____BTC5" localSheetId="8">#REF!</definedName>
    <definedName name="_____BTC5">#REF!</definedName>
    <definedName name="_____BTC6" localSheetId="22">#REF!</definedName>
    <definedName name="_____BTC6" localSheetId="8">#REF!</definedName>
    <definedName name="_____BTC6">#REF!</definedName>
    <definedName name="_____BTC7" localSheetId="22">#REF!</definedName>
    <definedName name="_____BTC7" localSheetId="8">#REF!</definedName>
    <definedName name="_____BTC7">#REF!</definedName>
    <definedName name="_____BTC8" localSheetId="22">#REF!</definedName>
    <definedName name="_____BTC8" localSheetId="8">#REF!</definedName>
    <definedName name="_____BTC8">#REF!</definedName>
    <definedName name="_____BTC9" localSheetId="22">#REF!</definedName>
    <definedName name="_____BTC9" localSheetId="8">#REF!</definedName>
    <definedName name="_____BTC9">#REF!</definedName>
    <definedName name="_____BTR1" localSheetId="22">#REF!</definedName>
    <definedName name="_____BTR1" localSheetId="8">#REF!</definedName>
    <definedName name="_____BTR1">#REF!</definedName>
    <definedName name="_____BTR10" localSheetId="22">#REF!</definedName>
    <definedName name="_____BTR10" localSheetId="8">#REF!</definedName>
    <definedName name="_____BTR10">#REF!</definedName>
    <definedName name="_____BTR11" localSheetId="22">#REF!</definedName>
    <definedName name="_____BTR11" localSheetId="8">#REF!</definedName>
    <definedName name="_____BTR11">#REF!</definedName>
    <definedName name="_____BTR12" localSheetId="22">#REF!</definedName>
    <definedName name="_____BTR12" localSheetId="8">#REF!</definedName>
    <definedName name="_____BTR12">#REF!</definedName>
    <definedName name="_____BTR13" localSheetId="22">#REF!</definedName>
    <definedName name="_____BTR13" localSheetId="8">#REF!</definedName>
    <definedName name="_____BTR13">#REF!</definedName>
    <definedName name="_____BTR14" localSheetId="22">#REF!</definedName>
    <definedName name="_____BTR14" localSheetId="8">#REF!</definedName>
    <definedName name="_____BTR14">#REF!</definedName>
    <definedName name="_____BTR15" localSheetId="22">#REF!</definedName>
    <definedName name="_____BTR15" localSheetId="8">#REF!</definedName>
    <definedName name="_____BTR15">#REF!</definedName>
    <definedName name="_____BTR16" localSheetId="22">#REF!</definedName>
    <definedName name="_____BTR16" localSheetId="8">#REF!</definedName>
    <definedName name="_____BTR16">#REF!</definedName>
    <definedName name="_____BTR17" localSheetId="22">#REF!</definedName>
    <definedName name="_____BTR17" localSheetId="8">#REF!</definedName>
    <definedName name="_____BTR17">#REF!</definedName>
    <definedName name="_____BTR18" localSheetId="22">#REF!</definedName>
    <definedName name="_____BTR18" localSheetId="8">#REF!</definedName>
    <definedName name="_____BTR18">#REF!</definedName>
    <definedName name="_____BTR19" localSheetId="22">#REF!</definedName>
    <definedName name="_____BTR19" localSheetId="8">#REF!</definedName>
    <definedName name="_____BTR19">#REF!</definedName>
    <definedName name="_____BTR2" localSheetId="22">#REF!</definedName>
    <definedName name="_____BTR2" localSheetId="8">#REF!</definedName>
    <definedName name="_____BTR2">#REF!</definedName>
    <definedName name="_____BTR20" localSheetId="22">#REF!</definedName>
    <definedName name="_____BTR20" localSheetId="8">#REF!</definedName>
    <definedName name="_____BTR20">#REF!</definedName>
    <definedName name="_____BTR21" localSheetId="22">#REF!</definedName>
    <definedName name="_____BTR21" localSheetId="8">#REF!</definedName>
    <definedName name="_____BTR21">#REF!</definedName>
    <definedName name="_____BTR22" localSheetId="22">#REF!</definedName>
    <definedName name="_____BTR22" localSheetId="8">#REF!</definedName>
    <definedName name="_____BTR22">#REF!</definedName>
    <definedName name="_____BTR23" localSheetId="22">#REF!</definedName>
    <definedName name="_____BTR23" localSheetId="8">#REF!</definedName>
    <definedName name="_____BTR23">#REF!</definedName>
    <definedName name="_____BTR24" localSheetId="22">#REF!</definedName>
    <definedName name="_____BTR24" localSheetId="8">#REF!</definedName>
    <definedName name="_____BTR24">#REF!</definedName>
    <definedName name="_____BTR3" localSheetId="22">#REF!</definedName>
    <definedName name="_____BTR3" localSheetId="8">#REF!</definedName>
    <definedName name="_____BTR3">#REF!</definedName>
    <definedName name="_____BTR4" localSheetId="22">#REF!</definedName>
    <definedName name="_____BTR4" localSheetId="8">#REF!</definedName>
    <definedName name="_____BTR4">#REF!</definedName>
    <definedName name="_____BTR5" localSheetId="22">#REF!</definedName>
    <definedName name="_____BTR5" localSheetId="8">#REF!</definedName>
    <definedName name="_____BTR5">#REF!</definedName>
    <definedName name="_____BTR6" localSheetId="22">#REF!</definedName>
    <definedName name="_____BTR6" localSheetId="8">#REF!</definedName>
    <definedName name="_____BTR6">#REF!</definedName>
    <definedName name="_____BTR7" localSheetId="22">#REF!</definedName>
    <definedName name="_____BTR7" localSheetId="8">#REF!</definedName>
    <definedName name="_____BTR7">#REF!</definedName>
    <definedName name="_____BTR8" localSheetId="22">#REF!</definedName>
    <definedName name="_____BTR8" localSheetId="8">#REF!</definedName>
    <definedName name="_____BTR8">#REF!</definedName>
    <definedName name="_____BTR9" localSheetId="22">#REF!</definedName>
    <definedName name="_____BTR9" localSheetId="8">#REF!</definedName>
    <definedName name="_____BTR9">#REF!</definedName>
    <definedName name="_____BTS1" localSheetId="22">#REF!</definedName>
    <definedName name="_____BTS1" localSheetId="8">#REF!</definedName>
    <definedName name="_____BTS1">#REF!</definedName>
    <definedName name="_____BTS10" localSheetId="22">#REF!</definedName>
    <definedName name="_____BTS10" localSheetId="8">#REF!</definedName>
    <definedName name="_____BTS10">#REF!</definedName>
    <definedName name="_____BTS11" localSheetId="22">#REF!</definedName>
    <definedName name="_____BTS11" localSheetId="8">#REF!</definedName>
    <definedName name="_____BTS11">#REF!</definedName>
    <definedName name="_____BTS12" localSheetId="22">#REF!</definedName>
    <definedName name="_____BTS12" localSheetId="8">#REF!</definedName>
    <definedName name="_____BTS12">#REF!</definedName>
    <definedName name="_____BTS13" localSheetId="22">#REF!</definedName>
    <definedName name="_____BTS13" localSheetId="8">#REF!</definedName>
    <definedName name="_____BTS13">#REF!</definedName>
    <definedName name="_____BTS14" localSheetId="22">#REF!</definedName>
    <definedName name="_____BTS14" localSheetId="8">#REF!</definedName>
    <definedName name="_____BTS14">#REF!</definedName>
    <definedName name="_____BTS15" localSheetId="22">#REF!</definedName>
    <definedName name="_____BTS15" localSheetId="8">#REF!</definedName>
    <definedName name="_____BTS15">#REF!</definedName>
    <definedName name="_____BTS16" localSheetId="22">#REF!</definedName>
    <definedName name="_____BTS16" localSheetId="8">#REF!</definedName>
    <definedName name="_____BTS16">#REF!</definedName>
    <definedName name="_____BTS17" localSheetId="22">#REF!</definedName>
    <definedName name="_____BTS17" localSheetId="8">#REF!</definedName>
    <definedName name="_____BTS17">#REF!</definedName>
    <definedName name="_____BTS18" localSheetId="22">#REF!</definedName>
    <definedName name="_____BTS18" localSheetId="8">#REF!</definedName>
    <definedName name="_____BTS18">#REF!</definedName>
    <definedName name="_____BTS19" localSheetId="22">#REF!</definedName>
    <definedName name="_____BTS19" localSheetId="8">#REF!</definedName>
    <definedName name="_____BTS19">#REF!</definedName>
    <definedName name="_____BTS2" localSheetId="22">#REF!</definedName>
    <definedName name="_____BTS2" localSheetId="8">#REF!</definedName>
    <definedName name="_____BTS2">#REF!</definedName>
    <definedName name="_____BTS20" localSheetId="22">#REF!</definedName>
    <definedName name="_____BTS20" localSheetId="8">#REF!</definedName>
    <definedName name="_____BTS20">#REF!</definedName>
    <definedName name="_____BTS21" localSheetId="22">#REF!</definedName>
    <definedName name="_____BTS21" localSheetId="8">#REF!</definedName>
    <definedName name="_____BTS21">#REF!</definedName>
    <definedName name="_____BTS22" localSheetId="22">#REF!</definedName>
    <definedName name="_____BTS22" localSheetId="8">#REF!</definedName>
    <definedName name="_____BTS22">#REF!</definedName>
    <definedName name="_____BTS23" localSheetId="22">#REF!</definedName>
    <definedName name="_____BTS23" localSheetId="8">#REF!</definedName>
    <definedName name="_____BTS23">#REF!</definedName>
    <definedName name="_____BTS24" localSheetId="22">#REF!</definedName>
    <definedName name="_____BTS24" localSheetId="8">#REF!</definedName>
    <definedName name="_____BTS24">#REF!</definedName>
    <definedName name="_____BTS3" localSheetId="22">#REF!</definedName>
    <definedName name="_____BTS3" localSheetId="8">#REF!</definedName>
    <definedName name="_____BTS3">#REF!</definedName>
    <definedName name="_____BTS4" localSheetId="22">#REF!</definedName>
    <definedName name="_____BTS4" localSheetId="8">#REF!</definedName>
    <definedName name="_____BTS4">#REF!</definedName>
    <definedName name="_____BTS5" localSheetId="22">#REF!</definedName>
    <definedName name="_____BTS5" localSheetId="8">#REF!</definedName>
    <definedName name="_____BTS5">#REF!</definedName>
    <definedName name="_____BTS6" localSheetId="22">#REF!</definedName>
    <definedName name="_____BTS6" localSheetId="8">#REF!</definedName>
    <definedName name="_____BTS6">#REF!</definedName>
    <definedName name="_____BTS7" localSheetId="22">#REF!</definedName>
    <definedName name="_____BTS7" localSheetId="8">#REF!</definedName>
    <definedName name="_____BTS7">#REF!</definedName>
    <definedName name="_____BTS8" localSheetId="22">#REF!</definedName>
    <definedName name="_____BTS8" localSheetId="8">#REF!</definedName>
    <definedName name="_____BTS8">#REF!</definedName>
    <definedName name="_____BTS9" localSheetId="22">#REF!</definedName>
    <definedName name="_____BTS9" localSheetId="8">#REF!</definedName>
    <definedName name="_____BTS9">#REF!</definedName>
    <definedName name="_____can430">40.73</definedName>
    <definedName name="_____can435">43.3</definedName>
    <definedName name="_____CCW1">[9]DATA!$H$67</definedName>
    <definedName name="_____CCW2">[9]DATA!$H$97</definedName>
    <definedName name="_____cur1">[2]r!$F$30</definedName>
    <definedName name="_____er1" localSheetId="22">#REF!</definedName>
    <definedName name="_____er1" localSheetId="8">#REF!</definedName>
    <definedName name="_____er1">#REF!</definedName>
    <definedName name="_____G120907" localSheetId="22">[22]Data!#REF!</definedName>
    <definedName name="_____G120907" localSheetId="8">[22]Data!#REF!</definedName>
    <definedName name="_____G120907">[22]Data!#REF!</definedName>
    <definedName name="_____GBS110" localSheetId="22">#REF!</definedName>
    <definedName name="_____GBS110" localSheetId="8">#REF!</definedName>
    <definedName name="_____GBS110">#REF!</definedName>
    <definedName name="_____GBS111" localSheetId="22">#REF!</definedName>
    <definedName name="_____GBS111" localSheetId="8">#REF!</definedName>
    <definedName name="_____GBS111">#REF!</definedName>
    <definedName name="_____GBS112" localSheetId="22">#REF!</definedName>
    <definedName name="_____GBS112" localSheetId="8">#REF!</definedName>
    <definedName name="_____GBS112">#REF!</definedName>
    <definedName name="_____GBS113" localSheetId="22">#REF!</definedName>
    <definedName name="_____GBS113" localSheetId="8">#REF!</definedName>
    <definedName name="_____GBS113">#REF!</definedName>
    <definedName name="_____GBS114" localSheetId="22">#REF!</definedName>
    <definedName name="_____GBS114" localSheetId="8">#REF!</definedName>
    <definedName name="_____GBS114">#REF!</definedName>
    <definedName name="_____GBS115" localSheetId="22">#REF!</definedName>
    <definedName name="_____GBS115" localSheetId="8">#REF!</definedName>
    <definedName name="_____GBS115">#REF!</definedName>
    <definedName name="_____GBS116" localSheetId="22">#REF!</definedName>
    <definedName name="_____GBS116" localSheetId="8">#REF!</definedName>
    <definedName name="_____GBS116">#REF!</definedName>
    <definedName name="_____GBS117" localSheetId="22">#REF!</definedName>
    <definedName name="_____GBS117" localSheetId="8">#REF!</definedName>
    <definedName name="_____GBS117">#REF!</definedName>
    <definedName name="_____GBS118" localSheetId="22">#REF!</definedName>
    <definedName name="_____GBS118" localSheetId="8">#REF!</definedName>
    <definedName name="_____GBS118">#REF!</definedName>
    <definedName name="_____GBS119" localSheetId="22">#REF!</definedName>
    <definedName name="_____GBS119" localSheetId="8">#REF!</definedName>
    <definedName name="_____GBS119">#REF!</definedName>
    <definedName name="_____GBS12" localSheetId="22">#REF!</definedName>
    <definedName name="_____GBS12" localSheetId="8">#REF!</definedName>
    <definedName name="_____GBS12">#REF!</definedName>
    <definedName name="_____GBS120" localSheetId="22">#REF!</definedName>
    <definedName name="_____GBS120" localSheetId="8">#REF!</definedName>
    <definedName name="_____GBS120">#REF!</definedName>
    <definedName name="_____GBS121" localSheetId="22">#REF!</definedName>
    <definedName name="_____GBS121" localSheetId="8">#REF!</definedName>
    <definedName name="_____GBS121">#REF!</definedName>
    <definedName name="_____GBS122" localSheetId="22">#REF!</definedName>
    <definedName name="_____GBS122" localSheetId="8">#REF!</definedName>
    <definedName name="_____GBS122">#REF!</definedName>
    <definedName name="_____GBS123" localSheetId="22">#REF!</definedName>
    <definedName name="_____GBS123" localSheetId="8">#REF!</definedName>
    <definedName name="_____GBS123">#REF!</definedName>
    <definedName name="_____GBS124" localSheetId="22">#REF!</definedName>
    <definedName name="_____GBS124" localSheetId="8">#REF!</definedName>
    <definedName name="_____GBS124">#REF!</definedName>
    <definedName name="_____GBS13" localSheetId="22">#REF!</definedName>
    <definedName name="_____GBS13" localSheetId="8">#REF!</definedName>
    <definedName name="_____GBS13">#REF!</definedName>
    <definedName name="_____GBS14" localSheetId="22">#REF!</definedName>
    <definedName name="_____GBS14" localSheetId="8">#REF!</definedName>
    <definedName name="_____GBS14">#REF!</definedName>
    <definedName name="_____GBS15" localSheetId="22">#REF!</definedName>
    <definedName name="_____GBS15" localSheetId="8">#REF!</definedName>
    <definedName name="_____GBS15">#REF!</definedName>
    <definedName name="_____GBS16" localSheetId="22">#REF!</definedName>
    <definedName name="_____GBS16" localSheetId="8">#REF!</definedName>
    <definedName name="_____GBS16">#REF!</definedName>
    <definedName name="_____GBS17" localSheetId="22">#REF!</definedName>
    <definedName name="_____GBS17" localSheetId="8">#REF!</definedName>
    <definedName name="_____GBS17">#REF!</definedName>
    <definedName name="_____GBS18" localSheetId="22">#REF!</definedName>
    <definedName name="_____GBS18" localSheetId="8">#REF!</definedName>
    <definedName name="_____GBS18">#REF!</definedName>
    <definedName name="_____GBS19" localSheetId="22">#REF!</definedName>
    <definedName name="_____GBS19" localSheetId="8">#REF!</definedName>
    <definedName name="_____GBS19">#REF!</definedName>
    <definedName name="_____GBS21" localSheetId="22">#REF!</definedName>
    <definedName name="_____GBS21" localSheetId="8">#REF!</definedName>
    <definedName name="_____GBS21">#REF!</definedName>
    <definedName name="_____GBS210" localSheetId="22">#REF!</definedName>
    <definedName name="_____GBS210" localSheetId="8">#REF!</definedName>
    <definedName name="_____GBS210">#REF!</definedName>
    <definedName name="_____GBS211" localSheetId="22">#REF!</definedName>
    <definedName name="_____GBS211" localSheetId="8">#REF!</definedName>
    <definedName name="_____GBS211">#REF!</definedName>
    <definedName name="_____GBS212" localSheetId="22">#REF!</definedName>
    <definedName name="_____GBS212" localSheetId="8">#REF!</definedName>
    <definedName name="_____GBS212">#REF!</definedName>
    <definedName name="_____GBS213" localSheetId="22">#REF!</definedName>
    <definedName name="_____GBS213" localSheetId="8">#REF!</definedName>
    <definedName name="_____GBS213">#REF!</definedName>
    <definedName name="_____GBS214" localSheetId="22">#REF!</definedName>
    <definedName name="_____GBS214" localSheetId="8">#REF!</definedName>
    <definedName name="_____GBS214">#REF!</definedName>
    <definedName name="_____GBS215" localSheetId="22">#REF!</definedName>
    <definedName name="_____GBS215" localSheetId="8">#REF!</definedName>
    <definedName name="_____GBS215">#REF!</definedName>
    <definedName name="_____GBS216" localSheetId="22">#REF!</definedName>
    <definedName name="_____GBS216" localSheetId="8">#REF!</definedName>
    <definedName name="_____GBS216">#REF!</definedName>
    <definedName name="_____GBS217" localSheetId="22">#REF!</definedName>
    <definedName name="_____GBS217" localSheetId="8">#REF!</definedName>
    <definedName name="_____GBS217">#REF!</definedName>
    <definedName name="_____GBS218" localSheetId="22">#REF!</definedName>
    <definedName name="_____GBS218" localSheetId="8">#REF!</definedName>
    <definedName name="_____GBS218">#REF!</definedName>
    <definedName name="_____GBS219" localSheetId="22">#REF!</definedName>
    <definedName name="_____GBS219" localSheetId="8">#REF!</definedName>
    <definedName name="_____GBS219">#REF!</definedName>
    <definedName name="_____GBS22" localSheetId="22">#REF!</definedName>
    <definedName name="_____GBS22" localSheetId="8">#REF!</definedName>
    <definedName name="_____GBS22">#REF!</definedName>
    <definedName name="_____GBS220" localSheetId="22">#REF!</definedName>
    <definedName name="_____GBS220" localSheetId="8">#REF!</definedName>
    <definedName name="_____GBS220">#REF!</definedName>
    <definedName name="_____GBS221" localSheetId="22">#REF!</definedName>
    <definedName name="_____GBS221" localSheetId="8">#REF!</definedName>
    <definedName name="_____GBS221">#REF!</definedName>
    <definedName name="_____GBS222" localSheetId="22">#REF!</definedName>
    <definedName name="_____GBS222" localSheetId="8">#REF!</definedName>
    <definedName name="_____GBS222">#REF!</definedName>
    <definedName name="_____GBS223" localSheetId="22">#REF!</definedName>
    <definedName name="_____GBS223" localSheetId="8">#REF!</definedName>
    <definedName name="_____GBS223">#REF!</definedName>
    <definedName name="_____GBS224" localSheetId="22">#REF!</definedName>
    <definedName name="_____GBS224" localSheetId="8">#REF!</definedName>
    <definedName name="_____GBS224">#REF!</definedName>
    <definedName name="_____GBS23" localSheetId="22">#REF!</definedName>
    <definedName name="_____GBS23" localSheetId="8">#REF!</definedName>
    <definedName name="_____GBS23">#REF!</definedName>
    <definedName name="_____GBS24" localSheetId="22">#REF!</definedName>
    <definedName name="_____GBS24" localSheetId="8">#REF!</definedName>
    <definedName name="_____GBS24">#REF!</definedName>
    <definedName name="_____GBS25" localSheetId="22">#REF!</definedName>
    <definedName name="_____GBS25" localSheetId="8">#REF!</definedName>
    <definedName name="_____GBS25">#REF!</definedName>
    <definedName name="_____GBS26" localSheetId="22">#REF!</definedName>
    <definedName name="_____GBS26" localSheetId="8">#REF!</definedName>
    <definedName name="_____GBS26">#REF!</definedName>
    <definedName name="_____GBS27" localSheetId="22">#REF!</definedName>
    <definedName name="_____GBS27" localSheetId="8">#REF!</definedName>
    <definedName name="_____GBS27">#REF!</definedName>
    <definedName name="_____GBS28" localSheetId="22">#REF!</definedName>
    <definedName name="_____GBS28" localSheetId="8">#REF!</definedName>
    <definedName name="_____GBS28">#REF!</definedName>
    <definedName name="_____GBS29" localSheetId="22">#REF!</definedName>
    <definedName name="_____GBS29" localSheetId="8">#REF!</definedName>
    <definedName name="_____GBS29">#REF!</definedName>
    <definedName name="_____imp1">[11]DATA_PRG!$H$245</definedName>
    <definedName name="_____l1">[3]leads!$A$3:$E$108</definedName>
    <definedName name="_____l12" localSheetId="22">#REF!</definedName>
    <definedName name="_____l12" localSheetId="8">#REF!</definedName>
    <definedName name="_____l12">#REF!</definedName>
    <definedName name="_____l2">[2]r!$F$29</definedName>
    <definedName name="_____l3" localSheetId="22">#REF!</definedName>
    <definedName name="_____l3" localSheetId="8">#REF!</definedName>
    <definedName name="_____l3">#REF!</definedName>
    <definedName name="_____l4">[4]Sheet1!$W$2:$Y$103</definedName>
    <definedName name="_____l5" localSheetId="22">#REF!</definedName>
    <definedName name="_____l5" localSheetId="8">#REF!</definedName>
    <definedName name="_____l5">#REF!</definedName>
    <definedName name="_____l6">[2]r!$F$4</definedName>
    <definedName name="_____l7">[5]r!$F$4</definedName>
    <definedName name="_____l8">[2]r!$F$2</definedName>
    <definedName name="_____l9">[2]r!$F$3</definedName>
    <definedName name="_____LJ6">[9]DATA!$H$245</definedName>
    <definedName name="_____lj600" localSheetId="22">#REF!</definedName>
    <definedName name="_____lj600" localSheetId="8">#REF!</definedName>
    <definedName name="_____lj600">#REF!</definedName>
    <definedName name="_____lj900" localSheetId="22">#REF!</definedName>
    <definedName name="_____lj900" localSheetId="8">#REF!</definedName>
    <definedName name="_____lj900">#REF!</definedName>
    <definedName name="_____LL3" localSheetId="22">#REF!</definedName>
    <definedName name="_____LL3" localSheetId="8">#REF!</definedName>
    <definedName name="_____LL3">#REF!</definedName>
    <definedName name="_____ML21" localSheetId="22">#REF!</definedName>
    <definedName name="_____ML21" localSheetId="8">#REF!</definedName>
    <definedName name="_____ML21">#REF!</definedName>
    <definedName name="_____ML210" localSheetId="22">#REF!</definedName>
    <definedName name="_____ML210" localSheetId="8">#REF!</definedName>
    <definedName name="_____ML210">#REF!</definedName>
    <definedName name="_____ML211" localSheetId="22">#REF!</definedName>
    <definedName name="_____ML211" localSheetId="8">#REF!</definedName>
    <definedName name="_____ML211">#REF!</definedName>
    <definedName name="_____ML212" localSheetId="22">#REF!</definedName>
    <definedName name="_____ML212" localSheetId="8">#REF!</definedName>
    <definedName name="_____ML212">#REF!</definedName>
    <definedName name="_____ML213" localSheetId="22">#REF!</definedName>
    <definedName name="_____ML213" localSheetId="8">#REF!</definedName>
    <definedName name="_____ML213">#REF!</definedName>
    <definedName name="_____ML214" localSheetId="22">#REF!</definedName>
    <definedName name="_____ML214" localSheetId="8">#REF!</definedName>
    <definedName name="_____ML214">#REF!</definedName>
    <definedName name="_____ML215" localSheetId="22">#REF!</definedName>
    <definedName name="_____ML215" localSheetId="8">#REF!</definedName>
    <definedName name="_____ML215">#REF!</definedName>
    <definedName name="_____ML216" localSheetId="22">#REF!</definedName>
    <definedName name="_____ML216" localSheetId="8">#REF!</definedName>
    <definedName name="_____ML216">#REF!</definedName>
    <definedName name="_____ML217" localSheetId="22">#REF!</definedName>
    <definedName name="_____ML217" localSheetId="8">#REF!</definedName>
    <definedName name="_____ML217">#REF!</definedName>
    <definedName name="_____ML218" localSheetId="22">#REF!</definedName>
    <definedName name="_____ML218" localSheetId="8">#REF!</definedName>
    <definedName name="_____ML218">#REF!</definedName>
    <definedName name="_____ML219" localSheetId="22">#REF!</definedName>
    <definedName name="_____ML219" localSheetId="8">#REF!</definedName>
    <definedName name="_____ML219">#REF!</definedName>
    <definedName name="_____ML22" localSheetId="22">#REF!</definedName>
    <definedName name="_____ML22" localSheetId="8">#REF!</definedName>
    <definedName name="_____ML22">#REF!</definedName>
    <definedName name="_____ML220" localSheetId="22">#REF!</definedName>
    <definedName name="_____ML220" localSheetId="8">#REF!</definedName>
    <definedName name="_____ML220">#REF!</definedName>
    <definedName name="_____ML221" localSheetId="22">#REF!</definedName>
    <definedName name="_____ML221" localSheetId="8">#REF!</definedName>
    <definedName name="_____ML221">#REF!</definedName>
    <definedName name="_____ML222" localSheetId="22">#REF!</definedName>
    <definedName name="_____ML222" localSheetId="8">#REF!</definedName>
    <definedName name="_____ML222">#REF!</definedName>
    <definedName name="_____ML223" localSheetId="22">#REF!</definedName>
    <definedName name="_____ML223" localSheetId="8">#REF!</definedName>
    <definedName name="_____ML223">#REF!</definedName>
    <definedName name="_____ML224" localSheetId="22">#REF!</definedName>
    <definedName name="_____ML224" localSheetId="8">#REF!</definedName>
    <definedName name="_____ML224">#REF!</definedName>
    <definedName name="_____ML23" localSheetId="22">#REF!</definedName>
    <definedName name="_____ML23" localSheetId="8">#REF!</definedName>
    <definedName name="_____ML23">#REF!</definedName>
    <definedName name="_____ML24" localSheetId="22">#REF!</definedName>
    <definedName name="_____ML24" localSheetId="8">#REF!</definedName>
    <definedName name="_____ML24">#REF!</definedName>
    <definedName name="_____ML25" localSheetId="22">#REF!</definedName>
    <definedName name="_____ML25" localSheetId="8">#REF!</definedName>
    <definedName name="_____ML25">#REF!</definedName>
    <definedName name="_____ML26" localSheetId="22">#REF!</definedName>
    <definedName name="_____ML26" localSheetId="8">#REF!</definedName>
    <definedName name="_____ML26">#REF!</definedName>
    <definedName name="_____ML27" localSheetId="22">#REF!</definedName>
    <definedName name="_____ML27" localSheetId="8">#REF!</definedName>
    <definedName name="_____ML27">#REF!</definedName>
    <definedName name="_____ML28" localSheetId="22">#REF!</definedName>
    <definedName name="_____ML28" localSheetId="8">#REF!</definedName>
    <definedName name="_____ML28">#REF!</definedName>
    <definedName name="_____ML29" localSheetId="22">#REF!</definedName>
    <definedName name="_____ML29" localSheetId="8">#REF!</definedName>
    <definedName name="_____ML29">#REF!</definedName>
    <definedName name="_____ML31" localSheetId="22">#REF!</definedName>
    <definedName name="_____ML31" localSheetId="8">#REF!</definedName>
    <definedName name="_____ML31">#REF!</definedName>
    <definedName name="_____ML310" localSheetId="22">#REF!</definedName>
    <definedName name="_____ML310" localSheetId="8">#REF!</definedName>
    <definedName name="_____ML310">#REF!</definedName>
    <definedName name="_____ML311" localSheetId="22">#REF!</definedName>
    <definedName name="_____ML311" localSheetId="8">#REF!</definedName>
    <definedName name="_____ML311">#REF!</definedName>
    <definedName name="_____ML312" localSheetId="22">#REF!</definedName>
    <definedName name="_____ML312" localSheetId="8">#REF!</definedName>
    <definedName name="_____ML312">#REF!</definedName>
    <definedName name="_____ML313" localSheetId="22">#REF!</definedName>
    <definedName name="_____ML313" localSheetId="8">#REF!</definedName>
    <definedName name="_____ML313">#REF!</definedName>
    <definedName name="_____ML314" localSheetId="22">#REF!</definedName>
    <definedName name="_____ML314" localSheetId="8">#REF!</definedName>
    <definedName name="_____ML314">#REF!</definedName>
    <definedName name="_____ML315" localSheetId="22">#REF!</definedName>
    <definedName name="_____ML315" localSheetId="8">#REF!</definedName>
    <definedName name="_____ML315">#REF!</definedName>
    <definedName name="_____ML316" localSheetId="22">#REF!</definedName>
    <definedName name="_____ML316" localSheetId="8">#REF!</definedName>
    <definedName name="_____ML316">#REF!</definedName>
    <definedName name="_____ML317" localSheetId="22">#REF!</definedName>
    <definedName name="_____ML317" localSheetId="8">#REF!</definedName>
    <definedName name="_____ML317">#REF!</definedName>
    <definedName name="_____ML318" localSheetId="22">#REF!</definedName>
    <definedName name="_____ML318" localSheetId="8">#REF!</definedName>
    <definedName name="_____ML318">#REF!</definedName>
    <definedName name="_____ML319" localSheetId="22">#REF!</definedName>
    <definedName name="_____ML319" localSheetId="8">#REF!</definedName>
    <definedName name="_____ML319">#REF!</definedName>
    <definedName name="_____ML32" localSheetId="22">#REF!</definedName>
    <definedName name="_____ML32" localSheetId="8">#REF!</definedName>
    <definedName name="_____ML32">#REF!</definedName>
    <definedName name="_____ML320" localSheetId="22">#REF!</definedName>
    <definedName name="_____ML320" localSheetId="8">#REF!</definedName>
    <definedName name="_____ML320">#REF!</definedName>
    <definedName name="_____ML321" localSheetId="22">#REF!</definedName>
    <definedName name="_____ML321" localSheetId="8">#REF!</definedName>
    <definedName name="_____ML321">#REF!</definedName>
    <definedName name="_____ML322" localSheetId="22">#REF!</definedName>
    <definedName name="_____ML322" localSheetId="8">#REF!</definedName>
    <definedName name="_____ML322">#REF!</definedName>
    <definedName name="_____ML323" localSheetId="22">#REF!</definedName>
    <definedName name="_____ML323" localSheetId="8">#REF!</definedName>
    <definedName name="_____ML323">#REF!</definedName>
    <definedName name="_____ML324" localSheetId="22">#REF!</definedName>
    <definedName name="_____ML324" localSheetId="8">#REF!</definedName>
    <definedName name="_____ML324">#REF!</definedName>
    <definedName name="_____ML33" localSheetId="22">#REF!</definedName>
    <definedName name="_____ML33" localSheetId="8">#REF!</definedName>
    <definedName name="_____ML33">#REF!</definedName>
    <definedName name="_____ML34" localSheetId="22">#REF!</definedName>
    <definedName name="_____ML34" localSheetId="8">#REF!</definedName>
    <definedName name="_____ML34">#REF!</definedName>
    <definedName name="_____ML35" localSheetId="22">#REF!</definedName>
    <definedName name="_____ML35" localSheetId="8">#REF!</definedName>
    <definedName name="_____ML35">#REF!</definedName>
    <definedName name="_____ML36" localSheetId="22">#REF!</definedName>
    <definedName name="_____ML36" localSheetId="8">#REF!</definedName>
    <definedName name="_____ML36">#REF!</definedName>
    <definedName name="_____ML37" localSheetId="22">#REF!</definedName>
    <definedName name="_____ML37" localSheetId="8">#REF!</definedName>
    <definedName name="_____ML37">#REF!</definedName>
    <definedName name="_____ML38" localSheetId="22">#REF!</definedName>
    <definedName name="_____ML38" localSheetId="8">#REF!</definedName>
    <definedName name="_____ML38">#REF!</definedName>
    <definedName name="_____ML39" localSheetId="22">#REF!</definedName>
    <definedName name="_____ML39" localSheetId="8">#REF!</definedName>
    <definedName name="_____ML39">#REF!</definedName>
    <definedName name="_____ML7" localSheetId="22">#REF!</definedName>
    <definedName name="_____ML7" localSheetId="8">#REF!</definedName>
    <definedName name="_____ML7">#REF!</definedName>
    <definedName name="_____ML8" localSheetId="22">#REF!</definedName>
    <definedName name="_____ML8" localSheetId="8">#REF!</definedName>
    <definedName name="_____ML8">#REF!</definedName>
    <definedName name="_____ML9" localSheetId="22">#REF!</definedName>
    <definedName name="_____ML9" localSheetId="8">#REF!</definedName>
    <definedName name="_____ML9">#REF!</definedName>
    <definedName name="_____mm1">[6]r!$F$4</definedName>
    <definedName name="_____mm11">[2]r!$F$4</definedName>
    <definedName name="_____mm111">[5]r!$F$4</definedName>
    <definedName name="_____OH1">[24]MRATES!$T$26</definedName>
    <definedName name="_____PC1" localSheetId="22">#REF!</definedName>
    <definedName name="_____PC1" localSheetId="8">#REF!</definedName>
    <definedName name="_____PC1">#REF!</definedName>
    <definedName name="_____PC10" localSheetId="22">#REF!</definedName>
    <definedName name="_____PC10" localSheetId="8">#REF!</definedName>
    <definedName name="_____PC10">#REF!</definedName>
    <definedName name="_____PC11" localSheetId="22">#REF!</definedName>
    <definedName name="_____PC11" localSheetId="8">#REF!</definedName>
    <definedName name="_____PC11">#REF!</definedName>
    <definedName name="_____PC12" localSheetId="22">#REF!</definedName>
    <definedName name="_____PC12" localSheetId="8">#REF!</definedName>
    <definedName name="_____PC12">#REF!</definedName>
    <definedName name="_____PC13" localSheetId="22">#REF!</definedName>
    <definedName name="_____PC13" localSheetId="8">#REF!</definedName>
    <definedName name="_____PC13">#REF!</definedName>
    <definedName name="_____PC14" localSheetId="22">#REF!</definedName>
    <definedName name="_____PC14" localSheetId="8">#REF!</definedName>
    <definedName name="_____PC14">#REF!</definedName>
    <definedName name="_____PC15" localSheetId="22">#REF!</definedName>
    <definedName name="_____PC15" localSheetId="8">#REF!</definedName>
    <definedName name="_____PC15">#REF!</definedName>
    <definedName name="_____PC16" localSheetId="22">#REF!</definedName>
    <definedName name="_____PC16" localSheetId="8">#REF!</definedName>
    <definedName name="_____PC16">#REF!</definedName>
    <definedName name="_____PC17" localSheetId="22">#REF!</definedName>
    <definedName name="_____PC17" localSheetId="8">#REF!</definedName>
    <definedName name="_____PC17">#REF!</definedName>
    <definedName name="_____PC18" localSheetId="22">#REF!</definedName>
    <definedName name="_____PC18" localSheetId="8">#REF!</definedName>
    <definedName name="_____PC18">#REF!</definedName>
    <definedName name="_____PC19" localSheetId="22">#REF!</definedName>
    <definedName name="_____PC19" localSheetId="8">#REF!</definedName>
    <definedName name="_____PC19">#REF!</definedName>
    <definedName name="_____pc2" localSheetId="22">#REF!</definedName>
    <definedName name="_____pc2" localSheetId="8">#REF!</definedName>
    <definedName name="_____pc2">#REF!</definedName>
    <definedName name="_____PC21" localSheetId="22">#REF!</definedName>
    <definedName name="_____PC21" localSheetId="8">#REF!</definedName>
    <definedName name="_____PC21">#REF!</definedName>
    <definedName name="_____PC22" localSheetId="22">#REF!</definedName>
    <definedName name="_____PC22" localSheetId="8">#REF!</definedName>
    <definedName name="_____PC22">#REF!</definedName>
    <definedName name="_____PC23" localSheetId="22">#REF!</definedName>
    <definedName name="_____PC23" localSheetId="8">#REF!</definedName>
    <definedName name="_____PC23">#REF!</definedName>
    <definedName name="_____PC24" localSheetId="22">#REF!</definedName>
    <definedName name="_____PC24" localSheetId="8">#REF!</definedName>
    <definedName name="_____PC24">#REF!</definedName>
    <definedName name="_____PC3" localSheetId="22">#REF!</definedName>
    <definedName name="_____PC3" localSheetId="8">#REF!</definedName>
    <definedName name="_____PC3">#REF!</definedName>
    <definedName name="_____PC4" localSheetId="22">#REF!</definedName>
    <definedName name="_____PC4" localSheetId="8">#REF!</definedName>
    <definedName name="_____PC4">#REF!</definedName>
    <definedName name="_____PC5" localSheetId="22">#REF!</definedName>
    <definedName name="_____PC5" localSheetId="8">#REF!</definedName>
    <definedName name="_____PC5">#REF!</definedName>
    <definedName name="_____PC6" localSheetId="22">#REF!</definedName>
    <definedName name="_____PC6" localSheetId="8">#REF!</definedName>
    <definedName name="_____PC6">#REF!</definedName>
    <definedName name="_____pc600" localSheetId="22">#REF!</definedName>
    <definedName name="_____pc600" localSheetId="8">#REF!</definedName>
    <definedName name="_____pc600">#REF!</definedName>
    <definedName name="_____PC7" localSheetId="22">#REF!</definedName>
    <definedName name="_____PC7" localSheetId="8">#REF!</definedName>
    <definedName name="_____PC7">#REF!</definedName>
    <definedName name="_____PC8" localSheetId="22">#REF!</definedName>
    <definedName name="_____PC8" localSheetId="8">#REF!</definedName>
    <definedName name="_____PC8">#REF!</definedName>
    <definedName name="_____PC9" localSheetId="22">#REF!</definedName>
    <definedName name="_____PC9" localSheetId="8">#REF!</definedName>
    <definedName name="_____PC9">#REF!</definedName>
    <definedName name="_____pc900" localSheetId="22">#REF!</definedName>
    <definedName name="_____pc900" localSheetId="8">#REF!</definedName>
    <definedName name="_____pc900">#REF!</definedName>
    <definedName name="_____pla4">[12]DATA_PRG!$H$269</definedName>
    <definedName name="_____pv2" localSheetId="22">#REF!</definedName>
    <definedName name="_____pv2" localSheetId="8">#REF!</definedName>
    <definedName name="_____pv2">#REF!</definedName>
    <definedName name="_____rr3">[7]v!$A$2:$E$51</definedName>
    <definedName name="_____rrr1">[7]r!$B$1:$I$145</definedName>
    <definedName name="_____RT5565" localSheetId="22">#REF!</definedName>
    <definedName name="_____RT5565" localSheetId="8">#REF!</definedName>
    <definedName name="_____RT5565">#REF!</definedName>
    <definedName name="_____SP10">[13]Sheet1!$C$18</definedName>
    <definedName name="_____SP16">[13]Sheet1!$C$24</definedName>
    <definedName name="_____SP7">[13]Sheet1!$C$15</definedName>
    <definedName name="_____ss12">[8]rdamdata!$J$8</definedName>
    <definedName name="_____ss20">[8]rdamdata!$J$7</definedName>
    <definedName name="_____ss40">[8]rdamdata!$J$6</definedName>
    <definedName name="_____var1" localSheetId="22">#REF!</definedName>
    <definedName name="_____var1" localSheetId="8">#REF!</definedName>
    <definedName name="_____var1">#REF!</definedName>
    <definedName name="_____var4" localSheetId="22">#REF!</definedName>
    <definedName name="_____var4" localSheetId="8">#REF!</definedName>
    <definedName name="_____var4">#REF!</definedName>
    <definedName name="_____xh2256">[20]HDPE!$L$30</definedName>
    <definedName name="_____xh2506">[20]HDPE!$M$30</definedName>
    <definedName name="_____xh2806">[20]HDPE!$N$30</definedName>
    <definedName name="_____xh3156">[20]HDPE!$O$30</definedName>
    <definedName name="_____xh634">[20]HDPE!$C$16</definedName>
    <definedName name="_____xk7100">[20]DI!$C$37</definedName>
    <definedName name="_____xk7150">[20]DI!$D$37</definedName>
    <definedName name="_____xk7250">[20]DI!$F$37</definedName>
    <definedName name="_____xk7300">[20]DI!$G$37</definedName>
    <definedName name="_____xp11010">[20]pvc!$F$61</definedName>
    <definedName name="_____xp1104">[20]pvc!$F$31</definedName>
    <definedName name="_____xp1106">[20]pvc!$F$46</definedName>
    <definedName name="_____xp1254">[20]pvc!$G$31</definedName>
    <definedName name="_____xp1256">[20]pvc!$G$46</definedName>
    <definedName name="_____xp14010">[20]pvc!$H$61</definedName>
    <definedName name="_____xp1404">[20]pvc!$H$31</definedName>
    <definedName name="_____xp1406">[20]pvc!$H$46</definedName>
    <definedName name="_____xp1604">[20]pvc!$I$31</definedName>
    <definedName name="_____xp1606">[20]pvc!$I$46</definedName>
    <definedName name="_____xp1804">[20]pvc!$J$31</definedName>
    <definedName name="_____xp1806">[20]pvc!$J$46</definedName>
    <definedName name="_____xp2006">[20]pvc!$K$46</definedName>
    <definedName name="_____xp6310">[20]pvc!$C$61</definedName>
    <definedName name="_____xp636">[20]pvc!$C$46</definedName>
    <definedName name="_____xp7510">[20]pvc!$D$61</definedName>
    <definedName name="_____xp754">[20]pvc!$D$31</definedName>
    <definedName name="_____xp756">[20]pvc!$D$46</definedName>
    <definedName name="_____xp9010">[20]pvc!$E$61</definedName>
    <definedName name="_____xp904">[20]pvc!$E$31</definedName>
    <definedName name="_____xp906">[20]pvc!$E$46</definedName>
    <definedName name="____bla1">[1]leads!$H$7</definedName>
    <definedName name="____can430">40.73</definedName>
    <definedName name="____can435">43.3</definedName>
    <definedName name="____CCW1">[9]DATA!$H$67</definedName>
    <definedName name="____CCW2">[9]DATA!$H$97</definedName>
    <definedName name="____cur1">[2]r!$F$30</definedName>
    <definedName name="____er1" localSheetId="22">#REF!</definedName>
    <definedName name="____er1" localSheetId="8">#REF!</definedName>
    <definedName name="____er1">#REF!</definedName>
    <definedName name="____G120907" localSheetId="22">[25]Data!#REF!</definedName>
    <definedName name="____G120907" localSheetId="8">[25]Data!#REF!</definedName>
    <definedName name="____G120907">[25]Data!#REF!</definedName>
    <definedName name="____imp1">[11]DATA_PRG!$H$245</definedName>
    <definedName name="____knr2" localSheetId="22">#REF!</definedName>
    <definedName name="____knr2" localSheetId="8">#REF!</definedName>
    <definedName name="____knr2">#REF!</definedName>
    <definedName name="____l1">[3]leads!$A$3:$E$108</definedName>
    <definedName name="____l12" localSheetId="22">#REF!</definedName>
    <definedName name="____l12" localSheetId="8">#REF!</definedName>
    <definedName name="____l12">#REF!</definedName>
    <definedName name="____l2">[2]r!$F$29</definedName>
    <definedName name="____l3" localSheetId="22">#REF!</definedName>
    <definedName name="____l3" localSheetId="8">#REF!</definedName>
    <definedName name="____l3">#REF!</definedName>
    <definedName name="____l4">[4]Sheet1!$W$2:$Y$103</definedName>
    <definedName name="____l5" localSheetId="22">#REF!</definedName>
    <definedName name="____l5" localSheetId="8">#REF!</definedName>
    <definedName name="____l5">#REF!</definedName>
    <definedName name="____l6">[2]r!$F$4</definedName>
    <definedName name="____l7">[5]r!$F$4</definedName>
    <definedName name="____l8">[2]r!$F$2</definedName>
    <definedName name="____l9">[2]r!$F$3</definedName>
    <definedName name="____LJ6">[9]DATA!$H$245</definedName>
    <definedName name="____mm1">[6]r!$F$4</definedName>
    <definedName name="____mm11">[2]r!$F$4</definedName>
    <definedName name="____mm111">[5]r!$F$4</definedName>
    <definedName name="____OH1">[24]MRATES!$T$26</definedName>
    <definedName name="____pc2" localSheetId="22">#REF!</definedName>
    <definedName name="____pc2" localSheetId="8">#REF!</definedName>
    <definedName name="____pc2">#REF!</definedName>
    <definedName name="____pla4">[12]DATA_PRG!$H$269</definedName>
    <definedName name="____pv2" localSheetId="22">#REF!</definedName>
    <definedName name="____pv2" localSheetId="8">#REF!</definedName>
    <definedName name="____pv2">#REF!</definedName>
    <definedName name="____rr3">[7]v!$A$2:$E$51</definedName>
    <definedName name="____rrr1">[7]r!$B$1:$I$145</definedName>
    <definedName name="____SP10">[13]Sheet1!$C$18</definedName>
    <definedName name="____SP16">[13]Sheet1!$C$24</definedName>
    <definedName name="____SP7">[13]Sheet1!$C$15</definedName>
    <definedName name="____ss12">[8]rdamdata!$J$8</definedName>
    <definedName name="____ss20">[8]rdamdata!$J$7</definedName>
    <definedName name="____ss40">[8]rdamdata!$J$6</definedName>
    <definedName name="____var1" localSheetId="22">#REF!</definedName>
    <definedName name="____var1" localSheetId="8">#REF!</definedName>
    <definedName name="____var1">#REF!</definedName>
    <definedName name="____var4" localSheetId="22">#REF!</definedName>
    <definedName name="____var4" localSheetId="8">#REF!</definedName>
    <definedName name="____var4">#REF!</definedName>
    <definedName name="____xh2256">[20]HDPE!$L$30</definedName>
    <definedName name="____xh2506">[20]HDPE!$M$30</definedName>
    <definedName name="____xh2806">[20]HDPE!$N$30</definedName>
    <definedName name="____xh3156">[20]HDPE!$O$30</definedName>
    <definedName name="____xh634">[20]HDPE!$C$16</definedName>
    <definedName name="____xk7100">[20]DI!$C$37</definedName>
    <definedName name="____xk7150">[20]DI!$D$37</definedName>
    <definedName name="____xk7250">[20]DI!$F$37</definedName>
    <definedName name="____xk7300">[20]DI!$G$37</definedName>
    <definedName name="____xp11010">[20]pvc!$F$61</definedName>
    <definedName name="____xp1104">[20]pvc!$F$31</definedName>
    <definedName name="____xp1106">[20]pvc!$F$46</definedName>
    <definedName name="____xp1254">[20]pvc!$G$31</definedName>
    <definedName name="____xp1256">[20]pvc!$G$46</definedName>
    <definedName name="____xp14010">[20]pvc!$H$61</definedName>
    <definedName name="____xp1404">[20]pvc!$H$31</definedName>
    <definedName name="____xp1406">[20]pvc!$H$46</definedName>
    <definedName name="____xp1604">[20]pvc!$I$31</definedName>
    <definedName name="____xp1606">[20]pvc!$I$46</definedName>
    <definedName name="____xp1804">[20]pvc!$J$31</definedName>
    <definedName name="____xp1806">[20]pvc!$J$46</definedName>
    <definedName name="____xp2006">[20]pvc!$K$46</definedName>
    <definedName name="____xp6310">[20]pvc!$C$61</definedName>
    <definedName name="____xp636">[20]pvc!$C$46</definedName>
    <definedName name="____xp7510">[20]pvc!$D$61</definedName>
    <definedName name="____xp754">[20]pvc!$D$31</definedName>
    <definedName name="____xp756">[20]pvc!$D$46</definedName>
    <definedName name="____xp9010">[20]pvc!$E$61</definedName>
    <definedName name="____xp904">[20]pvc!$E$31</definedName>
    <definedName name="____xp906">[20]pvc!$E$46</definedName>
    <definedName name="___bla1">[1]leads!$H$7</definedName>
    <definedName name="___BSG100" localSheetId="22">#REF!</definedName>
    <definedName name="___BSG100" localSheetId="8">#REF!</definedName>
    <definedName name="___BSG100">#REF!</definedName>
    <definedName name="___BSG150" localSheetId="22">#REF!</definedName>
    <definedName name="___BSG150" localSheetId="8">#REF!</definedName>
    <definedName name="___BSG150">#REF!</definedName>
    <definedName name="___BSG5" localSheetId="22">#REF!</definedName>
    <definedName name="___BSG5" localSheetId="8">#REF!</definedName>
    <definedName name="___BSG5">#REF!</definedName>
    <definedName name="___BSG75" localSheetId="22">#REF!</definedName>
    <definedName name="___BSG75" localSheetId="8">#REF!</definedName>
    <definedName name="___BSG75">#REF!</definedName>
    <definedName name="___BTC1" localSheetId="22">#REF!</definedName>
    <definedName name="___BTC1" localSheetId="8">#REF!</definedName>
    <definedName name="___BTC1">#REF!</definedName>
    <definedName name="___BTC10" localSheetId="22">#REF!</definedName>
    <definedName name="___BTC10" localSheetId="8">#REF!</definedName>
    <definedName name="___BTC10">#REF!</definedName>
    <definedName name="___BTC11" localSheetId="22">#REF!</definedName>
    <definedName name="___BTC11" localSheetId="8">#REF!</definedName>
    <definedName name="___BTC11">#REF!</definedName>
    <definedName name="___BTC12" localSheetId="22">#REF!</definedName>
    <definedName name="___BTC12" localSheetId="8">#REF!</definedName>
    <definedName name="___BTC12">#REF!</definedName>
    <definedName name="___BTC13" localSheetId="22">#REF!</definedName>
    <definedName name="___BTC13" localSheetId="8">#REF!</definedName>
    <definedName name="___BTC13">#REF!</definedName>
    <definedName name="___BTC14" localSheetId="22">#REF!</definedName>
    <definedName name="___BTC14" localSheetId="8">#REF!</definedName>
    <definedName name="___BTC14">#REF!</definedName>
    <definedName name="___BTC15" localSheetId="22">#REF!</definedName>
    <definedName name="___BTC15" localSheetId="8">#REF!</definedName>
    <definedName name="___BTC15">#REF!</definedName>
    <definedName name="___BTC16" localSheetId="22">#REF!</definedName>
    <definedName name="___BTC16" localSheetId="8">#REF!</definedName>
    <definedName name="___BTC16">#REF!</definedName>
    <definedName name="___BTC17" localSheetId="22">#REF!</definedName>
    <definedName name="___BTC17" localSheetId="8">#REF!</definedName>
    <definedName name="___BTC17">#REF!</definedName>
    <definedName name="___BTC18" localSheetId="22">#REF!</definedName>
    <definedName name="___BTC18" localSheetId="8">#REF!</definedName>
    <definedName name="___BTC18">#REF!</definedName>
    <definedName name="___BTC19" localSheetId="22">#REF!</definedName>
    <definedName name="___BTC19" localSheetId="8">#REF!</definedName>
    <definedName name="___BTC19">#REF!</definedName>
    <definedName name="___BTC2" localSheetId="22">#REF!</definedName>
    <definedName name="___BTC2" localSheetId="8">#REF!</definedName>
    <definedName name="___BTC2">#REF!</definedName>
    <definedName name="___BTC20" localSheetId="22">#REF!</definedName>
    <definedName name="___BTC20" localSheetId="8">#REF!</definedName>
    <definedName name="___BTC20">#REF!</definedName>
    <definedName name="___BTC21" localSheetId="22">#REF!</definedName>
    <definedName name="___BTC21" localSheetId="8">#REF!</definedName>
    <definedName name="___BTC21">#REF!</definedName>
    <definedName name="___BTC22" localSheetId="22">#REF!</definedName>
    <definedName name="___BTC22" localSheetId="8">#REF!</definedName>
    <definedName name="___BTC22">#REF!</definedName>
    <definedName name="___BTC23" localSheetId="22">#REF!</definedName>
    <definedName name="___BTC23" localSheetId="8">#REF!</definedName>
    <definedName name="___BTC23">#REF!</definedName>
    <definedName name="___BTC24" localSheetId="22">#REF!</definedName>
    <definedName name="___BTC24" localSheetId="8">#REF!</definedName>
    <definedName name="___BTC24">#REF!</definedName>
    <definedName name="___BTC3" localSheetId="22">#REF!</definedName>
    <definedName name="___BTC3" localSheetId="8">#REF!</definedName>
    <definedName name="___BTC3">#REF!</definedName>
    <definedName name="___BTC4" localSheetId="22">#REF!</definedName>
    <definedName name="___BTC4" localSheetId="8">#REF!</definedName>
    <definedName name="___BTC4">#REF!</definedName>
    <definedName name="___BTC5" localSheetId="22">#REF!</definedName>
    <definedName name="___BTC5" localSheetId="8">#REF!</definedName>
    <definedName name="___BTC5">#REF!</definedName>
    <definedName name="___BTC6" localSheetId="22">#REF!</definedName>
    <definedName name="___BTC6" localSheetId="8">#REF!</definedName>
    <definedName name="___BTC6">#REF!</definedName>
    <definedName name="___BTC7" localSheetId="22">#REF!</definedName>
    <definedName name="___BTC7" localSheetId="8">#REF!</definedName>
    <definedName name="___BTC7">#REF!</definedName>
    <definedName name="___BTC8" localSheetId="22">#REF!</definedName>
    <definedName name="___BTC8" localSheetId="8">#REF!</definedName>
    <definedName name="___BTC8">#REF!</definedName>
    <definedName name="___BTC9" localSheetId="22">#REF!</definedName>
    <definedName name="___BTC9" localSheetId="8">#REF!</definedName>
    <definedName name="___BTC9">#REF!</definedName>
    <definedName name="___BTR1" localSheetId="22">#REF!</definedName>
    <definedName name="___BTR1" localSheetId="8">#REF!</definedName>
    <definedName name="___BTR1">#REF!</definedName>
    <definedName name="___BTR10" localSheetId="22">#REF!</definedName>
    <definedName name="___BTR10" localSheetId="8">#REF!</definedName>
    <definedName name="___BTR10">#REF!</definedName>
    <definedName name="___BTR11" localSheetId="22">#REF!</definedName>
    <definedName name="___BTR11" localSheetId="8">#REF!</definedName>
    <definedName name="___BTR11">#REF!</definedName>
    <definedName name="___BTR12" localSheetId="22">#REF!</definedName>
    <definedName name="___BTR12" localSheetId="8">#REF!</definedName>
    <definedName name="___BTR12">#REF!</definedName>
    <definedName name="___BTR13" localSheetId="22">#REF!</definedName>
    <definedName name="___BTR13" localSheetId="8">#REF!</definedName>
    <definedName name="___BTR13">#REF!</definedName>
    <definedName name="___BTR14" localSheetId="22">#REF!</definedName>
    <definedName name="___BTR14" localSheetId="8">#REF!</definedName>
    <definedName name="___BTR14">#REF!</definedName>
    <definedName name="___BTR15" localSheetId="22">#REF!</definedName>
    <definedName name="___BTR15" localSheetId="8">#REF!</definedName>
    <definedName name="___BTR15">#REF!</definedName>
    <definedName name="___BTR16" localSheetId="22">#REF!</definedName>
    <definedName name="___BTR16" localSheetId="8">#REF!</definedName>
    <definedName name="___BTR16">#REF!</definedName>
    <definedName name="___BTR17" localSheetId="22">#REF!</definedName>
    <definedName name="___BTR17" localSheetId="8">#REF!</definedName>
    <definedName name="___BTR17">#REF!</definedName>
    <definedName name="___BTR18" localSheetId="22">#REF!</definedName>
    <definedName name="___BTR18" localSheetId="8">#REF!</definedName>
    <definedName name="___BTR18">#REF!</definedName>
    <definedName name="___BTR19" localSheetId="22">#REF!</definedName>
    <definedName name="___BTR19" localSheetId="8">#REF!</definedName>
    <definedName name="___BTR19">#REF!</definedName>
    <definedName name="___BTR2" localSheetId="22">#REF!</definedName>
    <definedName name="___BTR2" localSheetId="8">#REF!</definedName>
    <definedName name="___BTR2">#REF!</definedName>
    <definedName name="___BTR20" localSheetId="22">#REF!</definedName>
    <definedName name="___BTR20" localSheetId="8">#REF!</definedName>
    <definedName name="___BTR20">#REF!</definedName>
    <definedName name="___BTR21" localSheetId="22">#REF!</definedName>
    <definedName name="___BTR21" localSheetId="8">#REF!</definedName>
    <definedName name="___BTR21">#REF!</definedName>
    <definedName name="___BTR22" localSheetId="22">#REF!</definedName>
    <definedName name="___BTR22" localSheetId="8">#REF!</definedName>
    <definedName name="___BTR22">#REF!</definedName>
    <definedName name="___BTR23" localSheetId="22">#REF!</definedName>
    <definedName name="___BTR23" localSheetId="8">#REF!</definedName>
    <definedName name="___BTR23">#REF!</definedName>
    <definedName name="___BTR24" localSheetId="22">#REF!</definedName>
    <definedName name="___BTR24" localSheetId="8">#REF!</definedName>
    <definedName name="___BTR24">#REF!</definedName>
    <definedName name="___BTR3" localSheetId="22">#REF!</definedName>
    <definedName name="___BTR3" localSheetId="8">#REF!</definedName>
    <definedName name="___BTR3">#REF!</definedName>
    <definedName name="___BTR4" localSheetId="22">#REF!</definedName>
    <definedName name="___BTR4" localSheetId="8">#REF!</definedName>
    <definedName name="___BTR4">#REF!</definedName>
    <definedName name="___BTR5" localSheetId="22">#REF!</definedName>
    <definedName name="___BTR5" localSheetId="8">#REF!</definedName>
    <definedName name="___BTR5">#REF!</definedName>
    <definedName name="___BTR6" localSheetId="22">#REF!</definedName>
    <definedName name="___BTR6" localSheetId="8">#REF!</definedName>
    <definedName name="___BTR6">#REF!</definedName>
    <definedName name="___BTR7" localSheetId="22">#REF!</definedName>
    <definedName name="___BTR7" localSheetId="8">#REF!</definedName>
    <definedName name="___BTR7">#REF!</definedName>
    <definedName name="___BTR8" localSheetId="22">#REF!</definedName>
    <definedName name="___BTR8" localSheetId="8">#REF!</definedName>
    <definedName name="___BTR8">#REF!</definedName>
    <definedName name="___BTR9" localSheetId="22">#REF!</definedName>
    <definedName name="___BTR9" localSheetId="8">#REF!</definedName>
    <definedName name="___BTR9">#REF!</definedName>
    <definedName name="___BTS1" localSheetId="22">#REF!</definedName>
    <definedName name="___BTS1" localSheetId="8">#REF!</definedName>
    <definedName name="___BTS1">#REF!</definedName>
    <definedName name="___BTS10" localSheetId="22">#REF!</definedName>
    <definedName name="___BTS10" localSheetId="8">#REF!</definedName>
    <definedName name="___BTS10">#REF!</definedName>
    <definedName name="___BTS11" localSheetId="22">#REF!</definedName>
    <definedName name="___BTS11" localSheetId="8">#REF!</definedName>
    <definedName name="___BTS11">#REF!</definedName>
    <definedName name="___BTS12" localSheetId="22">#REF!</definedName>
    <definedName name="___BTS12" localSheetId="8">#REF!</definedName>
    <definedName name="___BTS12">#REF!</definedName>
    <definedName name="___BTS13" localSheetId="22">#REF!</definedName>
    <definedName name="___BTS13" localSheetId="8">#REF!</definedName>
    <definedName name="___BTS13">#REF!</definedName>
    <definedName name="___BTS14" localSheetId="22">#REF!</definedName>
    <definedName name="___BTS14" localSheetId="8">#REF!</definedName>
    <definedName name="___BTS14">#REF!</definedName>
    <definedName name="___BTS15" localSheetId="22">#REF!</definedName>
    <definedName name="___BTS15" localSheetId="8">#REF!</definedName>
    <definedName name="___BTS15">#REF!</definedName>
    <definedName name="___BTS16" localSheetId="22">#REF!</definedName>
    <definedName name="___BTS16" localSheetId="8">#REF!</definedName>
    <definedName name="___BTS16">#REF!</definedName>
    <definedName name="___BTS17" localSheetId="22">#REF!</definedName>
    <definedName name="___BTS17" localSheetId="8">#REF!</definedName>
    <definedName name="___BTS17">#REF!</definedName>
    <definedName name="___BTS18" localSheetId="22">#REF!</definedName>
    <definedName name="___BTS18" localSheetId="8">#REF!</definedName>
    <definedName name="___BTS18">#REF!</definedName>
    <definedName name="___BTS19" localSheetId="22">#REF!</definedName>
    <definedName name="___BTS19" localSheetId="8">#REF!</definedName>
    <definedName name="___BTS19">#REF!</definedName>
    <definedName name="___BTS2" localSheetId="22">#REF!</definedName>
    <definedName name="___BTS2" localSheetId="8">#REF!</definedName>
    <definedName name="___BTS2">#REF!</definedName>
    <definedName name="___BTS20" localSheetId="22">#REF!</definedName>
    <definedName name="___BTS20" localSheetId="8">#REF!</definedName>
    <definedName name="___BTS20">#REF!</definedName>
    <definedName name="___BTS21" localSheetId="22">#REF!</definedName>
    <definedName name="___BTS21" localSheetId="8">#REF!</definedName>
    <definedName name="___BTS21">#REF!</definedName>
    <definedName name="___BTS22" localSheetId="22">#REF!</definedName>
    <definedName name="___BTS22" localSheetId="8">#REF!</definedName>
    <definedName name="___BTS22">#REF!</definedName>
    <definedName name="___BTS23" localSheetId="22">#REF!</definedName>
    <definedName name="___BTS23" localSheetId="8">#REF!</definedName>
    <definedName name="___BTS23">#REF!</definedName>
    <definedName name="___BTS24" localSheetId="22">#REF!</definedName>
    <definedName name="___BTS24" localSheetId="8">#REF!</definedName>
    <definedName name="___BTS24">#REF!</definedName>
    <definedName name="___BTS3" localSheetId="22">#REF!</definedName>
    <definedName name="___BTS3" localSheetId="8">#REF!</definedName>
    <definedName name="___BTS3">#REF!</definedName>
    <definedName name="___BTS4" localSheetId="22">#REF!</definedName>
    <definedName name="___BTS4" localSheetId="8">#REF!</definedName>
    <definedName name="___BTS4">#REF!</definedName>
    <definedName name="___BTS5" localSheetId="22">#REF!</definedName>
    <definedName name="___BTS5" localSheetId="8">#REF!</definedName>
    <definedName name="___BTS5">#REF!</definedName>
    <definedName name="___BTS6" localSheetId="22">#REF!</definedName>
    <definedName name="___BTS6" localSheetId="8">#REF!</definedName>
    <definedName name="___BTS6">#REF!</definedName>
    <definedName name="___BTS7" localSheetId="22">#REF!</definedName>
    <definedName name="___BTS7" localSheetId="8">#REF!</definedName>
    <definedName name="___BTS7">#REF!</definedName>
    <definedName name="___BTS8" localSheetId="22">#REF!</definedName>
    <definedName name="___BTS8" localSheetId="8">#REF!</definedName>
    <definedName name="___BTS8">#REF!</definedName>
    <definedName name="___BTS9" localSheetId="22">#REF!</definedName>
    <definedName name="___BTS9" localSheetId="8">#REF!</definedName>
    <definedName name="___BTS9">#REF!</definedName>
    <definedName name="___can430">40.73</definedName>
    <definedName name="___can435">43.3</definedName>
    <definedName name="___CCW1">[9]DATA!$H$67</definedName>
    <definedName name="___CCW2">[9]DATA!$H$97</definedName>
    <definedName name="___cur1">[2]r!$F$30</definedName>
    <definedName name="___er1" localSheetId="22">#REF!</definedName>
    <definedName name="___er1" localSheetId="8">#REF!</definedName>
    <definedName name="___er1">#REF!</definedName>
    <definedName name="___G120907" localSheetId="22">[25]Data!#REF!</definedName>
    <definedName name="___G120907" localSheetId="8">[25]Data!#REF!</definedName>
    <definedName name="___G120907">[25]Data!#REF!</definedName>
    <definedName name="___GBS110" localSheetId="22">#REF!</definedName>
    <definedName name="___GBS110" localSheetId="8">#REF!</definedName>
    <definedName name="___GBS110">#REF!</definedName>
    <definedName name="___GBS111" localSheetId="22">#REF!</definedName>
    <definedName name="___GBS111" localSheetId="8">#REF!</definedName>
    <definedName name="___GBS111">#REF!</definedName>
    <definedName name="___GBS112" localSheetId="22">#REF!</definedName>
    <definedName name="___GBS112" localSheetId="8">#REF!</definedName>
    <definedName name="___GBS112">#REF!</definedName>
    <definedName name="___GBS113" localSheetId="22">#REF!</definedName>
    <definedName name="___GBS113" localSheetId="8">#REF!</definedName>
    <definedName name="___GBS113">#REF!</definedName>
    <definedName name="___GBS114" localSheetId="22">#REF!</definedName>
    <definedName name="___GBS114" localSheetId="8">#REF!</definedName>
    <definedName name="___GBS114">#REF!</definedName>
    <definedName name="___GBS115" localSheetId="22">#REF!</definedName>
    <definedName name="___GBS115" localSheetId="8">#REF!</definedName>
    <definedName name="___GBS115">#REF!</definedName>
    <definedName name="___GBS116" localSheetId="22">#REF!</definedName>
    <definedName name="___GBS116" localSheetId="8">#REF!</definedName>
    <definedName name="___GBS116">#REF!</definedName>
    <definedName name="___GBS117" localSheetId="22">#REF!</definedName>
    <definedName name="___GBS117" localSheetId="8">#REF!</definedName>
    <definedName name="___GBS117">#REF!</definedName>
    <definedName name="___GBS118" localSheetId="22">#REF!</definedName>
    <definedName name="___GBS118" localSheetId="8">#REF!</definedName>
    <definedName name="___GBS118">#REF!</definedName>
    <definedName name="___GBS119" localSheetId="22">#REF!</definedName>
    <definedName name="___GBS119" localSheetId="8">#REF!</definedName>
    <definedName name="___GBS119">#REF!</definedName>
    <definedName name="___GBS12" localSheetId="22">#REF!</definedName>
    <definedName name="___GBS12" localSheetId="8">#REF!</definedName>
    <definedName name="___GBS12">#REF!</definedName>
    <definedName name="___GBS120" localSheetId="22">#REF!</definedName>
    <definedName name="___GBS120" localSheetId="8">#REF!</definedName>
    <definedName name="___GBS120">#REF!</definedName>
    <definedName name="___GBS121" localSheetId="22">#REF!</definedName>
    <definedName name="___GBS121" localSheetId="8">#REF!</definedName>
    <definedName name="___GBS121">#REF!</definedName>
    <definedName name="___GBS122" localSheetId="22">#REF!</definedName>
    <definedName name="___GBS122" localSheetId="8">#REF!</definedName>
    <definedName name="___GBS122">#REF!</definedName>
    <definedName name="___GBS123" localSheetId="22">#REF!</definedName>
    <definedName name="___GBS123" localSheetId="8">#REF!</definedName>
    <definedName name="___GBS123">#REF!</definedName>
    <definedName name="___GBS124" localSheetId="22">#REF!</definedName>
    <definedName name="___GBS124" localSheetId="8">#REF!</definedName>
    <definedName name="___GBS124">#REF!</definedName>
    <definedName name="___GBS13" localSheetId="22">#REF!</definedName>
    <definedName name="___GBS13" localSheetId="8">#REF!</definedName>
    <definedName name="___GBS13">#REF!</definedName>
    <definedName name="___GBS14" localSheetId="22">#REF!</definedName>
    <definedName name="___GBS14" localSheetId="8">#REF!</definedName>
    <definedName name="___GBS14">#REF!</definedName>
    <definedName name="___GBS15" localSheetId="22">#REF!</definedName>
    <definedName name="___GBS15" localSheetId="8">#REF!</definedName>
    <definedName name="___GBS15">#REF!</definedName>
    <definedName name="___GBS16" localSheetId="22">#REF!</definedName>
    <definedName name="___GBS16" localSheetId="8">#REF!</definedName>
    <definedName name="___GBS16">#REF!</definedName>
    <definedName name="___GBS17" localSheetId="22">#REF!</definedName>
    <definedName name="___GBS17" localSheetId="8">#REF!</definedName>
    <definedName name="___GBS17">#REF!</definedName>
    <definedName name="___GBS18" localSheetId="22">#REF!</definedName>
    <definedName name="___GBS18" localSheetId="8">#REF!</definedName>
    <definedName name="___GBS18">#REF!</definedName>
    <definedName name="___GBS19" localSheetId="22">#REF!</definedName>
    <definedName name="___GBS19" localSheetId="8">#REF!</definedName>
    <definedName name="___GBS19">#REF!</definedName>
    <definedName name="___GBS21" localSheetId="22">#REF!</definedName>
    <definedName name="___GBS21" localSheetId="8">#REF!</definedName>
    <definedName name="___GBS21">#REF!</definedName>
    <definedName name="___GBS210" localSheetId="22">#REF!</definedName>
    <definedName name="___GBS210" localSheetId="8">#REF!</definedName>
    <definedName name="___GBS210">#REF!</definedName>
    <definedName name="___GBS211" localSheetId="22">#REF!</definedName>
    <definedName name="___GBS211" localSheetId="8">#REF!</definedName>
    <definedName name="___GBS211">#REF!</definedName>
    <definedName name="___GBS212" localSheetId="22">#REF!</definedName>
    <definedName name="___GBS212" localSheetId="8">#REF!</definedName>
    <definedName name="___GBS212">#REF!</definedName>
    <definedName name="___GBS213" localSheetId="22">#REF!</definedName>
    <definedName name="___GBS213" localSheetId="8">#REF!</definedName>
    <definedName name="___GBS213">#REF!</definedName>
    <definedName name="___GBS214" localSheetId="22">#REF!</definedName>
    <definedName name="___GBS214" localSheetId="8">#REF!</definedName>
    <definedName name="___GBS214">#REF!</definedName>
    <definedName name="___GBS215" localSheetId="22">#REF!</definedName>
    <definedName name="___GBS215" localSheetId="8">#REF!</definedName>
    <definedName name="___GBS215">#REF!</definedName>
    <definedName name="___GBS216" localSheetId="22">#REF!</definedName>
    <definedName name="___GBS216" localSheetId="8">#REF!</definedName>
    <definedName name="___GBS216">#REF!</definedName>
    <definedName name="___GBS217" localSheetId="22">#REF!</definedName>
    <definedName name="___GBS217" localSheetId="8">#REF!</definedName>
    <definedName name="___GBS217">#REF!</definedName>
    <definedName name="___GBS218" localSheetId="22">#REF!</definedName>
    <definedName name="___GBS218" localSheetId="8">#REF!</definedName>
    <definedName name="___GBS218">#REF!</definedName>
    <definedName name="___GBS219" localSheetId="22">#REF!</definedName>
    <definedName name="___GBS219" localSheetId="8">#REF!</definedName>
    <definedName name="___GBS219">#REF!</definedName>
    <definedName name="___GBS22" localSheetId="22">#REF!</definedName>
    <definedName name="___GBS22" localSheetId="8">#REF!</definedName>
    <definedName name="___GBS22">#REF!</definedName>
    <definedName name="___GBS220" localSheetId="22">#REF!</definedName>
    <definedName name="___GBS220" localSheetId="8">#REF!</definedName>
    <definedName name="___GBS220">#REF!</definedName>
    <definedName name="___GBS221" localSheetId="22">#REF!</definedName>
    <definedName name="___GBS221" localSheetId="8">#REF!</definedName>
    <definedName name="___GBS221">#REF!</definedName>
    <definedName name="___GBS222" localSheetId="22">#REF!</definedName>
    <definedName name="___GBS222" localSheetId="8">#REF!</definedName>
    <definedName name="___GBS222">#REF!</definedName>
    <definedName name="___GBS223" localSheetId="22">#REF!</definedName>
    <definedName name="___GBS223" localSheetId="8">#REF!</definedName>
    <definedName name="___GBS223">#REF!</definedName>
    <definedName name="___GBS224" localSheetId="22">#REF!</definedName>
    <definedName name="___GBS224" localSheetId="8">#REF!</definedName>
    <definedName name="___GBS224">#REF!</definedName>
    <definedName name="___GBS23" localSheetId="22">#REF!</definedName>
    <definedName name="___GBS23" localSheetId="8">#REF!</definedName>
    <definedName name="___GBS23">#REF!</definedName>
    <definedName name="___GBS24" localSheetId="22">#REF!</definedName>
    <definedName name="___GBS24" localSheetId="8">#REF!</definedName>
    <definedName name="___GBS24">#REF!</definedName>
    <definedName name="___GBS25" localSheetId="22">#REF!</definedName>
    <definedName name="___GBS25" localSheetId="8">#REF!</definedName>
    <definedName name="___GBS25">#REF!</definedName>
    <definedName name="___GBS26" localSheetId="22">#REF!</definedName>
    <definedName name="___GBS26" localSheetId="8">#REF!</definedName>
    <definedName name="___GBS26">#REF!</definedName>
    <definedName name="___GBS27" localSheetId="22">#REF!</definedName>
    <definedName name="___GBS27" localSheetId="8">#REF!</definedName>
    <definedName name="___GBS27">#REF!</definedName>
    <definedName name="___GBS28" localSheetId="22">#REF!</definedName>
    <definedName name="___GBS28" localSheetId="8">#REF!</definedName>
    <definedName name="___GBS28">#REF!</definedName>
    <definedName name="___GBS29" localSheetId="22">#REF!</definedName>
    <definedName name="___GBS29" localSheetId="8">#REF!</definedName>
    <definedName name="___GBS29">#REF!</definedName>
    <definedName name="___imp1">[11]DATA_PRG!$H$245</definedName>
    <definedName name="___knr2" localSheetId="22">#REF!</definedName>
    <definedName name="___knr2" localSheetId="8">#REF!</definedName>
    <definedName name="___knr2">#REF!</definedName>
    <definedName name="___l1">[3]leads!$A$3:$E$108</definedName>
    <definedName name="___l12" localSheetId="22">#REF!</definedName>
    <definedName name="___l12" localSheetId="8">#REF!</definedName>
    <definedName name="___l12">#REF!</definedName>
    <definedName name="___l2">[2]r!$F$29</definedName>
    <definedName name="___l3" localSheetId="22">#REF!</definedName>
    <definedName name="___l3" localSheetId="8">#REF!</definedName>
    <definedName name="___l3">#REF!</definedName>
    <definedName name="___l4">[4]Sheet1!$W$2:$Y$103</definedName>
    <definedName name="___l5" localSheetId="22">#REF!</definedName>
    <definedName name="___l5" localSheetId="8">#REF!</definedName>
    <definedName name="___l5">#REF!</definedName>
    <definedName name="___l6">[2]r!$F$4</definedName>
    <definedName name="___l7">[5]r!$F$4</definedName>
    <definedName name="___l8">[2]r!$F$2</definedName>
    <definedName name="___l9">[2]r!$F$3</definedName>
    <definedName name="___LJ6">[9]DATA!$H$245</definedName>
    <definedName name="___lj600" localSheetId="22">#REF!</definedName>
    <definedName name="___lj600" localSheetId="8">#REF!</definedName>
    <definedName name="___lj600">#REF!</definedName>
    <definedName name="___lj900" localSheetId="22">#REF!</definedName>
    <definedName name="___lj900" localSheetId="8">#REF!</definedName>
    <definedName name="___lj900">#REF!</definedName>
    <definedName name="___LL3" localSheetId="22">#REF!</definedName>
    <definedName name="___LL3" localSheetId="8">#REF!</definedName>
    <definedName name="___LL3">#REF!</definedName>
    <definedName name="___ma2">'[26]C-data'!$F$7</definedName>
    <definedName name="___me12" localSheetId="22">'[27]Lead statement'!#REF!</definedName>
    <definedName name="___me12" localSheetId="8">'[27]Lead statement'!#REF!</definedName>
    <definedName name="___me12">'[27]Lead statement'!#REF!</definedName>
    <definedName name="___me15" localSheetId="22">'[28]Lead statement'!#REF!</definedName>
    <definedName name="___me15" localSheetId="8">'[28]Lead statement'!#REF!</definedName>
    <definedName name="___me15">'[28]Lead statement'!#REF!</definedName>
    <definedName name="___ML21" localSheetId="22">#REF!</definedName>
    <definedName name="___ML21" localSheetId="8">#REF!</definedName>
    <definedName name="___ML21">#REF!</definedName>
    <definedName name="___ML210" localSheetId="22">#REF!</definedName>
    <definedName name="___ML210" localSheetId="8">#REF!</definedName>
    <definedName name="___ML210">#REF!</definedName>
    <definedName name="___ML211" localSheetId="22">#REF!</definedName>
    <definedName name="___ML211" localSheetId="8">#REF!</definedName>
    <definedName name="___ML211">#REF!</definedName>
    <definedName name="___ML212" localSheetId="22">#REF!</definedName>
    <definedName name="___ML212" localSheetId="8">#REF!</definedName>
    <definedName name="___ML212">#REF!</definedName>
    <definedName name="___ML213" localSheetId="22">#REF!</definedName>
    <definedName name="___ML213" localSheetId="8">#REF!</definedName>
    <definedName name="___ML213">#REF!</definedName>
    <definedName name="___ML214" localSheetId="22">#REF!</definedName>
    <definedName name="___ML214" localSheetId="8">#REF!</definedName>
    <definedName name="___ML214">#REF!</definedName>
    <definedName name="___ML215" localSheetId="22">#REF!</definedName>
    <definedName name="___ML215" localSheetId="8">#REF!</definedName>
    <definedName name="___ML215">#REF!</definedName>
    <definedName name="___ML216" localSheetId="22">#REF!</definedName>
    <definedName name="___ML216" localSheetId="8">#REF!</definedName>
    <definedName name="___ML216">#REF!</definedName>
    <definedName name="___ML217" localSheetId="22">#REF!</definedName>
    <definedName name="___ML217" localSheetId="8">#REF!</definedName>
    <definedName name="___ML217">#REF!</definedName>
    <definedName name="___ML218" localSheetId="22">#REF!</definedName>
    <definedName name="___ML218" localSheetId="8">#REF!</definedName>
    <definedName name="___ML218">#REF!</definedName>
    <definedName name="___ML219" localSheetId="22">#REF!</definedName>
    <definedName name="___ML219" localSheetId="8">#REF!</definedName>
    <definedName name="___ML219">#REF!</definedName>
    <definedName name="___ML22" localSheetId="22">#REF!</definedName>
    <definedName name="___ML22" localSheetId="8">#REF!</definedName>
    <definedName name="___ML22">#REF!</definedName>
    <definedName name="___ML220" localSheetId="22">#REF!</definedName>
    <definedName name="___ML220" localSheetId="8">#REF!</definedName>
    <definedName name="___ML220">#REF!</definedName>
    <definedName name="___ML221" localSheetId="22">#REF!</definedName>
    <definedName name="___ML221" localSheetId="8">#REF!</definedName>
    <definedName name="___ML221">#REF!</definedName>
    <definedName name="___ML222" localSheetId="22">#REF!</definedName>
    <definedName name="___ML222" localSheetId="8">#REF!</definedName>
    <definedName name="___ML222">#REF!</definedName>
    <definedName name="___ML223" localSheetId="22">#REF!</definedName>
    <definedName name="___ML223" localSheetId="8">#REF!</definedName>
    <definedName name="___ML223">#REF!</definedName>
    <definedName name="___ML224" localSheetId="22">#REF!</definedName>
    <definedName name="___ML224" localSheetId="8">#REF!</definedName>
    <definedName name="___ML224">#REF!</definedName>
    <definedName name="___ML23" localSheetId="22">#REF!</definedName>
    <definedName name="___ML23" localSheetId="8">#REF!</definedName>
    <definedName name="___ML23">#REF!</definedName>
    <definedName name="___ML24" localSheetId="22">#REF!</definedName>
    <definedName name="___ML24" localSheetId="8">#REF!</definedName>
    <definedName name="___ML24">#REF!</definedName>
    <definedName name="___ML25" localSheetId="22">#REF!</definedName>
    <definedName name="___ML25" localSheetId="8">#REF!</definedName>
    <definedName name="___ML25">#REF!</definedName>
    <definedName name="___ML26" localSheetId="22">#REF!</definedName>
    <definedName name="___ML26" localSheetId="8">#REF!</definedName>
    <definedName name="___ML26">#REF!</definedName>
    <definedName name="___ML27" localSheetId="22">#REF!</definedName>
    <definedName name="___ML27" localSheetId="8">#REF!</definedName>
    <definedName name="___ML27">#REF!</definedName>
    <definedName name="___ML28" localSheetId="22">#REF!</definedName>
    <definedName name="___ML28" localSheetId="8">#REF!</definedName>
    <definedName name="___ML28">#REF!</definedName>
    <definedName name="___ML29" localSheetId="22">#REF!</definedName>
    <definedName name="___ML29" localSheetId="8">#REF!</definedName>
    <definedName name="___ML29">#REF!</definedName>
    <definedName name="___ML31" localSheetId="22">#REF!</definedName>
    <definedName name="___ML31" localSheetId="8">#REF!</definedName>
    <definedName name="___ML31">#REF!</definedName>
    <definedName name="___ML310" localSheetId="22">#REF!</definedName>
    <definedName name="___ML310" localSheetId="8">#REF!</definedName>
    <definedName name="___ML310">#REF!</definedName>
    <definedName name="___ML311" localSheetId="22">#REF!</definedName>
    <definedName name="___ML311" localSheetId="8">#REF!</definedName>
    <definedName name="___ML311">#REF!</definedName>
    <definedName name="___ML312" localSheetId="22">#REF!</definedName>
    <definedName name="___ML312" localSheetId="8">#REF!</definedName>
    <definedName name="___ML312">#REF!</definedName>
    <definedName name="___ML313" localSheetId="22">#REF!</definedName>
    <definedName name="___ML313" localSheetId="8">#REF!</definedName>
    <definedName name="___ML313">#REF!</definedName>
    <definedName name="___ML314" localSheetId="22">#REF!</definedName>
    <definedName name="___ML314" localSheetId="8">#REF!</definedName>
    <definedName name="___ML314">#REF!</definedName>
    <definedName name="___ML315" localSheetId="22">#REF!</definedName>
    <definedName name="___ML315" localSheetId="8">#REF!</definedName>
    <definedName name="___ML315">#REF!</definedName>
    <definedName name="___ML316" localSheetId="22">#REF!</definedName>
    <definedName name="___ML316" localSheetId="8">#REF!</definedName>
    <definedName name="___ML316">#REF!</definedName>
    <definedName name="___ML317" localSheetId="22">#REF!</definedName>
    <definedName name="___ML317" localSheetId="8">#REF!</definedName>
    <definedName name="___ML317">#REF!</definedName>
    <definedName name="___ML318" localSheetId="22">#REF!</definedName>
    <definedName name="___ML318" localSheetId="8">#REF!</definedName>
    <definedName name="___ML318">#REF!</definedName>
    <definedName name="___ML319" localSheetId="22">#REF!</definedName>
    <definedName name="___ML319" localSheetId="8">#REF!</definedName>
    <definedName name="___ML319">#REF!</definedName>
    <definedName name="___ML32" localSheetId="22">#REF!</definedName>
    <definedName name="___ML32" localSheetId="8">#REF!</definedName>
    <definedName name="___ML32">#REF!</definedName>
    <definedName name="___ML320" localSheetId="22">#REF!</definedName>
    <definedName name="___ML320" localSheetId="8">#REF!</definedName>
    <definedName name="___ML320">#REF!</definedName>
    <definedName name="___ML321" localSheetId="22">#REF!</definedName>
    <definedName name="___ML321" localSheetId="8">#REF!</definedName>
    <definedName name="___ML321">#REF!</definedName>
    <definedName name="___ML322" localSheetId="22">#REF!</definedName>
    <definedName name="___ML322" localSheetId="8">#REF!</definedName>
    <definedName name="___ML322">#REF!</definedName>
    <definedName name="___ML323" localSheetId="22">#REF!</definedName>
    <definedName name="___ML323" localSheetId="8">#REF!</definedName>
    <definedName name="___ML323">#REF!</definedName>
    <definedName name="___ML324" localSheetId="22">#REF!</definedName>
    <definedName name="___ML324" localSheetId="8">#REF!</definedName>
    <definedName name="___ML324">#REF!</definedName>
    <definedName name="___ML33" localSheetId="22">#REF!</definedName>
    <definedName name="___ML33" localSheetId="8">#REF!</definedName>
    <definedName name="___ML33">#REF!</definedName>
    <definedName name="___ML34" localSheetId="22">#REF!</definedName>
    <definedName name="___ML34" localSheetId="8">#REF!</definedName>
    <definedName name="___ML34">#REF!</definedName>
    <definedName name="___ML35" localSheetId="22">#REF!</definedName>
    <definedName name="___ML35" localSheetId="8">#REF!</definedName>
    <definedName name="___ML35">#REF!</definedName>
    <definedName name="___ML36" localSheetId="22">#REF!</definedName>
    <definedName name="___ML36" localSheetId="8">#REF!</definedName>
    <definedName name="___ML36">#REF!</definedName>
    <definedName name="___ML37" localSheetId="22">#REF!</definedName>
    <definedName name="___ML37" localSheetId="8">#REF!</definedName>
    <definedName name="___ML37">#REF!</definedName>
    <definedName name="___ML38" localSheetId="22">#REF!</definedName>
    <definedName name="___ML38" localSheetId="8">#REF!</definedName>
    <definedName name="___ML38">#REF!</definedName>
    <definedName name="___ML39" localSheetId="22">#REF!</definedName>
    <definedName name="___ML39" localSheetId="8">#REF!</definedName>
    <definedName name="___ML39">#REF!</definedName>
    <definedName name="___ML7" localSheetId="22">#REF!</definedName>
    <definedName name="___ML7" localSheetId="8">#REF!</definedName>
    <definedName name="___ML7">#REF!</definedName>
    <definedName name="___ML8" localSheetId="22">#REF!</definedName>
    <definedName name="___ML8" localSheetId="8">#REF!</definedName>
    <definedName name="___ML8">#REF!</definedName>
    <definedName name="___ML9" localSheetId="22">#REF!</definedName>
    <definedName name="___ML9" localSheetId="8">#REF!</definedName>
    <definedName name="___ML9">#REF!</definedName>
    <definedName name="___mm1">[6]r!$F$4</definedName>
    <definedName name="___mm11">[2]r!$F$4</definedName>
    <definedName name="___mm111">[5]r!$F$4</definedName>
    <definedName name="___MS6">[29]MRATES!$P$50</definedName>
    <definedName name="___ne10" localSheetId="22">'[30]Lead statement'!#REF!</definedName>
    <definedName name="___ne10" localSheetId="8">'[30]Lead statement'!#REF!</definedName>
    <definedName name="___ne10">'[30]Lead statement'!#REF!</definedName>
    <definedName name="___PC1" localSheetId="22">#REF!</definedName>
    <definedName name="___PC1" localSheetId="8">#REF!</definedName>
    <definedName name="___PC1">#REF!</definedName>
    <definedName name="___PC10" localSheetId="22">#REF!</definedName>
    <definedName name="___PC10" localSheetId="8">#REF!</definedName>
    <definedName name="___PC10">#REF!</definedName>
    <definedName name="___PC11" localSheetId="22">#REF!</definedName>
    <definedName name="___PC11" localSheetId="8">#REF!</definedName>
    <definedName name="___PC11">#REF!</definedName>
    <definedName name="___PC12" localSheetId="22">#REF!</definedName>
    <definedName name="___PC12" localSheetId="8">#REF!</definedName>
    <definedName name="___PC12">#REF!</definedName>
    <definedName name="___PC13" localSheetId="22">#REF!</definedName>
    <definedName name="___PC13" localSheetId="8">#REF!</definedName>
    <definedName name="___PC13">#REF!</definedName>
    <definedName name="___PC14" localSheetId="22">#REF!</definedName>
    <definedName name="___PC14" localSheetId="8">#REF!</definedName>
    <definedName name="___PC14">#REF!</definedName>
    <definedName name="___PC15" localSheetId="22">#REF!</definedName>
    <definedName name="___PC15" localSheetId="8">#REF!</definedName>
    <definedName name="___PC15">#REF!</definedName>
    <definedName name="___PC16" localSheetId="22">#REF!</definedName>
    <definedName name="___PC16" localSheetId="8">#REF!</definedName>
    <definedName name="___PC16">#REF!</definedName>
    <definedName name="___PC17" localSheetId="22">#REF!</definedName>
    <definedName name="___PC17" localSheetId="8">#REF!</definedName>
    <definedName name="___PC17">#REF!</definedName>
    <definedName name="___PC18" localSheetId="22">#REF!</definedName>
    <definedName name="___PC18" localSheetId="8">#REF!</definedName>
    <definedName name="___PC18">#REF!</definedName>
    <definedName name="___PC19" localSheetId="22">#REF!</definedName>
    <definedName name="___PC19" localSheetId="8">#REF!</definedName>
    <definedName name="___PC19">#REF!</definedName>
    <definedName name="___pc2" localSheetId="22">#REF!</definedName>
    <definedName name="___pc2" localSheetId="8">#REF!</definedName>
    <definedName name="___pc2">#REF!</definedName>
    <definedName name="___PC21" localSheetId="22">#REF!</definedName>
    <definedName name="___PC21" localSheetId="8">#REF!</definedName>
    <definedName name="___PC21">#REF!</definedName>
    <definedName name="___PC22" localSheetId="22">#REF!</definedName>
    <definedName name="___PC22" localSheetId="8">#REF!</definedName>
    <definedName name="___PC22">#REF!</definedName>
    <definedName name="___PC23" localSheetId="22">#REF!</definedName>
    <definedName name="___PC23" localSheetId="8">#REF!</definedName>
    <definedName name="___PC23">#REF!</definedName>
    <definedName name="___PC24" localSheetId="22">#REF!</definedName>
    <definedName name="___PC24" localSheetId="8">#REF!</definedName>
    <definedName name="___PC24">#REF!</definedName>
    <definedName name="___PC3" localSheetId="22">#REF!</definedName>
    <definedName name="___PC3" localSheetId="8">#REF!</definedName>
    <definedName name="___PC3">#REF!</definedName>
    <definedName name="___PC4" localSheetId="22">#REF!</definedName>
    <definedName name="___PC4" localSheetId="8">#REF!</definedName>
    <definedName name="___PC4">#REF!</definedName>
    <definedName name="___PC5" localSheetId="22">#REF!</definedName>
    <definedName name="___PC5" localSheetId="8">#REF!</definedName>
    <definedName name="___PC5">#REF!</definedName>
    <definedName name="___PC6" localSheetId="22">#REF!</definedName>
    <definedName name="___PC6" localSheetId="8">#REF!</definedName>
    <definedName name="___PC6">#REF!</definedName>
    <definedName name="___pc600" localSheetId="22">#REF!</definedName>
    <definedName name="___pc600" localSheetId="8">#REF!</definedName>
    <definedName name="___pc600">#REF!</definedName>
    <definedName name="___PC7" localSheetId="22">#REF!</definedName>
    <definedName name="___PC7" localSheetId="8">#REF!</definedName>
    <definedName name="___PC7">#REF!</definedName>
    <definedName name="___PC8" localSheetId="22">#REF!</definedName>
    <definedName name="___PC8" localSheetId="8">#REF!</definedName>
    <definedName name="___PC8">#REF!</definedName>
    <definedName name="___PC9" localSheetId="22">#REF!</definedName>
    <definedName name="___PC9" localSheetId="8">#REF!</definedName>
    <definedName name="___PC9">#REF!</definedName>
    <definedName name="___pc900" localSheetId="22">#REF!</definedName>
    <definedName name="___pc900" localSheetId="8">#REF!</definedName>
    <definedName name="___pc900">#REF!</definedName>
    <definedName name="___pla4">[12]DATA_PRG!$H$269</definedName>
    <definedName name="___pv2" localSheetId="22">#REF!</definedName>
    <definedName name="___pv2" localSheetId="8">#REF!</definedName>
    <definedName name="___pv2">#REF!</definedName>
    <definedName name="___rr3">[7]v!$A$2:$E$51</definedName>
    <definedName name="___rrr1">[7]r!$B$1:$I$145</definedName>
    <definedName name="___RT5565" localSheetId="22">#REF!</definedName>
    <definedName name="___RT5565" localSheetId="8">#REF!</definedName>
    <definedName name="___RT5565">#REF!</definedName>
    <definedName name="___SP10">[13]Sheet1!$C$18</definedName>
    <definedName name="___SP16">[13]Sheet1!$C$24</definedName>
    <definedName name="___SP7">[13]Sheet1!$C$15</definedName>
    <definedName name="___ss12">[8]rdamdata!$J$8</definedName>
    <definedName name="___ss20">[8]rdamdata!$J$7</definedName>
    <definedName name="___ss40">[8]rdamdata!$J$6</definedName>
    <definedName name="___var1" localSheetId="22">#REF!</definedName>
    <definedName name="___var1" localSheetId="8">#REF!</definedName>
    <definedName name="___var1">#REF!</definedName>
    <definedName name="___var4" localSheetId="22">#REF!</definedName>
    <definedName name="___var4" localSheetId="8">#REF!</definedName>
    <definedName name="___var4">#REF!</definedName>
    <definedName name="___xh2256">[20]HDPE!$L$30</definedName>
    <definedName name="___xh2506">[20]HDPE!$M$30</definedName>
    <definedName name="___xh2806">[20]HDPE!$N$30</definedName>
    <definedName name="___xh3156">[20]HDPE!$O$30</definedName>
    <definedName name="___xh634">[20]HDPE!$C$16</definedName>
    <definedName name="___xk7100">[20]DI!$C$37</definedName>
    <definedName name="___xk7150">[20]DI!$D$37</definedName>
    <definedName name="___xk7250">[20]DI!$F$37</definedName>
    <definedName name="___xk7300">[20]DI!$G$37</definedName>
    <definedName name="___xlnm_Print_Area">NA()</definedName>
    <definedName name="___xp11010">[20]pvc!$F$61</definedName>
    <definedName name="___xp1104">[20]pvc!$F$31</definedName>
    <definedName name="___xp1106">[20]pvc!$F$46</definedName>
    <definedName name="___xp1254">[20]pvc!$G$31</definedName>
    <definedName name="___xp1256">[20]pvc!$G$46</definedName>
    <definedName name="___xp14010">[20]pvc!$H$61</definedName>
    <definedName name="___xp1404">[20]pvc!$H$31</definedName>
    <definedName name="___xp1406">[20]pvc!$H$46</definedName>
    <definedName name="___xp1604">[20]pvc!$I$31</definedName>
    <definedName name="___xp1606">[20]pvc!$I$46</definedName>
    <definedName name="___xp1804">[20]pvc!$J$31</definedName>
    <definedName name="___xp1806">[20]pvc!$J$46</definedName>
    <definedName name="___xp2006">[20]pvc!$K$46</definedName>
    <definedName name="___xp6310">[20]pvc!$C$61</definedName>
    <definedName name="___xp636">[20]pvc!$C$46</definedName>
    <definedName name="___xp7510">[20]pvc!$D$61</definedName>
    <definedName name="___xp754">[20]pvc!$D$31</definedName>
    <definedName name="___xp756">[20]pvc!$D$46</definedName>
    <definedName name="___xp9010">[20]pvc!$E$61</definedName>
    <definedName name="___xp904">[20]pvc!$E$31</definedName>
    <definedName name="___xp906">[20]pvc!$E$46</definedName>
    <definedName name="__atw2">'[26]C-data'!$F$92</definedName>
    <definedName name="__AUX1" localSheetId="22">#REF!</definedName>
    <definedName name="__AUX1" localSheetId="8">#REF!</definedName>
    <definedName name="__AUX1">#REF!</definedName>
    <definedName name="__AUX111">[31]bom!$R$2</definedName>
    <definedName name="__aux2" localSheetId="22">#REF!</definedName>
    <definedName name="__aux2" localSheetId="8">#REF!</definedName>
    <definedName name="__aux2">#REF!</definedName>
    <definedName name="__AUX3" localSheetId="22">#REF!</definedName>
    <definedName name="__AUX3" localSheetId="8">#REF!</definedName>
    <definedName name="__AUX3">#REF!</definedName>
    <definedName name="__bla1">[1]leads!$H$7</definedName>
    <definedName name="__can430">40.73</definedName>
    <definedName name="__can435">43.3</definedName>
    <definedName name="__CCW1">[14]DATA!$H$67</definedName>
    <definedName name="__CCW2">[14]DATA!$H$97</definedName>
    <definedName name="__cur1">[2]r!$F$30</definedName>
    <definedName name="__er1" localSheetId="22">#REF!</definedName>
    <definedName name="__er1" localSheetId="8">#REF!</definedName>
    <definedName name="__er1">#REF!</definedName>
    <definedName name="__G120907" localSheetId="22">[32]Data!#REF!</definedName>
    <definedName name="__G120907" localSheetId="8">[32]Data!#REF!</definedName>
    <definedName name="__G120907">[32]Data!#REF!</definedName>
    <definedName name="__hpm1" localSheetId="22">#REF!</definedName>
    <definedName name="__hpm1" localSheetId="8">#REF!</definedName>
    <definedName name="__hpm1">#REF!</definedName>
    <definedName name="__imp1">[11]DATA_PRG!$H$245</definedName>
    <definedName name="__IRC12">[29]MRATES!$M$9</definedName>
    <definedName name="__IRC19">[29]MRATES!$M$10</definedName>
    <definedName name="__IRC25">[29]MRATES!$M$11</definedName>
    <definedName name="__IRC40">[29]MRATES!$M$12</definedName>
    <definedName name="__IRC5">[29]MRATES!$M$7</definedName>
    <definedName name="__IRC50">[29]MRATES!$M$13</definedName>
    <definedName name="__IRC60">[29]MRATES!$M$14</definedName>
    <definedName name="__IRC9">[29]MRATES!$M$8</definedName>
    <definedName name="__knr2" localSheetId="22">#REF!</definedName>
    <definedName name="__knr2" localSheetId="8">#REF!</definedName>
    <definedName name="__knr2">#REF!</definedName>
    <definedName name="__l1">[3]leads!$A$3:$E$108</definedName>
    <definedName name="__l12" localSheetId="22">#REF!</definedName>
    <definedName name="__l12" localSheetId="8">#REF!</definedName>
    <definedName name="__l12">#REF!</definedName>
    <definedName name="__l2">[2]r!$F$29</definedName>
    <definedName name="__l3" localSheetId="22">#REF!</definedName>
    <definedName name="__l3" localSheetId="8">#REF!</definedName>
    <definedName name="__l3">#REF!</definedName>
    <definedName name="__l4">[4]Sheet1!$W$2:$Y$103</definedName>
    <definedName name="__l5" localSheetId="22">#REF!</definedName>
    <definedName name="__l5" localSheetId="8">#REF!</definedName>
    <definedName name="__l5">#REF!</definedName>
    <definedName name="__l6">[2]r!$F$4</definedName>
    <definedName name="__l7">[5]r!$F$4</definedName>
    <definedName name="__l8">[2]r!$F$2</definedName>
    <definedName name="__l9">[2]r!$F$3</definedName>
    <definedName name="__lcn1" localSheetId="22">#REF!</definedName>
    <definedName name="__lcn1" localSheetId="8">#REF!</definedName>
    <definedName name="__lcn1">#REF!</definedName>
    <definedName name="__LJ6">[14]DATA!$H$245</definedName>
    <definedName name="__ma1">'[26]C-data'!$F$6</definedName>
    <definedName name="__me12" localSheetId="22">'[23]Lead statement'!#REF!</definedName>
    <definedName name="__me12" localSheetId="8">'[23]Lead statement'!#REF!</definedName>
    <definedName name="__me12">'[23]Lead statement'!#REF!</definedName>
    <definedName name="__me20">'[33]Lead statement'!$P$13</definedName>
    <definedName name="__me40">'[33]Lead statement'!$P$14</definedName>
    <definedName name="__mm1">[6]r!$F$4</definedName>
    <definedName name="__mm11">[2]r!$F$4</definedName>
    <definedName name="__mm111">[5]r!$F$4</definedName>
    <definedName name="__MS6">[34]MRATES!$T$17</definedName>
    <definedName name="__OH1">[34]MRATES!$T$26</definedName>
    <definedName name="__pc2" localSheetId="22">#REF!</definedName>
    <definedName name="__pc2" localSheetId="8">#REF!</definedName>
    <definedName name="__pc2">#REF!</definedName>
    <definedName name="__pla4">[12]DATA_PRG!$H$269</definedName>
    <definedName name="__pv2" localSheetId="22">#REF!</definedName>
    <definedName name="__pv2" localSheetId="8">#REF!</definedName>
    <definedName name="__pv2">#REF!</definedName>
    <definedName name="__QS25">[29]MRATES!$G$16</definedName>
    <definedName name="__QS40">[29]MRATES!$G$17</definedName>
    <definedName name="__rr3">[7]v!$A$2:$E$51</definedName>
    <definedName name="__rrr1">[7]r!$B$1:$I$145</definedName>
    <definedName name="__RT5565" localSheetId="22">#REF!</definedName>
    <definedName name="__RT5565" localSheetId="8">#REF!</definedName>
    <definedName name="__RT5565">#REF!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P10">[13]Sheet1!$C$18</definedName>
    <definedName name="__SP16">[13]Sheet1!$C$24</definedName>
    <definedName name="__SP7">[13]Sheet1!$C$15</definedName>
    <definedName name="__SS10">[29]MRATES!$J$7</definedName>
    <definedName name="__ss12">[8]rdamdata!$J$8</definedName>
    <definedName name="__SS150">[29]MRATES!$G$13</definedName>
    <definedName name="__ss20">[8]rdamdata!$J$7</definedName>
    <definedName name="__SS225">[29]MRATES!$G$14</definedName>
    <definedName name="__SS25">[29]MRATES!$J$10</definedName>
    <definedName name="__SS300">[29]MRATES!$G$15</definedName>
    <definedName name="__ss40">[8]rdamdata!$J$6</definedName>
    <definedName name="__SS6">[29]MRATES!$J$6</definedName>
    <definedName name="__sw1" localSheetId="22">#REF!</definedName>
    <definedName name="__sw1" localSheetId="8">#REF!</definedName>
    <definedName name="__sw1">#REF!</definedName>
    <definedName name="__TB2">'[35]SPT vs PHI'!$B$2:$C$65</definedName>
    <definedName name="__tw2">'[26]C-data'!$F$90</definedName>
    <definedName name="__us1" localSheetId="22">#REF!</definedName>
    <definedName name="__us1" localSheetId="8">#REF!</definedName>
    <definedName name="__us1">#REF!</definedName>
    <definedName name="__var1" localSheetId="22">#REF!</definedName>
    <definedName name="__var1" localSheetId="8">#REF!</definedName>
    <definedName name="__var1">#REF!</definedName>
    <definedName name="__var4" localSheetId="22">#REF!</definedName>
    <definedName name="__var4" localSheetId="8">#REF!</definedName>
    <definedName name="__var4">#REF!</definedName>
    <definedName name="__xh2256">[20]HDPE!$L$30</definedName>
    <definedName name="__xh2506">[20]HDPE!$M$30</definedName>
    <definedName name="__xh2806">[20]HDPE!$N$30</definedName>
    <definedName name="__xh3156">[20]HDPE!$O$30</definedName>
    <definedName name="__xh634">[20]HDPE!$C$16</definedName>
    <definedName name="__xh9999">[36]HDPE!$L$30</definedName>
    <definedName name="__xk7100">[20]DI!$C$37</definedName>
    <definedName name="__xk7150">[20]DI!$D$37</definedName>
    <definedName name="__xk7250">[20]DI!$F$37</definedName>
    <definedName name="__xk7300">[20]DI!$G$37</definedName>
    <definedName name="__xlnm_Database">NA()</definedName>
    <definedName name="__xp11010">[20]pvc!$F$61</definedName>
    <definedName name="__xp1104">[20]pvc!$F$31</definedName>
    <definedName name="__xp1106">[20]pvc!$F$46</definedName>
    <definedName name="__xp1254">[20]pvc!$G$31</definedName>
    <definedName name="__xp1256">[20]pvc!$G$46</definedName>
    <definedName name="__xp14010">[20]pvc!$H$61</definedName>
    <definedName name="__xp1404">[20]pvc!$H$31</definedName>
    <definedName name="__xp1406">[20]pvc!$H$46</definedName>
    <definedName name="__xp1604">[20]pvc!$I$31</definedName>
    <definedName name="__xp1606">[20]pvc!$I$46</definedName>
    <definedName name="__xp1804">[20]pvc!$J$31</definedName>
    <definedName name="__xp1806">[20]pvc!$J$46</definedName>
    <definedName name="__xp2006">[20]pvc!$K$46</definedName>
    <definedName name="__xp6310">[20]pvc!$C$61</definedName>
    <definedName name="__xp636">[20]pvc!$C$46</definedName>
    <definedName name="__xp7510">[20]pvc!$D$61</definedName>
    <definedName name="__xp754">[20]pvc!$D$31</definedName>
    <definedName name="__xp756">[20]pvc!$D$46</definedName>
    <definedName name="__xp9010">[20]pvc!$E$61</definedName>
    <definedName name="__xp904">[20]pvc!$E$31</definedName>
    <definedName name="__xp906">[20]pvc!$E$46</definedName>
    <definedName name="_0knrothpfinal" localSheetId="22">#REF!</definedName>
    <definedName name="_0knrothpfinal" localSheetId="8">#REF!</definedName>
    <definedName name="_0knrothpfinal">#REF!</definedName>
    <definedName name="_1__Bitumen_pressure">[37]Usage!$C$11</definedName>
    <definedName name="_150_mm_thickness">'[37]Common '!$D$294</definedName>
    <definedName name="_2_and_3" localSheetId="22">'[38]Estimate '!#REF!</definedName>
    <definedName name="_2_and_3" localSheetId="8">'[38]Estimate '!#REF!</definedName>
    <definedName name="_2_and_3">'[38]Estimate '!#REF!</definedName>
    <definedName name="_3" localSheetId="22" hidden="1">'[39]final abstract'!#REF!</definedName>
    <definedName name="_3" localSheetId="8" hidden="1">'[39]final abstract'!#REF!</definedName>
    <definedName name="_3" hidden="1">'[39]final abstract'!#REF!</definedName>
    <definedName name="_75_mm_thick_ness">'[37]Common '!$D$287</definedName>
    <definedName name="_AUX111">[31]bom!$R$2</definedName>
    <definedName name="_aux2" localSheetId="22">#REF!</definedName>
    <definedName name="_aux2" localSheetId="8">#REF!</definedName>
    <definedName name="_aux2">#REF!</definedName>
    <definedName name="_AUX3" localSheetId="22">#REF!</definedName>
    <definedName name="_AUX3" localSheetId="8">#REF!</definedName>
    <definedName name="_AUX3">#REF!</definedName>
    <definedName name="_bla1">[1]leads!$H$7</definedName>
    <definedName name="_can430">40.73</definedName>
    <definedName name="_can435">43.3</definedName>
    <definedName name="_CCW1">[9]DATA!$H$67</definedName>
    <definedName name="_CCW2">[9]DATA!$H$97</definedName>
    <definedName name="_cir">[40]Cover!$E$27</definedName>
    <definedName name="_cur1">[2]r!$F$30</definedName>
    <definedName name="_div">[40]Cover!$E$28</definedName>
    <definedName name="_E02">[41]mlead!$C$8</definedName>
    <definedName name="_E05">[42]mlead!$C$11</definedName>
    <definedName name="_E12">[41]mlead!$C$18</definedName>
    <definedName name="_E29" localSheetId="22">#REF!</definedName>
    <definedName name="_E29" localSheetId="8">#REF!</definedName>
    <definedName name="_E29">#REF!</definedName>
    <definedName name="_E38" localSheetId="22">#REF!</definedName>
    <definedName name="_E38" localSheetId="8">#REF!</definedName>
    <definedName name="_E38">#REF!</definedName>
    <definedName name="_ewe1" localSheetId="22">#REF!</definedName>
    <definedName name="_ewe1" localSheetId="8">#REF!</definedName>
    <definedName name="_ewe1">#REF!</definedName>
    <definedName name="_Fill" localSheetId="22" hidden="1">'[39]final abstract'!#REF!</definedName>
    <definedName name="_Fill" localSheetId="8" hidden="1">'[39]final abstract'!#REF!</definedName>
    <definedName name="_Fill" hidden="1">'[39]final abstract'!#REF!</definedName>
    <definedName name="_xlnm._FilterDatabase" localSheetId="8" hidden="1">RE!$Q$5:$Q$559</definedName>
    <definedName name="_xlnm._FilterDatabase" localSheetId="0" hidden="1">'RE 15.03.2024'!$B$3:$P$362</definedName>
    <definedName name="_xlnm._FilterDatabase" localSheetId="5" hidden="1">'RE-CS'!$P$533:$P$579</definedName>
    <definedName name="_G120907" localSheetId="1">[25]Data!#REF!</definedName>
    <definedName name="_G120907" localSheetId="24">[25]Data!#REF!</definedName>
    <definedName name="_G120907" localSheetId="25">[25]Data!#REF!</definedName>
    <definedName name="_G120907" localSheetId="3">[25]Data!#REF!</definedName>
    <definedName name="_G120907" localSheetId="22">[25]Data!#REF!</definedName>
    <definedName name="_G120907" localSheetId="8">[25]Data!#REF!</definedName>
    <definedName name="_G120907" localSheetId="7">[25]Data!#REF!</definedName>
    <definedName name="_G120907">[25]Data!#REF!</definedName>
    <definedName name="_hab1" localSheetId="1">#REF!</definedName>
    <definedName name="_hab1" localSheetId="24">#REF!</definedName>
    <definedName name="_hab1" localSheetId="25">#REF!</definedName>
    <definedName name="_hab1" localSheetId="3">#REF!</definedName>
    <definedName name="_hab1" localSheetId="22">#REF!</definedName>
    <definedName name="_hab1" localSheetId="8">#REF!</definedName>
    <definedName name="_hab1" localSheetId="7">#REF!</definedName>
    <definedName name="_hab1">#REF!</definedName>
    <definedName name="_hpm1" localSheetId="1">#REF!</definedName>
    <definedName name="_hpm1" localSheetId="24">#REF!</definedName>
    <definedName name="_hpm1" localSheetId="25">#REF!</definedName>
    <definedName name="_hpm1" localSheetId="3">#REF!</definedName>
    <definedName name="_hpm1" localSheetId="22">#REF!</definedName>
    <definedName name="_hpm1" localSheetId="8">#REF!</definedName>
    <definedName name="_hpm1">#REF!</definedName>
    <definedName name="_imp1">[11]DATA_PRG!$H$245</definedName>
    <definedName name="_IRC12">[29]MRATES!$M$9</definedName>
    <definedName name="_IRC19">[29]MRATES!$M$10</definedName>
    <definedName name="_IRC25">[29]MRATES!$M$11</definedName>
    <definedName name="_IRC40">[29]MRATES!$M$12</definedName>
    <definedName name="_IRC5">[29]MRATES!$M$7</definedName>
    <definedName name="_IRC50">[29]MRATES!$M$13</definedName>
    <definedName name="_IRC60">[29]MRATES!$M$14</definedName>
    <definedName name="_IRC9">[29]MRATES!$M$8</definedName>
    <definedName name="_Key1" localSheetId="22" hidden="1">#REF!</definedName>
    <definedName name="_Key1" localSheetId="8" hidden="1">#REF!</definedName>
    <definedName name="_Key1" hidden="1">#REF!</definedName>
    <definedName name="_knr2" localSheetId="22">#REF!</definedName>
    <definedName name="_knr2" localSheetId="8">#REF!</definedName>
    <definedName name="_knr2">#REF!</definedName>
    <definedName name="_l1">[3]leads!$A$3:$E$108</definedName>
    <definedName name="_l12" localSheetId="22">#REF!</definedName>
    <definedName name="_l12" localSheetId="8">#REF!</definedName>
    <definedName name="_l12">#REF!</definedName>
    <definedName name="_l2">[2]r!$F$29</definedName>
    <definedName name="_l3" localSheetId="22">#REF!</definedName>
    <definedName name="_l3" localSheetId="8">#REF!</definedName>
    <definedName name="_l3">#REF!</definedName>
    <definedName name="_l4">[4]Sheet1!$W$2:$Y$103</definedName>
    <definedName name="_l5" localSheetId="22">#REF!</definedName>
    <definedName name="_l5" localSheetId="8">#REF!</definedName>
    <definedName name="_l5">#REF!</definedName>
    <definedName name="_l6">[2]r!$F$4</definedName>
    <definedName name="_l7">[5]r!$F$4</definedName>
    <definedName name="_l8">[2]r!$F$2</definedName>
    <definedName name="_l9">[2]r!$F$3</definedName>
    <definedName name="_lcn1" localSheetId="22">#REF!</definedName>
    <definedName name="_lcn1" localSheetId="8">#REF!</definedName>
    <definedName name="_lcn1">#REF!</definedName>
    <definedName name="_LEAD">[43]RMR!$D$31</definedName>
    <definedName name="_LJ6">[9]DATA!$H$245</definedName>
    <definedName name="_M17">[41]mlead!$D$23</definedName>
    <definedName name="_M38">[41]mlead!$D$44</definedName>
    <definedName name="_M67">[42]mlead!$D$73</definedName>
    <definedName name="_me12" localSheetId="22">'[44]Lead statement'!#REF!</definedName>
    <definedName name="_me12" localSheetId="8">'[44]Lead statement'!#REF!</definedName>
    <definedName name="_me12">'[44]Lead statement'!#REF!</definedName>
    <definedName name="_me15" localSheetId="22">'[45]Lead statement'!#REF!</definedName>
    <definedName name="_me15" localSheetId="8">'[45]Lead statement'!#REF!</definedName>
    <definedName name="_me15">'[45]Lead statement'!#REF!</definedName>
    <definedName name="_me20">'[46]Lead statement'!$P$12</definedName>
    <definedName name="_me40">'[46]Lead statement'!$P$13</definedName>
    <definedName name="_mm1">[6]r!$F$4</definedName>
    <definedName name="_mm11">[2]r!$F$4</definedName>
    <definedName name="_mm111">[5]r!$F$4</definedName>
    <definedName name="_MS6">[29]MRATES!$P$50</definedName>
    <definedName name="_ne10" localSheetId="22">'[47]Lead statement'!#REF!</definedName>
    <definedName name="_ne10" localSheetId="8">'[47]Lead statement'!#REF!</definedName>
    <definedName name="_ne10">'[47]Lead statement'!#REF!</definedName>
    <definedName name="_New1" localSheetId="22">[48]data!#REF!</definedName>
    <definedName name="_New1" localSheetId="8">[48]data!#REF!</definedName>
    <definedName name="_New1">[48]data!#REF!</definedName>
    <definedName name="_NW">[49]Cover!$C$8</definedName>
    <definedName name="_OH1">[34]MRATES!$T$26</definedName>
    <definedName name="_Order1" hidden="1">255</definedName>
    <definedName name="_pa1">'[26]C-data'!$F$12</definedName>
    <definedName name="_pa2">'[26]C-data'!$F$13</definedName>
    <definedName name="_pc2" localSheetId="22">#REF!</definedName>
    <definedName name="_pc2" localSheetId="8">#REF!</definedName>
    <definedName name="_pc2">#REF!</definedName>
    <definedName name="_pipe_con_500" localSheetId="22">[50]mlead!#REF!</definedName>
    <definedName name="_pipe_con_500" localSheetId="8">[50]mlead!#REF!</definedName>
    <definedName name="_pipe_con_500">[50]mlead!#REF!</definedName>
    <definedName name="_pipe_con_700" localSheetId="22">[50]mlead!#REF!</definedName>
    <definedName name="_pipe_con_700" localSheetId="8">[50]mlead!#REF!</definedName>
    <definedName name="_pipe_con_700">[50]mlead!#REF!</definedName>
    <definedName name="_pipe_ic_1100" localSheetId="22">[50]mlead!#REF!</definedName>
    <definedName name="_pipe_ic_1100" localSheetId="8">[50]mlead!#REF!</definedName>
    <definedName name="_pipe_ic_1100">[50]mlead!#REF!</definedName>
    <definedName name="_pipe_ic_500" localSheetId="22">[50]mlead!#REF!</definedName>
    <definedName name="_pipe_ic_500" localSheetId="8">[50]mlead!#REF!</definedName>
    <definedName name="_pipe_ic_500">[50]mlead!#REF!</definedName>
    <definedName name="_pipe_ic_700" localSheetId="22">[50]mlead!#REF!</definedName>
    <definedName name="_pipe_ic_700" localSheetId="8">[50]mlead!#REF!</definedName>
    <definedName name="_pipe_ic_700">[50]mlead!#REF!</definedName>
    <definedName name="_pla4">[12]DATA_PRG!$H$269</definedName>
    <definedName name="_pv2" localSheetId="22">#REF!</definedName>
    <definedName name="_pv2" localSheetId="8">#REF!</definedName>
    <definedName name="_pv2">#REF!</definedName>
    <definedName name="_QS25">[29]MRATES!$G$16</definedName>
    <definedName name="_QS40">[29]MRATES!$G$17</definedName>
    <definedName name="_rr3">[7]v!$A$2:$E$51</definedName>
    <definedName name="_rrr1">[7]r!$B$1:$I$145</definedName>
    <definedName name="_RT5565" localSheetId="22">#REF!</definedName>
    <definedName name="_RT5565" localSheetId="8">#REF!</definedName>
    <definedName name="_RT5565">#REF!</definedName>
    <definedName name="_S" localSheetId="22">#REF!</definedName>
    <definedName name="_S" localSheetId="8">#REF!</definedName>
    <definedName name="_S">#REF!</definedName>
    <definedName name="_sep1">'[26]C-data'!$F$45</definedName>
    <definedName name="_SP10">[13]Sheet1!$C$18</definedName>
    <definedName name="_SP16">[13]Sheet1!$C$24</definedName>
    <definedName name="_SP7">[13]Sheet1!$C$15</definedName>
    <definedName name="_SS10">[29]MRATES!$J$7</definedName>
    <definedName name="_ss12">[8]rdamdata!$J$8</definedName>
    <definedName name="_SS150">[29]MRATES!$G$13</definedName>
    <definedName name="_ss20">[8]rdamdata!$J$7</definedName>
    <definedName name="_SS225">[29]MRATES!$G$14</definedName>
    <definedName name="_SS25">[29]MRATES!$J$10</definedName>
    <definedName name="_SS300">[29]MRATES!$G$15</definedName>
    <definedName name="_ss40">[8]rdamdata!$J$6</definedName>
    <definedName name="_SS6">[29]MRATES!$J$6</definedName>
    <definedName name="_sw1" localSheetId="22">#REF!</definedName>
    <definedName name="_sw1" localSheetId="8">#REF!</definedName>
    <definedName name="_sw1">#REF!</definedName>
    <definedName name="_th_week_water_transp_habs" localSheetId="22">#REF!</definedName>
    <definedName name="_th_week_water_transp_habs" localSheetId="8">#REF!</definedName>
    <definedName name="_th_week_water_transp_habs">#REF!</definedName>
    <definedName name="_var1" localSheetId="22">#REF!</definedName>
    <definedName name="_var1" localSheetId="8">#REF!</definedName>
    <definedName name="_var1">#REF!</definedName>
    <definedName name="_var4" localSheetId="22">#REF!</definedName>
    <definedName name="_var4" localSheetId="8">#REF!</definedName>
    <definedName name="_var4">#REF!</definedName>
    <definedName name="_xh2256">[20]HDPE!$L$30</definedName>
    <definedName name="_xh2506">[20]HDPE!$M$30</definedName>
    <definedName name="_xh2806">[20]HDPE!$N$30</definedName>
    <definedName name="_xh3156">[20]HDPE!$O$30</definedName>
    <definedName name="_xh634">[20]HDPE!$C$16</definedName>
    <definedName name="_xh9999">[36]HDPE!$L$30</definedName>
    <definedName name="_xk7100">[20]DI!$C$37</definedName>
    <definedName name="_xk7150">[20]DI!$D$37</definedName>
    <definedName name="_xk7250">[20]DI!$F$37</definedName>
    <definedName name="_xk7300">[20]DI!$G$37</definedName>
    <definedName name="_xp11010">[20]pvc!$F$61</definedName>
    <definedName name="_xp1104">[20]pvc!$F$31</definedName>
    <definedName name="_xp1106">[20]pvc!$F$46</definedName>
    <definedName name="_xp1254">[20]pvc!$G$31</definedName>
    <definedName name="_xp1256">[20]pvc!$G$46</definedName>
    <definedName name="_xp14010">[20]pvc!$H$61</definedName>
    <definedName name="_xp1404">[20]pvc!$H$31</definedName>
    <definedName name="_xp1406">[20]pvc!$H$46</definedName>
    <definedName name="_xp1604">[20]pvc!$I$31</definedName>
    <definedName name="_xp1606">[20]pvc!$I$46</definedName>
    <definedName name="_xp1804">[20]pvc!$J$31</definedName>
    <definedName name="_xp1806">[20]pvc!$J$46</definedName>
    <definedName name="_xp2006">[20]pvc!$K$46</definedName>
    <definedName name="_xp6310">[20]pvc!$C$61</definedName>
    <definedName name="_xp636">[20]pvc!$C$46</definedName>
    <definedName name="_xp7510">[20]pvc!$D$61</definedName>
    <definedName name="_xp754">[20]pvc!$D$31</definedName>
    <definedName name="_xp756">[20]pvc!$D$46</definedName>
    <definedName name="_xp9010">[20]pvc!$E$61</definedName>
    <definedName name="_xp904">[20]pvc!$E$31</definedName>
    <definedName name="_xp906">[20]pvc!$E$46</definedName>
    <definedName name="a" localSheetId="22">#REF!</definedName>
    <definedName name="a" localSheetId="8">#REF!</definedName>
    <definedName name="a">#REF!</definedName>
    <definedName name="a_6">"'smb://Tender2/d/Vinod/Excel/Tender/Garuda%20Resorts.xls'#$Boq.CX1"</definedName>
    <definedName name="a_8">"'smb://Tender2/d/Vinod/Excel/Tender/Garuda%20Resorts.xls'#$Boq.CX1"</definedName>
    <definedName name="aa" localSheetId="22" hidden="1">'[39]final abstract'!#REF!</definedName>
    <definedName name="aa" localSheetId="8" hidden="1">'[39]final abstract'!#REF!</definedName>
    <definedName name="aa" hidden="1">'[39]final abstract'!#REF!</definedName>
    <definedName name="AAA" localSheetId="22">[51]Data.F8.BTR!#REF!</definedName>
    <definedName name="AAA" localSheetId="8">[51]Data.F8.BTR!#REF!</definedName>
    <definedName name="AAA">[51]Data.F8.BTR!#REF!</definedName>
    <definedName name="aadf" localSheetId="1">#REF!</definedName>
    <definedName name="aadf" localSheetId="24">#REF!</definedName>
    <definedName name="aadf" localSheetId="25">#REF!</definedName>
    <definedName name="aadf" localSheetId="3">#REF!</definedName>
    <definedName name="aadf" localSheetId="22">#REF!</definedName>
    <definedName name="aadf" localSheetId="8">#REF!</definedName>
    <definedName name="aadf">#REF!</definedName>
    <definedName name="aawa" localSheetId="1">#REF!</definedName>
    <definedName name="aawa" localSheetId="24">#REF!</definedName>
    <definedName name="aawa" localSheetId="25">#REF!</definedName>
    <definedName name="aawa" localSheetId="3">#REF!</definedName>
    <definedName name="aawa" localSheetId="22">#REF!</definedName>
    <definedName name="aawa" localSheetId="8">#REF!</definedName>
    <definedName name="aawa">#REF!</definedName>
    <definedName name="ab" localSheetId="1">#REF!</definedName>
    <definedName name="ab" localSheetId="24">#REF!</definedName>
    <definedName name="ab" localSheetId="25">#REF!</definedName>
    <definedName name="ab" localSheetId="3">#REF!</definedName>
    <definedName name="ab" localSheetId="22">#REF!</definedName>
    <definedName name="ab" localSheetId="8">#REF!</definedName>
    <definedName name="ab">#REF!</definedName>
    <definedName name="abs" localSheetId="22">#REF!</definedName>
    <definedName name="abs" localSheetId="8">#REF!</definedName>
    <definedName name="abs">#REF!</definedName>
    <definedName name="AC_C">[52]wh_data_R!$D$264:$H$281</definedName>
    <definedName name="AC_CL">[52]wh_data_R!$D$263:$H$263</definedName>
    <definedName name="AC_CLL">[52]wh_data_R!$K$378:$M$381</definedName>
    <definedName name="AC_CLR">[52]wh_data!$L$35:$O$35</definedName>
    <definedName name="AC_CLS">[52]wh_data_R!$K$378:$K$381</definedName>
    <definedName name="AC_D_R">[52]CPHEEO!$BH$3:$BH$40</definedName>
    <definedName name="AC_DC">[52]wh_data_R!$A$36:$A$53</definedName>
    <definedName name="AC_DL_RANGE">[52]CPHEEO!$BE$3:$BE$16</definedName>
    <definedName name="AC_DR">[52]wh_data!$L$36:$L$53</definedName>
    <definedName name="AC_G">[52]wh_data_R!$AA$1440:$AA$1442</definedName>
    <definedName name="AC_P">[52]wh_data_R!$AB$1440:$AB$1442</definedName>
    <definedName name="AC_PIPES">'[53]PIPES BASIC RATES'!$A$223:$A$277</definedName>
    <definedName name="AC_RATES">[52]wh_data!$L$36:$O$53</definedName>
    <definedName name="academic" localSheetId="22" hidden="1">'[39]final abstract'!#REF!</definedName>
    <definedName name="academic" localSheetId="8" hidden="1">'[39]final abstract'!#REF!</definedName>
    <definedName name="academic" hidden="1">'[39]final abstract'!#REF!</definedName>
    <definedName name="Address" localSheetId="22">#REF!</definedName>
    <definedName name="Address" localSheetId="8">#REF!</definedName>
    <definedName name="Address">#REF!</definedName>
    <definedName name="adfas" localSheetId="22">[54]Lead!#REF!</definedName>
    <definedName name="adfas" localSheetId="8">[54]Lead!#REF!</definedName>
    <definedName name="adfas">[54]Lead!#REF!</definedName>
    <definedName name="ADFDSFSD1111" localSheetId="1">#REF!</definedName>
    <definedName name="ADFDSFSD1111" localSheetId="24">#REF!</definedName>
    <definedName name="ADFDSFSD1111" localSheetId="25">#REF!</definedName>
    <definedName name="ADFDSFSD1111" localSheetId="3">#REF!</definedName>
    <definedName name="ADFDSFSD1111" localSheetId="22">#REF!</definedName>
    <definedName name="ADFDSFSD1111" localSheetId="8">#REF!</definedName>
    <definedName name="ADFDSFSD1111">#REF!</definedName>
    <definedName name="ae">'[55]Specification report'!$I$160</definedName>
    <definedName name="ae.">'[55]Specification report'!$I$161</definedName>
    <definedName name="ae_">NA()</definedName>
    <definedName name="AEW_FOR" localSheetId="22">'[50]abs road'!#REF!</definedName>
    <definedName name="AEW_FOR" localSheetId="8">'[50]abs road'!#REF!</definedName>
    <definedName name="AEW_FOR">'[50]abs road'!#REF!</definedName>
    <definedName name="AEW_SIDE" localSheetId="22">'[50]abs road'!#REF!</definedName>
    <definedName name="AEW_SIDE" localSheetId="8">'[50]abs road'!#REF!</definedName>
    <definedName name="AEW_SIDE">'[50]abs road'!#REF!</definedName>
    <definedName name="ag">[12]DATA_PRG!$H$86</definedName>
    <definedName name="AGRA_SHOULDERS" localSheetId="22">#REF!</definedName>
    <definedName name="AGRA_SHOULDERS" localSheetId="8">#REF!</definedName>
    <definedName name="AGRA_SHOULDERS">#REF!</definedName>
    <definedName name="AGSB" localSheetId="22">'[50]abs road'!#REF!</definedName>
    <definedName name="AGSB" localSheetId="8">'[50]abs road'!#REF!</definedName>
    <definedName name="AGSB">'[50]abs road'!#REF!</definedName>
    <definedName name="AlampurABCDCivil" localSheetId="22" hidden="1">'[39]final abstract'!#REF!</definedName>
    <definedName name="AlampurABCDCivil" localSheetId="8" hidden="1">'[39]final abstract'!#REF!</definedName>
    <definedName name="AlampurABCDCivil" hidden="1">'[39]final abstract'!#REF!</definedName>
    <definedName name="ALDROPS">'[53]BASIC DATA'!$B$669:$B$677</definedName>
    <definedName name="ALLPIPE_TYPES">[52]CPHEEO!$AY$2:$BF$2</definedName>
    <definedName name="ANALYSIS_DATA">'[56]Bitumen trunk'!$BO$2:$DA$196</definedName>
    <definedName name="Aname" localSheetId="1">#REF!</definedName>
    <definedName name="Aname" localSheetId="24">#REF!</definedName>
    <definedName name="Aname" localSheetId="25">#REF!</definedName>
    <definedName name="Aname" localSheetId="3">#REF!</definedName>
    <definedName name="Aname" localSheetId="22">#REF!</definedName>
    <definedName name="Aname" localSheetId="8">#REF!</definedName>
    <definedName name="Aname">#REF!</definedName>
    <definedName name="ANNUAL_ELECTRICAL1_CHARGES">[52]CPHEEO!$J$13</definedName>
    <definedName name="ANNUAL_ELECTRICAL2_CHARGES">[52]CPHEEO!$L$13</definedName>
    <definedName name="anscount" hidden="1">1</definedName>
    <definedName name="AR" localSheetId="22">[57]Lead!#REF!</definedName>
    <definedName name="AR" localSheetId="8">[57]Lead!#REF!</definedName>
    <definedName name="AR">[57]Lead!#REF!</definedName>
    <definedName name="as" localSheetId="22">[58]v!#REF!</definedName>
    <definedName name="as" localSheetId="8">[58]v!#REF!</definedName>
    <definedName name="as">[58]v!#REF!</definedName>
    <definedName name="ASCSD" localSheetId="1">#REF!</definedName>
    <definedName name="ASCSD" localSheetId="24">#REF!</definedName>
    <definedName name="ASCSD" localSheetId="25">#REF!</definedName>
    <definedName name="ASCSD" localSheetId="3">#REF!</definedName>
    <definedName name="ASCSD" localSheetId="22">#REF!</definedName>
    <definedName name="ASCSD" localSheetId="8">#REF!</definedName>
    <definedName name="ASCSD">#REF!</definedName>
    <definedName name="asd" localSheetId="22">[59]Data!#REF!</definedName>
    <definedName name="asd" localSheetId="8">[59]Data!#REF!</definedName>
    <definedName name="asd">[59]Data!#REF!</definedName>
    <definedName name="asf" localSheetId="1">#REF!</definedName>
    <definedName name="asf" localSheetId="24">#REF!</definedName>
    <definedName name="asf" localSheetId="25">#REF!</definedName>
    <definedName name="asf" localSheetId="3">#REF!</definedName>
    <definedName name="asf" localSheetId="22">#REF!</definedName>
    <definedName name="asf" localSheetId="8">#REF!</definedName>
    <definedName name="asf">#REF!</definedName>
    <definedName name="ASSS_6">"'smb://Mh2/e/Documents%20and%20Settings/Venkat/Local%20Settings/Temp/My%20Documents/zero.xls'#$'p&amp;m'.$H$264:$H$264"</definedName>
    <definedName name="AVG_HRS_PUMP_ULTI">[52]CPHEEO!$L$10</definedName>
    <definedName name="AWBM2" localSheetId="1">#REF!</definedName>
    <definedName name="AWBM2" localSheetId="24">#REF!</definedName>
    <definedName name="AWBM2" localSheetId="25">#REF!</definedName>
    <definedName name="AWBM2" localSheetId="3">#REF!</definedName>
    <definedName name="AWBM2" localSheetId="22">#REF!</definedName>
    <definedName name="AWBM2" localSheetId="8">#REF!</definedName>
    <definedName name="AWBM2">#REF!</definedName>
    <definedName name="AWBM3" localSheetId="1">#REF!</definedName>
    <definedName name="AWBM3" localSheetId="24">#REF!</definedName>
    <definedName name="AWBM3" localSheetId="25">#REF!</definedName>
    <definedName name="AWBM3" localSheetId="3">#REF!</definedName>
    <definedName name="AWBM3" localSheetId="22">#REF!</definedName>
    <definedName name="AWBM3" localSheetId="8">#REF!</definedName>
    <definedName name="AWBM3">#REF!</definedName>
    <definedName name="Axs_6">"'smb://rajkishor/f/FILES/2%20KC258%20PASADINA/My%20Documents/zero.xls'#$'p&amp;m'.$H$264:$H$264"</definedName>
    <definedName name="b">'[60]Bridge Data 2005-06'!$B$51</definedName>
    <definedName name="B_6">"'smb://Planning2/d/ECC%20bbsr/tech/FinalZCR.xls'#$''.$A$20:$AMJ$20"</definedName>
    <definedName name="bala" localSheetId="22">#REF!</definedName>
    <definedName name="bala" localSheetId="8">#REF!</definedName>
    <definedName name="bala">#REF!</definedName>
    <definedName name="banilad">[61]banilad!$A$1:$Z$1159</definedName>
    <definedName name="bb" localSheetId="22" hidden="1">'[39]final abstract'!#REF!</definedName>
    <definedName name="bb" localSheetId="8" hidden="1">'[39]final abstract'!#REF!</definedName>
    <definedName name="bb" hidden="1">'[39]final abstract'!#REF!</definedName>
    <definedName name="Bethamcherla_stone_25_4mm_colour">NA()</definedName>
    <definedName name="Bitumen_Boilor">[37]Usage!$C$24</definedName>
    <definedName name="BITUMEN_TRUNK_ROAD_SECTIONS">'[56]Bitumen trunk'!$A$1:$L$198</definedName>
    <definedName name="BLAST">[29]MRATES!$J$16</definedName>
    <definedName name="blast1">[62]r!$F$29</definedName>
    <definedName name="blast2">[62]r!$F$29</definedName>
    <definedName name="BLAST3">[29]MRATES!$J$17</definedName>
    <definedName name="BoltsNuts">[63]maya!$B$376:$B$381</definedName>
    <definedName name="BOND600">[29]MRATES!$G$12</definedName>
    <definedName name="boq" localSheetId="22">#REF!</definedName>
    <definedName name="boq" localSheetId="8">#REF!</definedName>
    <definedName name="boq">#REF!</definedName>
    <definedName name="BOTTOMDOMEONETOSIX" localSheetId="22">#REF!</definedName>
    <definedName name="BOTTOMDOMEONETOSIX" localSheetId="8">#REF!</definedName>
    <definedName name="BOTTOMDOMEONETOSIX">#REF!</definedName>
    <definedName name="BOTTOMDOMESIXTOTHIRTEEN" localSheetId="22">#REF!</definedName>
    <definedName name="BOTTOMDOMESIXTOTHIRTEEN" localSheetId="8">#REF!</definedName>
    <definedName name="BOTTOMDOMESIXTOTHIRTEEN">#REF!</definedName>
    <definedName name="BOTTOMRINGGIRDERONETOSIX" localSheetId="22">#REF!</definedName>
    <definedName name="BOTTOMRINGGIRDERONETOSIX" localSheetId="8">#REF!</definedName>
    <definedName name="BOTTOMRINGGIRDERONETOSIX">#REF!</definedName>
    <definedName name="BOTTOMRINGGIRDERSEVENTOTHIRTEEN" localSheetId="22">#REF!</definedName>
    <definedName name="BOTTOMRINGGIRDERSEVENTOTHIRTEEN" localSheetId="8">#REF!</definedName>
    <definedName name="BOTTOMRINGGIRDERSEVENTOTHIRTEEN">#REF!</definedName>
    <definedName name="br">'[33]Lead statement'!$P$20</definedName>
    <definedName name="brnm">'[26]C-data'!$F$63</definedName>
    <definedName name="bs" localSheetId="22">#REF!</definedName>
    <definedName name="bs" localSheetId="8">#REF!</definedName>
    <definedName name="bs">#REF!</definedName>
    <definedName name="BSB5vorklmg">[64]BALAN1!$F$16</definedName>
    <definedName name="Bulk">[37]General!$K$3</definedName>
    <definedName name="BUT_HINGES">'[53]BASIC DATA'!$B$650:$B$661</definedName>
    <definedName name="BWIRE">[29]MRATES!$P$52</definedName>
    <definedName name="BWSC_PIPES">'[53]PIPES BASIC RATES'!$A$440:$A$578</definedName>
    <definedName name="BWSP_C">[52]wh_data_R!$D$351:$N$365</definedName>
    <definedName name="BWSP_CL">[52]wh_data_R!$D$350:$N$350</definedName>
    <definedName name="BWSP_CL_RATES">[52]wh_data!$M$139:$W$139</definedName>
    <definedName name="BWSP_CLL">[52]wh_data_R!$AA$378:$AC$387</definedName>
    <definedName name="BWSP_CLR">[52]wh_data!$L$139:$P$139</definedName>
    <definedName name="BWSP_CLS">[52]wh_data_R!$AA$378:$AA$387</definedName>
    <definedName name="BWSP_D_R">[52]CPHEEO!$BE$3:$BE$17</definedName>
    <definedName name="BWSP_D_RATES">[52]wh_data!$L$140:$L$150</definedName>
    <definedName name="BWSP_DC">[52]wh_data_R!$A$141:$A$155</definedName>
    <definedName name="BWSP_DL_RANGE">[52]CPHEEO!$BF$3:$BF$14</definedName>
    <definedName name="BWSP_DR">[52]wh_data!$L$140:$L$148</definedName>
    <definedName name="BWSP_FR_12KG">[65]BWSCPlt!$C$19:$M$19</definedName>
    <definedName name="BWSP_FR_14KG">[65]BWSCPlt!$C$34:$M$34</definedName>
    <definedName name="BWSP_FR_16KG">[65]BWSCPlt!$C$49:$M$49</definedName>
    <definedName name="BWSP_FR_18KG">[65]BWSCPlt!$C$64:$M$64</definedName>
    <definedName name="BWSP_FR_20KG">[65]BWSCPlt!$C$79:$M$79</definedName>
    <definedName name="BWSP_FR_22KG">[65]BWSCPlt!$C$94:$M$94</definedName>
    <definedName name="BWSP_FR_24KG">[65]BWSCPlt!$C$109:$M$109</definedName>
    <definedName name="BWSP_FR_26KG">[65]BWSCPlt!$C$124:$M$124</definedName>
    <definedName name="BWSP_FR_28KG">[65]BWSCPlt!$C$139:$M$139</definedName>
    <definedName name="BWSP_FR_30KG">[65]BWSCPlt!$C$154:$M$154</definedName>
    <definedName name="BWSP_G">[52]wh_data_R!$F$1440:$F$1449</definedName>
    <definedName name="BWSP_P">[52]wh_data_R!$G$1440:$G$1449</definedName>
    <definedName name="BWSP_RATES">[52]wh_data!$L$140:$P$148</definedName>
    <definedName name="BWSP_T">[52]wh_data!$A$140:$L$176</definedName>
    <definedName name="c.c136">[66]Sheet1!$A$19:$A$22</definedName>
    <definedName name="CANTILEVERSEVENTOTHIRTEEN" localSheetId="1">#REF!</definedName>
    <definedName name="CANTILEVERSEVENTOTHIRTEEN" localSheetId="24">#REF!</definedName>
    <definedName name="CANTILEVERSEVENTOTHIRTEEN" localSheetId="25">#REF!</definedName>
    <definedName name="CANTILEVERSEVENTOTHIRTEEN" localSheetId="3">#REF!</definedName>
    <definedName name="CANTILEVERSEVENTOTHIRTEEN" localSheetId="22">#REF!</definedName>
    <definedName name="CANTILEVERSEVENTOTHIRTEEN" localSheetId="8">#REF!</definedName>
    <definedName name="CANTILEVERSEVENTOTHIRTEEN">#REF!</definedName>
    <definedName name="CC">[67]DATA!$H$59</definedName>
    <definedName name="CC_1">[9]DATA!$I$59</definedName>
    <definedName name="CC_1_6_10__using_40MM_OTG_Meteal_including_cost_and_conveyance_of_all_materials_and_labour_charge._etc.__Complete" localSheetId="22">#REF!</definedName>
    <definedName name="CC_1_6_10__using_40MM_OTG_Meteal_including_cost_and_conveyance_of_all_materials_and_labour_charge._etc.__Complete" localSheetId="8">#REF!</definedName>
    <definedName name="CC_1_6_10__using_40MM_OTG_Meteal_including_cost_and_conveyance_of_all_materials_and_labour_charge._etc.__Complete">#REF!</definedName>
    <definedName name="cc_mix">'[68]data existing_do not delete'!$D$2:$D$7</definedName>
    <definedName name="cc1_5_10">NA()</definedName>
    <definedName name="CC12A">'[69]12'!$A$1:$U$65536</definedName>
    <definedName name="CC12B">'[69]12'!$A$1:$U$65536</definedName>
    <definedName name="CC2A">'[69]2A'!$A$1:$V$65536</definedName>
    <definedName name="CC2B">'[69]2B'!$A$1:$V$65536</definedName>
    <definedName name="CC2C">'[69]2C'!$A$1:$V$65536</definedName>
    <definedName name="CC2D">'[69]2D'!$A$1:$V$65536</definedName>
    <definedName name="CC2E">'[69]2E'!$A$1:$V$65536</definedName>
    <definedName name="CC2F">'[69]2F'!$A$1:$V$65536</definedName>
    <definedName name="CC2G">'[69]2G'!$A$1:$V$65536</definedName>
    <definedName name="CC2H">'[69]2H'!$A$1:$V$65536</definedName>
    <definedName name="CC3A">'[69]3A'!$A$1:$V$65536</definedName>
    <definedName name="CC3B">'[69]3B'!$A$1:$V$65536</definedName>
    <definedName name="CC4a">'[69]4'!$A$1:$U$65536</definedName>
    <definedName name="CC7A">'[69]7A'!$A$1:$U$65536</definedName>
    <definedName name="CC7B">'[69]7B'!$A$1:$U$65536</definedName>
    <definedName name="CC8A">'[69]8A'!$A$1:$U$65536</definedName>
    <definedName name="CC8B">'[69]8B'!$A$1:$U$65536</definedName>
    <definedName name="CC9A">'[69]9A'!$A$1:$U$65536</definedName>
    <definedName name="CC9B">'[69]9B'!$A$1:$U$65536</definedName>
    <definedName name="CC9C">'[69]9C'!$A$1:$U$65536</definedName>
    <definedName name="CC9D">'[69]9D'!$A$1:$U$65536</definedName>
    <definedName name="CC9E">'[69]9E'!$A$1:$U$65536</definedName>
    <definedName name="CC9F">'[69]9F'!$A$1:$U$65536</definedName>
    <definedName name="CC9G">'[69]9G'!$A$1:$U$65536</definedName>
    <definedName name="CC9H">'[69]9H'!$A$1:$U$65536</definedName>
    <definedName name="CC9I">'[69]9I'!$A$1:$U$65536</definedName>
    <definedName name="CC9J">'[69]9J'!$A$1:$U$65536</definedName>
    <definedName name="CC9K">'[69]9K'!$A$1:$U$65536</definedName>
    <definedName name="ccir" localSheetId="1">#REF!</definedName>
    <definedName name="ccir" localSheetId="24">#REF!</definedName>
    <definedName name="ccir" localSheetId="25">#REF!</definedName>
    <definedName name="ccir" localSheetId="3">#REF!</definedName>
    <definedName name="ccir" localSheetId="22">#REF!</definedName>
    <definedName name="ccir" localSheetId="8">#REF!</definedName>
    <definedName name="ccir">#REF!</definedName>
    <definedName name="cd" localSheetId="1">#REF!</definedName>
    <definedName name="cd" localSheetId="24">#REF!</definedName>
    <definedName name="cd" localSheetId="25">#REF!</definedName>
    <definedName name="cd" localSheetId="3">#REF!</definedName>
    <definedName name="cd" localSheetId="22">#REF!</definedName>
    <definedName name="cd" localSheetId="8">#REF!</definedName>
    <definedName name="cd">#REF!</definedName>
    <definedName name="CDNO" localSheetId="1">#REF!</definedName>
    <definedName name="CDNO" localSheetId="24">#REF!</definedName>
    <definedName name="CDNO" localSheetId="25">#REF!</definedName>
    <definedName name="CDNO" localSheetId="3">#REF!</definedName>
    <definedName name="CDNO" localSheetId="22">#REF!</definedName>
    <definedName name="CDNO" localSheetId="8">#REF!</definedName>
    <definedName name="CDNO">#REF!</definedName>
    <definedName name="cdno_600" localSheetId="22">#REF!</definedName>
    <definedName name="cdno_600" localSheetId="8">#REF!</definedName>
    <definedName name="cdno_600">#REF!</definedName>
    <definedName name="ce">'[70]Lead statement'!$P$19</definedName>
    <definedName name="cem">'[26]C-data'!$F$55</definedName>
    <definedName name="CEMENT">[29]MRATES!$P$48</definedName>
    <definedName name="CEMENT_CONCRETE">'[53]BACK BONE'!$GV$1:$GV$13</definedName>
    <definedName name="CEMENT_CONCRETE_BASIC_COST">'[53]BACK BONE'!$HC$3:$HC$40</definedName>
    <definedName name="CENTERING_SCAFFOLDING_COLUMNS">'[53]BACK BONE'!$EE$2:$EE$10</definedName>
    <definedName name="CI_CL">[52]wh_data_R!$D$284:$G$284</definedName>
    <definedName name="CI_CL_RATES">[52]wh_data!$M$60:$O$60</definedName>
    <definedName name="CI_CLL">[52]wh_data_R!$O$378:$Q$380</definedName>
    <definedName name="CI_CLR">[52]wh_data!$L$60:$O$60</definedName>
    <definedName name="CI_CLS">[52]wh_data_R!$O$378:$O$380</definedName>
    <definedName name="CI_D_R">[52]CPHEEO!$BA$3:$BA$39</definedName>
    <definedName name="CI_D_RATES">[65]CI!$C$9:$S$9</definedName>
    <definedName name="CI_DC">[52]wh_data_R!$A$61:$A$78</definedName>
    <definedName name="CI_DL_RANGE">[52]CPHEEO!$BA$3:$BA$15</definedName>
    <definedName name="CI_DR">[52]wh_data!$L$61:$L$77</definedName>
    <definedName name="CI_FR_A">[65]CI!$C$34:$S$34</definedName>
    <definedName name="CI_FR_B">[65]CI!$C$49:$S$49</definedName>
    <definedName name="CI_FR_LA">[65]CI!$C$19:$S$19</definedName>
    <definedName name="CI_G">[52]wh_data_R!$W$1440:$W$1442</definedName>
    <definedName name="CI_P">[52]wh_data_R!$X$1440:$X$1442</definedName>
    <definedName name="CI_PIPES">'[53]PIPES BASIC RATES'!$A$333:$A$349</definedName>
    <definedName name="CI_RATES">[52]wh_data!$L$61:$O$77</definedName>
    <definedName name="CI_T">[52]wh_data!$A$61:$D$85</definedName>
    <definedName name="cidjoint" localSheetId="1">#REF!</definedName>
    <definedName name="cidjoint" localSheetId="24">#REF!</definedName>
    <definedName name="cidjoint" localSheetId="25">#REF!</definedName>
    <definedName name="cidjoint" localSheetId="3">#REF!</definedName>
    <definedName name="cidjoint" localSheetId="22">#REF!</definedName>
    <definedName name="cidjoint" localSheetId="8">#REF!</definedName>
    <definedName name="cidjoint">#REF!</definedName>
    <definedName name="CIDjoints">[63]maya!$B$370:$B$375</definedName>
    <definedName name="CILA_PIPES">'[53]PIPES BASIC RATES'!$A$279:$A$331</definedName>
    <definedName name="City" localSheetId="1">#REF!</definedName>
    <definedName name="City" localSheetId="24">#REF!</definedName>
    <definedName name="City" localSheetId="25">#REF!</definedName>
    <definedName name="City" localSheetId="3">#REF!</definedName>
    <definedName name="City" localSheetId="22">#REF!</definedName>
    <definedName name="City" localSheetId="8">#REF!</definedName>
    <definedName name="City">#REF!</definedName>
    <definedName name="code">'[71]segments-details'!$B$5:$B$371</definedName>
    <definedName name="col">[72]DATA_PRG!$H$173</definedName>
    <definedName name="COMM_MLD">[52]input!$K$8</definedName>
    <definedName name="COMM_POP">[52]input!$F$8</definedName>
    <definedName name="COMM_YEAR">[52]input!$C$8</definedName>
    <definedName name="COMM_YR_LPM">[52]input!$H$8</definedName>
    <definedName name="Comp.Stat" localSheetId="22">[73]Data!#REF!</definedName>
    <definedName name="Comp.Stat" localSheetId="8">[73]Data!#REF!</definedName>
    <definedName name="Comp.Stat">[73]Data!#REF!</definedName>
    <definedName name="Company" localSheetId="1">#REF!</definedName>
    <definedName name="Company" localSheetId="24">#REF!</definedName>
    <definedName name="Company" localSheetId="25">#REF!</definedName>
    <definedName name="Company" localSheetId="3">#REF!</definedName>
    <definedName name="Company" localSheetId="22">#REF!</definedName>
    <definedName name="Company" localSheetId="8">#REF!</definedName>
    <definedName name="Company">#REF!</definedName>
    <definedName name="conmixer">'[33]SSR 2014-15 Rates'!$E$62</definedName>
    <definedName name="Construction">'[56]Bitumen trunk'!$W$1:$AN$196</definedName>
    <definedName name="cost" localSheetId="1">#REF!</definedName>
    <definedName name="cost" localSheetId="24">#REF!</definedName>
    <definedName name="cost" localSheetId="25">#REF!</definedName>
    <definedName name="cost" localSheetId="3">#REF!</definedName>
    <definedName name="cost" localSheetId="22">#REF!</definedName>
    <definedName name="cost" localSheetId="8">#REF!</definedName>
    <definedName name="cost">#REF!</definedName>
    <definedName name="COTTAGE" localSheetId="22" hidden="1">'[39]final abstract'!#REF!</definedName>
    <definedName name="COTTAGE" localSheetId="8" hidden="1">'[39]final abstract'!#REF!</definedName>
    <definedName name="COTTAGE" hidden="1">'[39]final abstract'!#REF!</definedName>
    <definedName name="Country" localSheetId="22">#REF!</definedName>
    <definedName name="Country" localSheetId="8">#REF!</definedName>
    <definedName name="Country">#REF!</definedName>
    <definedName name="CP">[74]MRATES!$H$54</definedName>
    <definedName name="cr">[9]DATA!$H$17</definedName>
    <definedName name="CR_stone">'[75]Common '!$D$21:$D$22</definedName>
    <definedName name="CR_stone_HBG">'[75]Common '!$D$21</definedName>
    <definedName name="crs">'[33]Lead statement'!$P$16</definedName>
    <definedName name="crsrate">'[8]lead-st'!$L$12</definedName>
    <definedName name="crss">[8]rdamdata!$J$10</definedName>
    <definedName name="crush">[62]r!$F$30</definedName>
    <definedName name="crust" localSheetId="22">[51]Data.F8.BTR!#REF!</definedName>
    <definedName name="crust" localSheetId="8">[51]Data.F8.BTR!#REF!</definedName>
    <definedName name="crust">[51]Data.F8.BTR!#REF!</definedName>
    <definedName name="CSAND">[29]MRATES!$G$8</definedName>
    <definedName name="cvbt" localSheetId="22">#REF!</definedName>
    <definedName name="cvbt" localSheetId="8">#REF!</definedName>
    <definedName name="cvbt">#REF!</definedName>
    <definedName name="CWSUMP">'[76]DATA-BASE'!$I$6:$T$22</definedName>
    <definedName name="d" localSheetId="22">[57]Lead!#REF!</definedName>
    <definedName name="d" localSheetId="8">[57]Lead!#REF!</definedName>
    <definedName name="d">[57]Lead!#REF!</definedName>
    <definedName name="D.t" localSheetId="22">[48]data!#REF!</definedName>
    <definedName name="D.t" localSheetId="8">[48]data!#REF!</definedName>
    <definedName name="D.t">[48]data!#REF!</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22">#REF!</definedName>
    <definedName name="Da" localSheetId="8">#REF!</definedName>
    <definedName name="Da">#REF!</definedName>
    <definedName name="data" localSheetId="22">[59]Data!#REF!</definedName>
    <definedName name="data" localSheetId="8">[59]Data!#REF!</definedName>
    <definedName name="data">[59]Data!#REF!</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22" hidden="1">#REF!</definedName>
    <definedName name="data1" localSheetId="8" hidden="1">#REF!</definedName>
    <definedName name="data1" hidden="1">#REF!</definedName>
    <definedName name="data2" localSheetId="22" hidden="1">#REF!</definedName>
    <definedName name="data2" localSheetId="8" hidden="1">#REF!</definedName>
    <definedName name="data2" hidden="1">#REF!</definedName>
    <definedName name="data3" localSheetId="22" hidden="1">#REF!</definedName>
    <definedName name="data3" localSheetId="8" hidden="1">#REF!</definedName>
    <definedName name="data3" hidden="1">#REF!</definedName>
    <definedName name="DATA6" localSheetId="22">#REF!</definedName>
    <definedName name="DATA6" localSheetId="8">#REF!</definedName>
    <definedName name="DATA6">#REF!</definedName>
    <definedName name="_xlnm.Database" localSheetId="22">#REF!</definedName>
    <definedName name="_xlnm.Database" localSheetId="8">#REF!</definedName>
    <definedName name="_xlnm.Database">#REF!</definedName>
    <definedName name="datafsdf">'[77]labour coeff'!$A$3:$S$74</definedName>
    <definedName name="datanew" localSheetId="1">#REF!</definedName>
    <definedName name="datanew" localSheetId="24">#REF!</definedName>
    <definedName name="datanew" localSheetId="25">#REF!</definedName>
    <definedName name="datanew" localSheetId="3">#REF!</definedName>
    <definedName name="datanew" localSheetId="22">#REF!</definedName>
    <definedName name="datanew" localSheetId="8">#REF!</definedName>
    <definedName name="datanew">#REF!</definedName>
    <definedName name="db">[72]DATA_PRG!$F$366</definedName>
    <definedName name="DD" localSheetId="1">#REF!</definedName>
    <definedName name="DD" localSheetId="24">#REF!</definedName>
    <definedName name="DD" localSheetId="25">#REF!</definedName>
    <definedName name="DD" localSheetId="3">#REF!</definedName>
    <definedName name="DD" localSheetId="22">#REF!</definedName>
    <definedName name="DD" localSheetId="8">#REF!</definedName>
    <definedName name="DD">#REF!</definedName>
    <definedName name="ddd" localSheetId="22" hidden="1">'[39]final abstract'!#REF!</definedName>
    <definedName name="ddd" localSheetId="8" hidden="1">'[39]final abstract'!#REF!</definedName>
    <definedName name="ddd" hidden="1">'[39]final abstract'!#REF!</definedName>
    <definedName name="de">'[55]Specification report'!$E$160</definedName>
    <definedName name="de.">'[78]GF SB Ok '!$F$1611</definedName>
    <definedName name="dee" localSheetId="1">#REF!</definedName>
    <definedName name="dee" localSheetId="24">#REF!</definedName>
    <definedName name="dee" localSheetId="25">#REF!</definedName>
    <definedName name="dee" localSheetId="3">#REF!</definedName>
    <definedName name="dee" localSheetId="22">#REF!</definedName>
    <definedName name="dee" localSheetId="8">#REF!</definedName>
    <definedName name="dee">#REF!</definedName>
    <definedName name="dee.">'[55]Specification report'!$E$161</definedName>
    <definedName name="dee_">NA()</definedName>
    <definedName name="delifting_depths">'[68]data existing_do not delete'!$A$27:$A$40</definedName>
    <definedName name="description">[79]maya!$A$71:$A$98</definedName>
    <definedName name="DESIGN_PERIOD">[52]CPHEEO!$C$17</definedName>
    <definedName name="df" localSheetId="22">[48]data!#REF!</definedName>
    <definedName name="df" localSheetId="8">[48]data!#REF!</definedName>
    <definedName name="df">[48]data!#REF!</definedName>
    <definedName name="dfas" localSheetId="22" hidden="1">'[39]final abstract'!#REF!</definedName>
    <definedName name="dfas" localSheetId="8" hidden="1">'[39]final abstract'!#REF!</definedName>
    <definedName name="dfas" hidden="1">'[39]final abstract'!#REF!</definedName>
    <definedName name="dfdsfd">'[80]Plant &amp;  Machinery'!$G$13</definedName>
    <definedName name="dfef" localSheetId="22">[81]Lead!#REF!</definedName>
    <definedName name="dfef" localSheetId="8">[81]Lead!#REF!</definedName>
    <definedName name="dfef">[81]Lead!#REF!</definedName>
    <definedName name="dfgdg" localSheetId="1">#REF!</definedName>
    <definedName name="dfgdg" localSheetId="24">#REF!</definedName>
    <definedName name="dfgdg" localSheetId="25">#REF!</definedName>
    <definedName name="dfgdg" localSheetId="3">#REF!</definedName>
    <definedName name="dfgdg" localSheetId="22">#REF!</definedName>
    <definedName name="dfgdg" localSheetId="8">#REF!</definedName>
    <definedName name="dfgdg">#REF!</definedName>
    <definedName name="dfghtjitujyi5ryhfrth" localSheetId="1">#REF!</definedName>
    <definedName name="dfghtjitujyi5ryhfrth" localSheetId="24">#REF!</definedName>
    <definedName name="dfghtjitujyi5ryhfrth" localSheetId="25">#REF!</definedName>
    <definedName name="dfghtjitujyi5ryhfrth" localSheetId="3">#REF!</definedName>
    <definedName name="dfghtjitujyi5ryhfrth" localSheetId="22">#REF!</definedName>
    <definedName name="dfghtjitujyi5ryhfrth" localSheetId="8">#REF!</definedName>
    <definedName name="dfghtjitujyi5ryhfrth">#REF!</definedName>
    <definedName name="dfgyhf" localSheetId="1">#REF!</definedName>
    <definedName name="dfgyhf" localSheetId="24">#REF!</definedName>
    <definedName name="dfgyhf" localSheetId="25">#REF!</definedName>
    <definedName name="dfgyhf" localSheetId="3">#REF!</definedName>
    <definedName name="dfgyhf" localSheetId="22">#REF!</definedName>
    <definedName name="dfgyhf" localSheetId="8">#REF!</definedName>
    <definedName name="dfgyhf">#REF!</definedName>
    <definedName name="dfhdf" localSheetId="22">#REF!</definedName>
    <definedName name="dfhdf" localSheetId="8">#REF!</definedName>
    <definedName name="dfhdf">#REF!</definedName>
    <definedName name="DI_CL">[52]wh_data_R!$D$305:$H$305</definedName>
    <definedName name="DI_CL_RATES">[52]wh_data!$M$87:$N$87</definedName>
    <definedName name="DI_CLL">[52]wh_data_R!$S$378:$U$381</definedName>
    <definedName name="DI_CLR">[52]wh_data!$L$87:$N$87</definedName>
    <definedName name="DI_CLS">[52]wh_data_R!$S$378:$S$381</definedName>
    <definedName name="DI_D_R">[52]CPHEEO!$BB$3:$BB$39</definedName>
    <definedName name="DI_D_RATES">[65]DI!$C$25:$Q$25</definedName>
    <definedName name="DI_DC">[52]wh_data_R!$A$89:$A$110</definedName>
    <definedName name="DI_DL_RANGE">[52]CPHEEO!$BB$3:$BB$14</definedName>
    <definedName name="DI_DR">[52]wh_data!$L$88:$L$103</definedName>
    <definedName name="DI_FR_K7">[65]DI!$C$35:$Q$35</definedName>
    <definedName name="DI_FR_K9">[65]DI!$C$19:$Q$19</definedName>
    <definedName name="DI_G">[52]wh_data_R!$S$1440:$S$1441</definedName>
    <definedName name="DI_P">[52]wh_data_R!$T$1440:$T$1441</definedName>
    <definedName name="DI_PIPES">'[53]PIPES BASIC RATES'!$A$350:$A$438</definedName>
    <definedName name="DI_RATES">[52]wh_data!$L$88:$N$103</definedName>
    <definedName name="DI_T">[52]wh_data!$A$88:$C$112</definedName>
    <definedName name="dia">[82]Sheet2!$A$1:$B$9</definedName>
    <definedName name="Discount" localSheetId="1" hidden="1">#REF!</definedName>
    <definedName name="Discount" localSheetId="24" hidden="1">#REF!</definedName>
    <definedName name="Discount" localSheetId="25" hidden="1">#REF!</definedName>
    <definedName name="Discount" localSheetId="3" hidden="1">#REF!</definedName>
    <definedName name="Discount" localSheetId="22" hidden="1">#REF!</definedName>
    <definedName name="Discount" localSheetId="8" hidden="1">#REF!</definedName>
    <definedName name="Discount" hidden="1">#REF!</definedName>
    <definedName name="display_area_2" localSheetId="1" hidden="1">#REF!</definedName>
    <definedName name="display_area_2" localSheetId="24" hidden="1">#REF!</definedName>
    <definedName name="display_area_2" localSheetId="25" hidden="1">#REF!</definedName>
    <definedName name="display_area_2" localSheetId="3" hidden="1">#REF!</definedName>
    <definedName name="display_area_2" localSheetId="22" hidden="1">#REF!</definedName>
    <definedName name="display_area_2" localSheetId="8" hidden="1">#REF!</definedName>
    <definedName name="display_area_2" hidden="1">#REF!</definedName>
    <definedName name="Dist_Abstract" localSheetId="1">#REF!</definedName>
    <definedName name="Dist_Abstract" localSheetId="24">#REF!</definedName>
    <definedName name="Dist_Abstract" localSheetId="25">#REF!</definedName>
    <definedName name="Dist_Abstract" localSheetId="3">#REF!</definedName>
    <definedName name="Dist_Abstract" localSheetId="22">#REF!</definedName>
    <definedName name="Dist_Abstract" localSheetId="8">#REF!</definedName>
    <definedName name="Dist_Abstract">#REF!</definedName>
    <definedName name="div">[9]DATA!$H$250</definedName>
    <definedName name="DKDK">[83]Labour!$D$5</definedName>
    <definedName name="Dname" localSheetId="1">#REF!</definedName>
    <definedName name="Dname" localSheetId="24">#REF!</definedName>
    <definedName name="Dname" localSheetId="25">#REF!</definedName>
    <definedName name="Dname" localSheetId="3">#REF!</definedName>
    <definedName name="Dname" localSheetId="22">#REF!</definedName>
    <definedName name="Dname" localSheetId="8">#REF!</definedName>
    <definedName name="Dname">#REF!</definedName>
    <definedName name="dndfh" localSheetId="1">#REF!</definedName>
    <definedName name="dndfh" localSheetId="24">#REF!</definedName>
    <definedName name="dndfh" localSheetId="25">#REF!</definedName>
    <definedName name="dndfh" localSheetId="3">#REF!</definedName>
    <definedName name="dndfh" localSheetId="22">#REF!</definedName>
    <definedName name="dndfh" localSheetId="8">#REF!</definedName>
    <definedName name="dndfh">#REF!</definedName>
    <definedName name="do___________________________________________________________20_B">'[37]Common '!$D$182</definedName>
    <definedName name="DRINKING" localSheetId="22">[51]Data.F8.BTR!#REF!</definedName>
    <definedName name="DRINKING" localSheetId="8">[51]Data.F8.BTR!#REF!</definedName>
    <definedName name="DRINKING">[51]Data.F8.BTR!#REF!</definedName>
    <definedName name="Drum_Mix_Plant_40___60_TPH">[37]Usage!$C$5</definedName>
    <definedName name="dss" localSheetId="22" hidden="1">'[39]final abstract'!#REF!</definedName>
    <definedName name="dss" localSheetId="8" hidden="1">'[39]final abstract'!#REF!</definedName>
    <definedName name="dss" hidden="1">'[39]final abstract'!#REF!</definedName>
    <definedName name="dt" localSheetId="22">#REF!</definedName>
    <definedName name="dt" localSheetId="8">#REF!</definedName>
    <definedName name="dt">#REF!</definedName>
    <definedName name="dtt" localSheetId="22">#REF!</definedName>
    <definedName name="dtt" localSheetId="8">#REF!</definedName>
    <definedName name="dtt">#REF!</definedName>
    <definedName name="DUST">[29]MRATES!$M$17</definedName>
    <definedName name="E">[52]wh_data_R!$P$195:$S$203</definedName>
    <definedName name="E_W_SIDE">#N/A</definedName>
    <definedName name="EARTH_D">[29]MRATES!$K$33</definedName>
    <definedName name="ec">[84]m!$M$3</definedName>
    <definedName name="ee">'[55]Specification report'!$B$160</definedName>
    <definedName name="ee.">'[55]Specification report'!$B$161</definedName>
    <definedName name="ee_">NA()</definedName>
    <definedName name="eee" localSheetId="22">#REF!</definedName>
    <definedName name="eee" localSheetId="8">#REF!</definedName>
    <definedName name="eee">#REF!</definedName>
    <definedName name="EFF">[52]CPHEEO!$C$10</definedName>
    <definedName name="egar">[85]Material!$D$117</definedName>
    <definedName name="Email" localSheetId="1">#REF!</definedName>
    <definedName name="Email" localSheetId="24">#REF!</definedName>
    <definedName name="Email" localSheetId="25">#REF!</definedName>
    <definedName name="Email" localSheetId="3">#REF!</definedName>
    <definedName name="Email" localSheetId="22">#REF!</definedName>
    <definedName name="Email" localSheetId="8">#REF!</definedName>
    <definedName name="Email">#REF!</definedName>
    <definedName name="er" localSheetId="1">#REF!</definedName>
    <definedName name="er" localSheetId="24">#REF!</definedName>
    <definedName name="er" localSheetId="25">#REF!</definedName>
    <definedName name="er" localSheetId="3">#REF!</definedName>
    <definedName name="er" localSheetId="22">#REF!</definedName>
    <definedName name="er" localSheetId="8">#REF!</definedName>
    <definedName name="er">#REF!</definedName>
    <definedName name="ers" localSheetId="1">#REF!</definedName>
    <definedName name="ers" localSheetId="24">#REF!</definedName>
    <definedName name="ers" localSheetId="25">#REF!</definedName>
    <definedName name="ers" localSheetId="3">#REF!</definedName>
    <definedName name="ers" localSheetId="22">#REF!</definedName>
    <definedName name="ers" localSheetId="8">#REF!</definedName>
    <definedName name="ers">#REF!</definedName>
    <definedName name="ertgdrghfghdsr" localSheetId="22">#REF!</definedName>
    <definedName name="ertgdrghfghdsr" localSheetId="8">#REF!</definedName>
    <definedName name="ertgdrghfghdsr">#REF!</definedName>
    <definedName name="ESTIMATE">'[86]0000000000000'!$D$3</definedName>
    <definedName name="EW_A">[9]DATA!$H$32</definedName>
    <definedName name="EW_B">[9]DATA!$H$37</definedName>
    <definedName name="EW_SP" localSheetId="22">#REF!</definedName>
    <definedName name="EW_SP" localSheetId="8">#REF!</definedName>
    <definedName name="EW_SP">#REF!</definedName>
    <definedName name="ewe" localSheetId="22">#REF!</definedName>
    <definedName name="ewe" localSheetId="8">#REF!</definedName>
    <definedName name="ewe">#REF!</definedName>
    <definedName name="EWRERE" localSheetId="22">#REF!</definedName>
    <definedName name="EWRERE" localSheetId="8">#REF!</definedName>
    <definedName name="EWRERE">#REF!</definedName>
    <definedName name="EWW">[87]m1!$D$9</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f" localSheetId="22">#REF!</definedName>
    <definedName name="f" localSheetId="8">#REF!</definedName>
    <definedName name="f">#REF!</definedName>
    <definedName name="faaaaaaaaa" localSheetId="22">#REF!</definedName>
    <definedName name="faaaaaaaaa" localSheetId="8">#REF!</definedName>
    <definedName name="faaaaaaaaa">#REF!</definedName>
    <definedName name="FAB">[9]DATA!$H$199</definedName>
    <definedName name="faofeq">'[88]TBAL9697 -group wise  sdpl'!$A$34</definedName>
    <definedName name="faplm">'[88]TBAL9697 -group wise  sdpl'!$A$34</definedName>
    <definedName name="fapms">'[88]TBAL9697 -group wise  sdpl'!$A$34</definedName>
    <definedName name="faveh">'[88]TBAL9697 -group wise  sdpl'!$A$34</definedName>
    <definedName name="Fax" localSheetId="1">#REF!</definedName>
    <definedName name="Fax" localSheetId="24">#REF!</definedName>
    <definedName name="Fax" localSheetId="25">#REF!</definedName>
    <definedName name="Fax" localSheetId="3">#REF!</definedName>
    <definedName name="Fax" localSheetId="22">#REF!</definedName>
    <definedName name="Fax" localSheetId="8">#REF!</definedName>
    <definedName name="Fax">#REF!</definedName>
    <definedName name="FCode" localSheetId="1" hidden="1">#REF!</definedName>
    <definedName name="FCode" localSheetId="24" hidden="1">#REF!</definedName>
    <definedName name="FCode" localSheetId="25" hidden="1">#REF!</definedName>
    <definedName name="FCode" localSheetId="3" hidden="1">#REF!</definedName>
    <definedName name="FCode" localSheetId="22" hidden="1">#REF!</definedName>
    <definedName name="FCode" localSheetId="8" hidden="1">#REF!</definedName>
    <definedName name="FCode" hidden="1">#REF!</definedName>
    <definedName name="FDJDSJFDJFLDJF">[83]Labour!$D$19</definedName>
    <definedName name="fdsg" localSheetId="1">#REF!</definedName>
    <definedName name="fdsg" localSheetId="24">#REF!</definedName>
    <definedName name="fdsg" localSheetId="25">#REF!</definedName>
    <definedName name="fdsg" localSheetId="3">#REF!</definedName>
    <definedName name="fdsg" localSheetId="22">#REF!</definedName>
    <definedName name="fdsg" localSheetId="8">#REF!</definedName>
    <definedName name="fdsg">#REF!</definedName>
    <definedName name="Feeder_Road_Sections">[56]Feeder!$A$1:$L$386</definedName>
    <definedName name="fgafgsfgfytssstr" localSheetId="1">#REF!</definedName>
    <definedName name="fgafgsfgfytssstr" localSheetId="24">#REF!</definedName>
    <definedName name="fgafgsfgfytssstr" localSheetId="25">#REF!</definedName>
    <definedName name="fgafgsfgfytssstr" localSheetId="3">#REF!</definedName>
    <definedName name="fgafgsfgfytssstr" localSheetId="22">#REF!</definedName>
    <definedName name="fgafgsfgfytssstr" localSheetId="8">#REF!</definedName>
    <definedName name="fgafgsfgfytssstr">#REF!</definedName>
    <definedName name="fgf" localSheetId="1">#REF!</definedName>
    <definedName name="fgf" localSheetId="24">#REF!</definedName>
    <definedName name="fgf" localSheetId="25">#REF!</definedName>
    <definedName name="fgf" localSheetId="3">#REF!</definedName>
    <definedName name="fgf" localSheetId="22">#REF!</definedName>
    <definedName name="fgf" localSheetId="8">#REF!</definedName>
    <definedName name="fgf">#REF!</definedName>
    <definedName name="fgfnfgfh" localSheetId="1">#REF!</definedName>
    <definedName name="fgfnfgfh" localSheetId="24">#REF!</definedName>
    <definedName name="fgfnfgfh" localSheetId="25">#REF!</definedName>
    <definedName name="fgfnfgfh" localSheetId="3">#REF!</definedName>
    <definedName name="fgfnfgfh" localSheetId="22">#REF!</definedName>
    <definedName name="fgfnfgfh" localSheetId="8">#REF!</definedName>
    <definedName name="fgfnfgfh">#REF!</definedName>
    <definedName name="fghh" localSheetId="22">#REF!</definedName>
    <definedName name="fghh" localSheetId="8">#REF!</definedName>
    <definedName name="fghh">#REF!</definedName>
    <definedName name="final" localSheetId="22">#REF!</definedName>
    <definedName name="final" localSheetId="8">#REF!</definedName>
    <definedName name="final">#REF!</definedName>
    <definedName name="finished" localSheetId="22">#REF!</definedName>
    <definedName name="finished" localSheetId="8">#REF!</definedName>
    <definedName name="finished">#REF!</definedName>
    <definedName name="First" localSheetId="22" hidden="1">'[39]final abstract'!#REF!</definedName>
    <definedName name="First" localSheetId="8" hidden="1">'[39]final abstract'!#REF!</definedName>
    <definedName name="First" hidden="1">'[39]final abstract'!#REF!</definedName>
    <definedName name="FJDK">[72]DATA_PRG!$H$173</definedName>
    <definedName name="floor">[72]DATA_PRG!$H$317</definedName>
    <definedName name="floor_cc">[12]DATA_PRG!$F$373</definedName>
    <definedName name="frncis_6">"'smb://Planning2/d/ECC%20bbsr/tech/FinalZCR.xls'#$''.$A$20:$AMJ$20"</definedName>
    <definedName name="FSAND">[29]MRATES!$G$9</definedName>
    <definedName name="fy" localSheetId="22">[59]Data!#REF!</definedName>
    <definedName name="fy" localSheetId="8">[59]Data!#REF!</definedName>
    <definedName name="fy">[59]Data!#REF!</definedName>
    <definedName name="g" localSheetId="1">#REF!</definedName>
    <definedName name="g" localSheetId="24">#REF!</definedName>
    <definedName name="g" localSheetId="25">#REF!</definedName>
    <definedName name="g" localSheetId="3">#REF!</definedName>
    <definedName name="g" localSheetId="22">#REF!</definedName>
    <definedName name="g" localSheetId="8">#REF!</definedName>
    <definedName name="g">#REF!</definedName>
    <definedName name="gagan">[85]Material!$D$113</definedName>
    <definedName name="GG">[72]DATA_PRG!$H$109</definedName>
    <definedName name="GH" localSheetId="1">#REF!</definedName>
    <definedName name="GH" localSheetId="24">#REF!</definedName>
    <definedName name="GH" localSheetId="25">#REF!</definedName>
    <definedName name="GH" localSheetId="3">#REF!</definedName>
    <definedName name="GH" localSheetId="22">#REF!</definedName>
    <definedName name="GH" localSheetId="8">#REF!</definedName>
    <definedName name="GH">#REF!</definedName>
    <definedName name="GI_CL" localSheetId="22">[52]wh_data_R!#REF!</definedName>
    <definedName name="GI_CL" localSheetId="8">[52]wh_data_R!#REF!</definedName>
    <definedName name="GI_CL">[52]wh_data_R!#REF!</definedName>
    <definedName name="GI_CLL">[52]wh_data_R!$AP$1440:$AR$1442</definedName>
    <definedName name="GI_D_R">[52]CPHEEO!$BF$3:$BF$7</definedName>
    <definedName name="GI_pipe_15_mm" localSheetId="1">#REF!</definedName>
    <definedName name="GI_pipe_15_mm" localSheetId="24">#REF!</definedName>
    <definedName name="GI_pipe_15_mm" localSheetId="25">#REF!</definedName>
    <definedName name="GI_pipe_15_mm" localSheetId="3">#REF!</definedName>
    <definedName name="GI_pipe_15_mm" localSheetId="22">#REF!</definedName>
    <definedName name="GI_pipe_15_mm" localSheetId="8">#REF!</definedName>
    <definedName name="GI_pipe_15_mm">#REF!</definedName>
    <definedName name="GI_PIPES">'[53]BASIC DATA'!$B$494:$B$523</definedName>
    <definedName name="GLASS_TYPE">'[53]BASIC DATA'!$B$607:$B$627</definedName>
    <definedName name="gls">'[89]Nspt-smp-final-ORIGINAL'!$U$8:$U$56</definedName>
    <definedName name="gn">[12]DATA_PRG!$H$187</definedName>
    <definedName name="gound" localSheetId="22">#REF!</definedName>
    <definedName name="gound" localSheetId="8">#REF!</definedName>
    <definedName name="gound">#REF!</definedName>
    <definedName name="GPC" localSheetId="22">#REF!</definedName>
    <definedName name="GPC" localSheetId="8">#REF!</definedName>
    <definedName name="GPC">#REF!</definedName>
    <definedName name="GPname" localSheetId="22">#REF!</definedName>
    <definedName name="GPname" localSheetId="8">#REF!</definedName>
    <definedName name="GPname">#REF!</definedName>
    <definedName name="gr">'[33]Lead statement'!$P$9</definedName>
    <definedName name="gra">[12]DATA_PRG!$B$5</definedName>
    <definedName name="GRAVEL">[29]MRATES!$G$6</definedName>
    <definedName name="GRAVEL_D">[29]MRATES!$K$34</definedName>
    <definedName name="GRP_C">[52]wh_data_R!$E$368:$I$369</definedName>
    <definedName name="GRP_CL">[52]wh_data_R!$D$368:$I$368</definedName>
    <definedName name="GRP_CL_RATES">[52]wh_data!$M$159:$Q$159</definedName>
    <definedName name="GRP_CLL">[52]wh_data_R!$AE$378:$AG$382</definedName>
    <definedName name="GRP_CLR">[52]wh_data!$L$159:$O$159</definedName>
    <definedName name="GRP_CLS">[52]wh_data_R!$J$1440:$J$1444</definedName>
    <definedName name="GRP_D_R">[52]CPHEEO!$BD$3:$BD$11</definedName>
    <definedName name="GRP_D_RATES">[65]G.R.P!$C$24:$K$24</definedName>
    <definedName name="GRP_DL_RANGE">[52]CPHEEO!$BD$3:$BD$12</definedName>
    <definedName name="GRP_DR">[52]wh_data!$L$160:$L$168</definedName>
    <definedName name="GRP_FR_12BAR">[65]G.R.P!$C$60:$K$60</definedName>
    <definedName name="GRP_FR_15BAR">[65]G.R.P!$C$74:$K$74</definedName>
    <definedName name="GRP_FR_3BAR">[65]G.R.P!$C$32:$K$32</definedName>
    <definedName name="GRP_FR_6BAR">[65]G.R.P!$C$32:$K$32</definedName>
    <definedName name="GRP_FR_9BAR">[65]G.R.P!$C$46:$K$46</definedName>
    <definedName name="GRP_G">[52]wh_data_R!$K$1440:$K$1444</definedName>
    <definedName name="GRP_P">[52]wh_data_R!$L$1440:$L$1444</definedName>
    <definedName name="GRP_PIPES">'[53]PIPES BASIC RATES'!$A$580:$A$633</definedName>
    <definedName name="GRP_RATES">[52]wh_data!$L$160:$Q$168</definedName>
    <definedName name="GRT">[72]DATA_PRG!$H$86</definedName>
    <definedName name="GSP">[9]DATA!$H$233</definedName>
    <definedName name="GST_on_above___18">'Sheet5 (2)'!$D$11</definedName>
    <definedName name="gtrothpfinal" localSheetId="22">#REF!</definedName>
    <definedName name="gtrothpfinal" localSheetId="8">#REF!</definedName>
    <definedName name="gtrothpfinal">#REF!</definedName>
    <definedName name="guiol" localSheetId="22">#REF!</definedName>
    <definedName name="guiol" localSheetId="8">#REF!</definedName>
    <definedName name="guiol">#REF!</definedName>
    <definedName name="GUS" localSheetId="22">#REF!</definedName>
    <definedName name="GUS" localSheetId="8">#REF!</definedName>
    <definedName name="GUS">#REF!</definedName>
    <definedName name="GUSAUX">'[90]Global factors'!$B$3</definedName>
    <definedName name="GUSSW">'[90]Global factors'!$B$2</definedName>
    <definedName name="GUSUSD" localSheetId="1">#REF!</definedName>
    <definedName name="GUSUSD" localSheetId="24">#REF!</definedName>
    <definedName name="GUSUSD" localSheetId="25">#REF!</definedName>
    <definedName name="GUSUSD" localSheetId="3">#REF!</definedName>
    <definedName name="GUSUSD" localSheetId="22">#REF!</definedName>
    <definedName name="GUSUSD" localSheetId="8">#REF!</definedName>
    <definedName name="GUSUSD">#REF!</definedName>
    <definedName name="habs">'[91]habs-list'!$C$5:$J$102</definedName>
    <definedName name="HDM_III_INPUT_DATA">'[56]Bitumen trunk'!$BO$1:$DI$196</definedName>
    <definedName name="HDPE">[92]detls!$A$3:$O$18</definedName>
    <definedName name="HDPE_C">[52]wh_data_R!$D$247:$H$261</definedName>
    <definedName name="HDPE_CL">[52]wh_data_R!$D$246:$H$246</definedName>
    <definedName name="HDPE_CL_RATES">[52]wh_data!$M$2:$P$2</definedName>
    <definedName name="HDPE_CLL">[52]wh_data_R!$G$378:$I$381</definedName>
    <definedName name="HDPE_CLR">[52]wh_data!$L$2:$O$2</definedName>
    <definedName name="HDPE_CLS">[52]wh_data_R!$G$378:$G$381</definedName>
    <definedName name="HDPE_D">[52]wh_data!$E$3:$H$17</definedName>
    <definedName name="HDPE_D_R">[52]CPHEEO!$AZ$3:$AZ$17</definedName>
    <definedName name="HDPE_D_RATES">[65]HDPE!$C$9:$O$9</definedName>
    <definedName name="HDPE_DC">[52]wh_data_R!$A$3:$A$17</definedName>
    <definedName name="HDPE_DL_RANGE">[52]CPHEEO!$AZ$3:$AZ$18</definedName>
    <definedName name="HDPE_DR">[52]wh_data!$L$3:$L$15</definedName>
    <definedName name="HDPE_FR_10KG">[65]HDPE!$C$64:$O$64</definedName>
    <definedName name="HDPE_FR_4KG">[65]HDPE!$C$28:$O$28</definedName>
    <definedName name="HDPE_FR_6KG">[65]HDPE!$C$40:$O$40</definedName>
    <definedName name="HDPE_FR_8KG">[65]HDPE!$C$52:$O$52</definedName>
    <definedName name="HDPE_G">[52]wh_data_R!$AE$1440:$AE$1442</definedName>
    <definedName name="HDPE_ID">[52]wh_data_R!$L$3:$L$17</definedName>
    <definedName name="HDPE_ID_CL">[52]wh_data_R!$L$2:$P$2</definedName>
    <definedName name="HDPE_IDS">[52]wh_data_R!$L$3:$P$17</definedName>
    <definedName name="HDPE_P">[52]wh_data_R!$AF$1440:$AF$1442</definedName>
    <definedName name="HDPE_PIPES">'[53]PIPES BASIC RATES'!$A$62:$A$221</definedName>
    <definedName name="HDPE_RATES">[52]wh_data!$L$3:$O$15</definedName>
    <definedName name="HDPE_T">[52]wh_data!$A$3:$D$17</definedName>
    <definedName name="hdpe1">[92]detls!$A$3:$O$18</definedName>
    <definedName name="hdpepvrate">'[93]hdpe-rates'!$C$7:$I$59</definedName>
    <definedName name="hdperates">'[94]HDPE-pipe-rates'!$I$33:$Z$38</definedName>
    <definedName name="hdpewts">'[93]hdpe weights'!$B$1:$F$53</definedName>
    <definedName name="Header_Row" localSheetId="22">ROW(#REF!)</definedName>
    <definedName name="Header_Row" localSheetId="8">ROW(#REF!)</definedName>
    <definedName name="Header_Row">ROW(#REF!)</definedName>
    <definedName name="hh" localSheetId="22">#REF!</definedName>
    <definedName name="hh" localSheetId="8">#REF!</definedName>
    <definedName name="hh">#REF!</definedName>
    <definedName name="HiddenRows" localSheetId="22" hidden="1">#REF!</definedName>
    <definedName name="HiddenRows" localSheetId="8" hidden="1">#REF!</definedName>
    <definedName name="HiddenRows" hidden="1">#REF!</definedName>
    <definedName name="HIRE_CHARGES_PLASTERING_CEILING">'[53]BACK BONE'!$DZ$2:$DZ$10</definedName>
    <definedName name="HIRE_CHARGES_PLASTERING_WALLS">'[53]BACK BONE'!$DU$2:$DU$10</definedName>
    <definedName name="Hot_Mix_Plant_30_45__TPH">[37]Usage!$C$6</definedName>
    <definedName name="Hot_Mix_Plant_30_45_TPH_6_10_TPH">[37]Usage!$C$8</definedName>
    <definedName name="HP_RATE">[52]input!$E$17</definedName>
    <definedName name="HPM">[95]DISCOUNT!$B$4</definedName>
    <definedName name="HPMAUX">'[90]Global factors'!$B$8</definedName>
    <definedName name="HPMIO">'[90]Global factors'!$B$7</definedName>
    <definedName name="HYSD">[29]MRATES!$P$49</definedName>
    <definedName name="i" localSheetId="22">#REF!</definedName>
    <definedName name="i" localSheetId="8">#REF!</definedName>
    <definedName name="i">#REF!</definedName>
    <definedName name="IA">'[96]Sheet1 (2)'!$II$1</definedName>
    <definedName name="id10.0">'[71]int-Dia-hdpe'!$H$3:$H$27</definedName>
    <definedName name="id10_0">NA()</definedName>
    <definedName name="id2.5" localSheetId="22">#REF!</definedName>
    <definedName name="id2.5" localSheetId="8">#REF!</definedName>
    <definedName name="id2.5">#REF!</definedName>
    <definedName name="id4.0">'[71]int-Dia-hdpe'!$E$3:$E$27</definedName>
    <definedName name="id4_0">NA()</definedName>
    <definedName name="id6.0">'[71]int-Dia-hdpe'!$F$3:$F$27</definedName>
    <definedName name="id6_0">NA()</definedName>
    <definedName name="id8.0">'[71]int-Dia-hdpe'!$G$3:$G$27</definedName>
    <definedName name="id8_0">NA()</definedName>
    <definedName name="if">[97]Sheet3!$C$15</definedName>
    <definedName name="iiii">[80]Labour!$D$5</definedName>
    <definedName name="IRC2.36">[29]MRATES!$M$6</definedName>
    <definedName name="ISMC_WEIGHTS" localSheetId="22">#REF!</definedName>
    <definedName name="ISMC_WEIGHTS" localSheetId="8">#REF!</definedName>
    <definedName name="ISMC_WEIGHTS">#REF!</definedName>
    <definedName name="JBcode_14dig" localSheetId="22">#REF!</definedName>
    <definedName name="JBcode_14dig" localSheetId="8">#REF!</definedName>
    <definedName name="JBcode_14dig">#REF!</definedName>
    <definedName name="jd" localSheetId="22">#REF!</definedName>
    <definedName name="jd" localSheetId="8">#REF!</definedName>
    <definedName name="jd">#REF!</definedName>
    <definedName name="jhkjahdkjhasdjhfkjasdhfkj" localSheetId="22">[54]Lead!#REF!</definedName>
    <definedName name="jhkjahdkjhasdjhfkjasdhfkj" localSheetId="8">[54]Lead!#REF!</definedName>
    <definedName name="jhkjahdkjhasdjhfkjasdhfkj">[54]Lead!#REF!</definedName>
    <definedName name="jjfgkf" localSheetId="1">#REF!</definedName>
    <definedName name="jjfgkf" localSheetId="24">#REF!</definedName>
    <definedName name="jjfgkf" localSheetId="25">#REF!</definedName>
    <definedName name="jjfgkf" localSheetId="3">#REF!</definedName>
    <definedName name="jjfgkf" localSheetId="22">#REF!</definedName>
    <definedName name="jjfgkf" localSheetId="8">#REF!</definedName>
    <definedName name="jjfgkf">#REF!</definedName>
    <definedName name="JKDL123" localSheetId="1" hidden="1">#REF!</definedName>
    <definedName name="JKDL123" localSheetId="24" hidden="1">#REF!</definedName>
    <definedName name="JKDL123" localSheetId="25" hidden="1">#REF!</definedName>
    <definedName name="JKDL123" localSheetId="3" hidden="1">#REF!</definedName>
    <definedName name="JKDL123" localSheetId="22" hidden="1">#REF!</definedName>
    <definedName name="JKDL123" localSheetId="8" hidden="1">#REF!</definedName>
    <definedName name="JKDL123" hidden="1">#REF!</definedName>
    <definedName name="jksfiohifnklkldf" localSheetId="26">Scheduled_Payment+Extra_Payment</definedName>
    <definedName name="jksfiohifnklkldf" localSheetId="1">Scheduled_Payment+Extra_Payment</definedName>
    <definedName name="jksfiohifnklkldf" localSheetId="24">Scheduled_Payment+Extra_Payment</definedName>
    <definedName name="jksfiohifnklkldf" localSheetId="25">Scheduled_Payment+Extra_Payment</definedName>
    <definedName name="jksfiohifnklkldf" localSheetId="2">Scheduled_Payment+Extra_Payment</definedName>
    <definedName name="jksfiohifnklkldf" localSheetId="3">Scheduled_Payment+Extra_Payment</definedName>
    <definedName name="jksfiohifnklkldf" localSheetId="22">Scheduled_Payment+Extra_Payment</definedName>
    <definedName name="jksfiohifnklkldf" localSheetId="8">Scheduled_Payment+Extra_Payment</definedName>
    <definedName name="jksfiohifnklkldf" localSheetId="0">Scheduled_Payment+Extra_Payment</definedName>
    <definedName name="jksfiohifnklkldf" localSheetId="5">Scheduled_Payment+Extra_Payment</definedName>
    <definedName name="jksfiohifnklkldf" localSheetId="7">Scheduled_Payment+Extra_Payment</definedName>
    <definedName name="jksfiohifnklkldf" localSheetId="27">Scheduled_Payment+Extra_Payment</definedName>
    <definedName name="jksfiohifnklkldf">Scheduled_Payment+Extra_Payment</definedName>
    <definedName name="KC139_6">"'smb://Rajkishor/f/muthu%20vasanthan/Food%20court/S5.xls'#$''.$A$1"</definedName>
    <definedName name="KC139_7">"$#REF!.$A$1"</definedName>
    <definedName name="KFJ">[72]DATA_PRG!$H$180</definedName>
    <definedName name="kiran" localSheetId="1">#REF!</definedName>
    <definedName name="kiran" localSheetId="24">#REF!</definedName>
    <definedName name="kiran" localSheetId="25">#REF!</definedName>
    <definedName name="kiran" localSheetId="3">#REF!</definedName>
    <definedName name="kiran" localSheetId="22">#REF!</definedName>
    <definedName name="kiran" localSheetId="8">#REF!</definedName>
    <definedName name="kiran">#REF!</definedName>
    <definedName name="KK">[72]DATA_PRG!$H$211</definedName>
    <definedName name="Knr" localSheetId="1">#REF!</definedName>
    <definedName name="Knr" localSheetId="24">#REF!</definedName>
    <definedName name="Knr" localSheetId="25">#REF!</definedName>
    <definedName name="Knr" localSheetId="3">#REF!</definedName>
    <definedName name="Knr" localSheetId="22">#REF!</definedName>
    <definedName name="Knr" localSheetId="8">#REF!</definedName>
    <definedName name="Knr">#REF!</definedName>
    <definedName name="KW_RATE">[52]input!$C$17</definedName>
    <definedName name="l">[98]Labour!$D$8</definedName>
    <definedName name="L_Bhisti">[99]Labour!$D$3</definedName>
    <definedName name="L_BitumenSprayer">[98]Labour!$D$4</definedName>
    <definedName name="L_Blacksmith">[99]Labour!$D$5</definedName>
    <definedName name="L_Blaster">[100]Labour!$D$6</definedName>
    <definedName name="L_ChipsSpreader">[98]Labour!$D$8</definedName>
    <definedName name="L_Driller">[100]Labour!$D$11</definedName>
    <definedName name="L_Mason_1stClass">[99]Labour!$D$14</definedName>
    <definedName name="L_Mason_2ndClass">[99]Labour!$D$15</definedName>
    <definedName name="L_Mate">[99]Labour!$D$16</definedName>
    <definedName name="L_Mazdoor">[99]Labour!$D$17</definedName>
    <definedName name="L_Mazdoor_Semi">[99]Labour!$D$18</definedName>
    <definedName name="L_Mazdoor_Skilled">[99]Labour!$D$19</definedName>
    <definedName name="L_Surveyor">[99]Labour!$D$22</definedName>
    <definedName name="Last_Row">#N/A</definedName>
    <definedName name="LCNAUX">'[90]Global factors'!$B$5</definedName>
    <definedName name="LCS" localSheetId="1">#REF!</definedName>
    <definedName name="LCS" localSheetId="24">#REF!</definedName>
    <definedName name="LCS" localSheetId="25">#REF!</definedName>
    <definedName name="LCS" localSheetId="3">#REF!</definedName>
    <definedName name="LCS" localSheetId="22">#REF!</definedName>
    <definedName name="LCS" localSheetId="8">#REF!</definedName>
    <definedName name="LCS">#REF!</definedName>
    <definedName name="lead" localSheetId="1">#REF!</definedName>
    <definedName name="lead" localSheetId="24">#REF!</definedName>
    <definedName name="lead" localSheetId="25">#REF!</definedName>
    <definedName name="lead" localSheetId="3">#REF!</definedName>
    <definedName name="lead" localSheetId="22">#REF!</definedName>
    <definedName name="lead" localSheetId="8">#REF!</definedName>
    <definedName name="lead">#REF!</definedName>
    <definedName name="lead_prin" localSheetId="1">#REF!</definedName>
    <definedName name="lead_prin" localSheetId="24">#REF!</definedName>
    <definedName name="lead_prin" localSheetId="25">#REF!</definedName>
    <definedName name="lead_prin" localSheetId="3">#REF!</definedName>
    <definedName name="lead_prin" localSheetId="22">#REF!</definedName>
    <definedName name="lead_prin" localSheetId="8">#REF!</definedName>
    <definedName name="lead_prin">#REF!</definedName>
    <definedName name="LEAD_RANGE">'[53]BACK BONE'!$DF$4:$DF$26</definedName>
    <definedName name="lead3" localSheetId="1">#REF!</definedName>
    <definedName name="lead3" localSheetId="24">#REF!</definedName>
    <definedName name="lead3" localSheetId="25">#REF!</definedName>
    <definedName name="lead3" localSheetId="3">#REF!</definedName>
    <definedName name="lead3" localSheetId="22">#REF!</definedName>
    <definedName name="lead3" localSheetId="8">#REF!</definedName>
    <definedName name="lead3">#REF!</definedName>
    <definedName name="leadprin" localSheetId="1">#REF!</definedName>
    <definedName name="leadprin" localSheetId="24">#REF!</definedName>
    <definedName name="leadprin" localSheetId="25">#REF!</definedName>
    <definedName name="leadprin" localSheetId="3">#REF!</definedName>
    <definedName name="leadprin" localSheetId="22">#REF!</definedName>
    <definedName name="leadprin" localSheetId="8">#REF!</definedName>
    <definedName name="leadprin">#REF!</definedName>
    <definedName name="leads1">[101]leads!$A$3:$F$53</definedName>
    <definedName name="leads11">[1]leads!$A$3:$E$107</definedName>
    <definedName name="lfo">[97]Sheet3!$C$16</definedName>
    <definedName name="lgt">'[26]C-data'!$F$25</definedName>
    <definedName name="Lift_Delift_Ranges">'[53]BACK BONE'!$A$24:$A1037651</definedName>
    <definedName name="LIFT_RANGE">'[53]BACK BONE'!$DO$4:$DO$26</definedName>
    <definedName name="lifting_heights">'[68]data existing_do not delete'!$A$43:$A$54</definedName>
    <definedName name="lin">[72]DATA_PRG!$H$159</definedName>
    <definedName name="LineDetails">[102]Lookup!$A$3:$AH$284</definedName>
    <definedName name="lkuj" localSheetId="1">#REF!</definedName>
    <definedName name="lkuj" localSheetId="24">#REF!</definedName>
    <definedName name="lkuj" localSheetId="25">#REF!</definedName>
    <definedName name="lkuj" localSheetId="3">#REF!</definedName>
    <definedName name="lkuj" localSheetId="22">#REF!</definedName>
    <definedName name="lkuj" localSheetId="8">#REF!</definedName>
    <definedName name="lkuj">#REF!</definedName>
    <definedName name="LMAUX">'[90]Global factors'!$B$10</definedName>
    <definedName name="LOAD_UNLOAD">'[53]BACK BONE'!$DS$1:$DS$3</definedName>
    <definedName name="LSNO1">[103]Lead!$N$7</definedName>
    <definedName name="LSNO13">[10]Lead!$N$10</definedName>
    <definedName name="LSNO14">[10]Lead!$N$11</definedName>
    <definedName name="LSNO19">[104]Lead!$O$20</definedName>
    <definedName name="LSNO2">[10]Lead!$N$7</definedName>
    <definedName name="LSNO20" localSheetId="22">[10]Lead!#REF!</definedName>
    <definedName name="LSNO20" localSheetId="8">[10]Lead!#REF!</definedName>
    <definedName name="LSNO20">[10]Lead!#REF!</definedName>
    <definedName name="LSNO24">[103]Lead!$N$26</definedName>
    <definedName name="LSNO26">[103]Lead!$N$28</definedName>
    <definedName name="LSNO3">[103]Lead!$N$9</definedName>
    <definedName name="LSNO4">[10]Lead!$N$9</definedName>
    <definedName name="lujm" localSheetId="22">#REF!</definedName>
    <definedName name="lujm" localSheetId="8">#REF!</definedName>
    <definedName name="lujm">#REF!</definedName>
    <definedName name="M_ACPipe_100">[100]Material!$D$3</definedName>
    <definedName name="M_Aggregate_10">[99]Material!$D$17</definedName>
    <definedName name="M_Aggregate_20">[99]Material!$D$18</definedName>
    <definedName name="M_Aggregate_375mmMaximum_224_56mm">[99]Material!$D$4</definedName>
    <definedName name="M_Aggregate_40">[99]Material!$D$19</definedName>
    <definedName name="M_Aggregate_Crushable_GradeII">[105]Material!$D$21</definedName>
    <definedName name="M_Aggregate_Crushable_GradeIII">[105]Material!$D$22</definedName>
    <definedName name="M_Aggregate_GradeII_19mmNominal_10_5mm">[106]Material!$D$14</definedName>
    <definedName name="M_Aggregate_GradeII_19mmNominal_25_10mm">[106]Material!$D$15</definedName>
    <definedName name="M_Aggregate_GradeII_19mmNominal_5mm_below">[106]Material!$D$16</definedName>
    <definedName name="M_Aggregate_GradeII_63_45mm">[105]Material!$D$24</definedName>
    <definedName name="M_Aggregate_GradeIII_53_224mm">[105]Material!$D$25</definedName>
    <definedName name="M_BindingWire">[100]Material!$D$38</definedName>
    <definedName name="M_Bitumen_CRM">[106]Material!$D$39</definedName>
    <definedName name="M_Bitumen_NRM">[106]Material!$D$40</definedName>
    <definedName name="M_Bitumen_PM">[106]Material!$D$41</definedName>
    <definedName name="M_Bitumen_S65">[98]Material!$D$42</definedName>
    <definedName name="M_Bitumen_S90">[98]Material!$D$43</definedName>
    <definedName name="M_BitumenEmulsion_RS1">[106]Material!$D$44</definedName>
    <definedName name="M_BitumenEmulsion_SS1">[99]Material!$D$45</definedName>
    <definedName name="M_BitumenSealant">[99]Material!$D$46</definedName>
    <definedName name="M_Blasted_Rubble">[100]Material!$D$47</definedName>
    <definedName name="M_BlastingMaterial">[100]Material!$D$48</definedName>
    <definedName name="M_BondStone_400_150_150mm">[100]Material!$D$49</definedName>
    <definedName name="M_Brick_1stClass">[100]Material!$D$50</definedName>
    <definedName name="M_Cement">[99]Material!$D$51</definedName>
    <definedName name="M_CompensationForEarthTakenFromPrivateLand">[98]Material!$D$54</definedName>
    <definedName name="M_CrushedSand_OR_Grit">[106]Material!$D$61</definedName>
    <definedName name="M_CrushedStoneChipping_132">[106]Material!$D$64</definedName>
    <definedName name="M_CrushedStoneChipping_67mm_100Passing_112mm">[106]Material!$D$65</definedName>
    <definedName name="M_CrushedStoneChipping_67mm_100Passing_95mm">[106]Material!$D$66</definedName>
    <definedName name="M_CrushedStoneChipping_95">[106]Material!$D$67</definedName>
    <definedName name="M_CrushedStoneCoarseAggregatePassing_53mm">[98]Material!$D$68</definedName>
    <definedName name="M_CuringCompound">[99]Material!$D$69</definedName>
    <definedName name="M_DebondingStrips">[99]Material!$D$70</definedName>
    <definedName name="M_ElastomericBearingAssembly">[100]Material!$D$73</definedName>
    <definedName name="M_ElectricDetonator">[100]Material!$D$74</definedName>
    <definedName name="M_FilterMedia">[100]Material!$D$79</definedName>
    <definedName name="M_filterMediam">[83]Material!$D$79</definedName>
    <definedName name="M_GranularMaterial">[100]Material!$D$88</definedName>
    <definedName name="M_HandBrokenMetal_40mm">[106]Material!$D$89</definedName>
    <definedName name="M_InterlockingBlocks_60mm">[106]Material!$D$91</definedName>
    <definedName name="M_InterlockingBlocks_80mm">[106]Material!$D$92</definedName>
    <definedName name="M_JointFillerBoard">[99]Material!$D$93</definedName>
    <definedName name="M_JuteRope_12mm">[99]Material!$D$95</definedName>
    <definedName name="M_KeyAggregatesPassing_224mm">[98]Material!$D$96</definedName>
    <definedName name="M_Lime">[100]Material!$D$97</definedName>
    <definedName name="M_MSClamps">[100]Material!$D$102</definedName>
    <definedName name="M_Plasticizer">[99]Material!$D$109</definedName>
    <definedName name="M_PolytheneSheet_125">[99]Material!$D$110</definedName>
    <definedName name="M_PolytheneSheething">[99]Material!$D$111</definedName>
    <definedName name="M_RCCPipeNP3_1000mm">[99]Material!$D$114</definedName>
    <definedName name="M_RCCPipeNP3_1200mm">[99]Material!$D$113</definedName>
    <definedName name="M_RCCPipeNP3_500mm">[99]Material!$D$117</definedName>
    <definedName name="M_RCCPipeNP3_750mm">[99]Material!$D$115</definedName>
    <definedName name="M_RCCPipeNP4_1000mm">[99]Material!$D$119</definedName>
    <definedName name="M_RCCPipeNP4_1200mm">[99]Material!$D$118</definedName>
    <definedName name="M_RCCPipeNP4_500mm">[99]Material!$D$122</definedName>
    <definedName name="M_RCCPipeNP4_750mm">[99]Material!$D$120</definedName>
    <definedName name="M_Sand_Coarse">[99]Material!$D$125</definedName>
    <definedName name="M_Sand_Fine">[99]Material!$D$126</definedName>
    <definedName name="M_SteelReinforcement_HYSDBars">[100]Material!$D$129</definedName>
    <definedName name="M_SteelReinforcement_MSRoundBars">[99]Material!$D$130</definedName>
    <definedName name="M_SteelReinforcement_TMTBars">[100]Material!$D$131</definedName>
    <definedName name="M_StoneBoulder_150mm_below">[98]Material!$D$132</definedName>
    <definedName name="M_StoneChips_12mm">[106]Material!$D$133</definedName>
    <definedName name="M_StoneCrushedAggregate_112_009mm">[106]Material!$D$135</definedName>
    <definedName name="M_StoneForCoarseRubbleMasonry_1stSort">[100]Material!$D$136</definedName>
    <definedName name="M_StoneForCoarseRubbleMasonry_2ndSort">[100]Material!$D$137</definedName>
    <definedName name="M_StoneForRandomRubbleMasonry">[100]Material!$D$138</definedName>
    <definedName name="M_StoneSpalls">[98]Material!$D$144</definedName>
    <definedName name="M_Water">[99]Material!$D$146</definedName>
    <definedName name="MA">[107]Input!$D$36</definedName>
    <definedName name="MAD" localSheetId="1">#REF!</definedName>
    <definedName name="MAD" localSheetId="24">#REF!</definedName>
    <definedName name="MAD" localSheetId="25">#REF!</definedName>
    <definedName name="MAD" localSheetId="3">#REF!</definedName>
    <definedName name="MAD" localSheetId="22">#REF!</definedName>
    <definedName name="MAD" localSheetId="8">#REF!</definedName>
    <definedName name="MAD">#REF!</definedName>
    <definedName name="Maddy" localSheetId="1">#REF!</definedName>
    <definedName name="Maddy" localSheetId="24">#REF!</definedName>
    <definedName name="Maddy" localSheetId="25">#REF!</definedName>
    <definedName name="Maddy" localSheetId="3">#REF!</definedName>
    <definedName name="Maddy" localSheetId="22">#REF!</definedName>
    <definedName name="Maddy" localSheetId="8">#REF!</definedName>
    <definedName name="Maddy">#REF!</definedName>
    <definedName name="madhu" localSheetId="1">#REF!</definedName>
    <definedName name="madhu" localSheetId="24">#REF!</definedName>
    <definedName name="madhu" localSheetId="25">#REF!</definedName>
    <definedName name="madhu" localSheetId="3">#REF!</definedName>
    <definedName name="madhu" localSheetId="22">#REF!</definedName>
    <definedName name="madhu" localSheetId="8">#REF!</definedName>
    <definedName name="madhu">#REF!</definedName>
    <definedName name="mal">[108]DATA!$H$67</definedName>
    <definedName name="Male" localSheetId="22">[48]data!#REF!</definedName>
    <definedName name="Male" localSheetId="8">[48]data!#REF!</definedName>
    <definedName name="Male">[48]data!#REF!</definedName>
    <definedName name="MAN">[84]m!$B$149</definedName>
    <definedName name="Mani">[109]Leads!$B$13:$D$113</definedName>
    <definedName name="map">'[26]C-data'!$F$115</definedName>
    <definedName name="MARBLE_STONES">'[53]BUILDING ITEMS'!$C$23:$C$27</definedName>
    <definedName name="mas_hab">[110]mas_hab!$A$1:$L$2239</definedName>
    <definedName name="mason">'[111]Rates SSR 2008-09'!$I$63</definedName>
    <definedName name="mason1">'[33]SSR 2014-15 Rates'!$E$41</definedName>
    <definedName name="mason2">'[33]SSR 2014-15 Rates'!$E$42</definedName>
    <definedName name="MATE">[74]MRATES!$F$36</definedName>
    <definedName name="MATERIAL_CLASS">'[53]PIPES BASIC RATES'!$A$5:$A$1000</definedName>
    <definedName name="Mazdoor">'[33]SSR 2014-15 Rates'!$E$43</definedName>
    <definedName name="Medical" localSheetId="22">[48]data!#REF!</definedName>
    <definedName name="Medical" localSheetId="8">[48]data!#REF!</definedName>
    <definedName name="Medical">[48]data!#REF!</definedName>
    <definedName name="metal" localSheetId="1">#REF!</definedName>
    <definedName name="metal" localSheetId="24">#REF!</definedName>
    <definedName name="metal" localSheetId="25">#REF!</definedName>
    <definedName name="metal" localSheetId="3">#REF!</definedName>
    <definedName name="metal" localSheetId="22">#REF!</definedName>
    <definedName name="metal" localSheetId="8">#REF!</definedName>
    <definedName name="metal">#REF!</definedName>
    <definedName name="METAL_D">[29]MRATES!$K$30</definedName>
    <definedName name="metal1" localSheetId="22">#REF!</definedName>
    <definedName name="metal1" localSheetId="8">#REF!</definedName>
    <definedName name="metal1">#REF!</definedName>
    <definedName name="metal11" localSheetId="22">#REF!</definedName>
    <definedName name="metal11" localSheetId="8">#REF!</definedName>
    <definedName name="metal11">#REF!</definedName>
    <definedName name="metal3" localSheetId="22">#REF!</definedName>
    <definedName name="metal3" localSheetId="8">#REF!</definedName>
    <definedName name="metal3">#REF!</definedName>
    <definedName name="MILD_6">[112]RMR!$F$30</definedName>
    <definedName name="mix">[113]r!$I$46</definedName>
    <definedName name="MLOAD">[29]MRATES!$X$10</definedName>
    <definedName name="mm">[62]r!$F$4</definedName>
    <definedName name="mn" localSheetId="22">'[114]Lead statement'!#REF!</definedName>
    <definedName name="mn" localSheetId="8">'[114]Lead statement'!#REF!</definedName>
    <definedName name="mn">'[114]Lead statement'!#REF!</definedName>
    <definedName name="MNJ" localSheetId="1">#REF!</definedName>
    <definedName name="MNJ" localSheetId="24">#REF!</definedName>
    <definedName name="MNJ" localSheetId="25">#REF!</definedName>
    <definedName name="MNJ" localSheetId="3">#REF!</definedName>
    <definedName name="MNJ" localSheetId="22">#REF!</definedName>
    <definedName name="MNJ" localSheetId="8">#REF!</definedName>
    <definedName name="MNJ">#REF!</definedName>
    <definedName name="mone">[62]r!$F$2</definedName>
    <definedName name="mone1">[2]r!$F$2</definedName>
    <definedName name="MS">[29]MRATES!$P$51</definedName>
    <definedName name="MSAND">[29]MRATES!$G$7</definedName>
    <definedName name="MSTACK">[29]MRATES!$X$12</definedName>
    <definedName name="mtwo">[62]r!$F$3</definedName>
    <definedName name="mtwo1">[2]r!$F$3</definedName>
    <definedName name="MUNLOAD">[29]MRATES!$X$11</definedName>
    <definedName name="MWL">[52]input!$C$11</definedName>
    <definedName name="mwls">'[89]Nspt-smp-final-ORIGINAL'!$X$8:$X$56</definedName>
    <definedName name="mymax">[115]Levels!$P$5</definedName>
    <definedName name="mymin">[115]Levels!$O$5</definedName>
    <definedName name="n" localSheetId="1">#REF!</definedName>
    <definedName name="n" localSheetId="24">#REF!</definedName>
    <definedName name="n" localSheetId="25">#REF!</definedName>
    <definedName name="n" localSheetId="3">#REF!</definedName>
    <definedName name="n" localSheetId="22">#REF!</definedName>
    <definedName name="n" localSheetId="8">#REF!</definedName>
    <definedName name="n">#REF!</definedName>
    <definedName name="nagara">[116]m!$M$3</definedName>
    <definedName name="nagaraj">[116]m!$M$3</definedName>
    <definedName name="Name" localSheetId="1">#REF!</definedName>
    <definedName name="Name" localSheetId="24">#REF!</definedName>
    <definedName name="Name" localSheetId="25">#REF!</definedName>
    <definedName name="Name" localSheetId="3">#REF!</definedName>
    <definedName name="Name" localSheetId="22">#REF!</definedName>
    <definedName name="Name" localSheetId="8">#REF!</definedName>
    <definedName name="Name">#REF!</definedName>
    <definedName name="New" localSheetId="22">[48]data!#REF!</definedName>
    <definedName name="New" localSheetId="8">[48]data!#REF!</definedName>
    <definedName name="New">[48]data!#REF!</definedName>
    <definedName name="new_111" localSheetId="26">Scheduled_Payment+Extra_Payment</definedName>
    <definedName name="new_111" localSheetId="1">Scheduled_Payment+Extra_Payment</definedName>
    <definedName name="new_111" localSheetId="24">Scheduled_Payment+Extra_Payment</definedName>
    <definedName name="new_111" localSheetId="25">Scheduled_Payment+Extra_Payment</definedName>
    <definedName name="new_111" localSheetId="2">Scheduled_Payment+Extra_Payment</definedName>
    <definedName name="new_111" localSheetId="3">Scheduled_Payment+Extra_Payment</definedName>
    <definedName name="new_111" localSheetId="22">Scheduled_Payment+Extra_Payment</definedName>
    <definedName name="new_111" localSheetId="8">Scheduled_Payment+Extra_Payment</definedName>
    <definedName name="new_111" localSheetId="0">Scheduled_Payment+Extra_Payment</definedName>
    <definedName name="new_111" localSheetId="5">Scheduled_Payment+Extra_Payment</definedName>
    <definedName name="new_111" localSheetId="7">Scheduled_Payment+Extra_Payment</definedName>
    <definedName name="new_111" localSheetId="27">Scheduled_Payment+Extra_Payment</definedName>
    <definedName name="new_111">Scheduled_Payment+Extra_Payment</definedName>
    <definedName name="newdata" localSheetId="1">#REF!</definedName>
    <definedName name="newdata" localSheetId="24">#REF!</definedName>
    <definedName name="newdata" localSheetId="25">#REF!</definedName>
    <definedName name="newdata" localSheetId="3">#REF!</definedName>
    <definedName name="newdata" localSheetId="22">#REF!</definedName>
    <definedName name="newdata" localSheetId="8">#REF!</definedName>
    <definedName name="newdata" localSheetId="7">#REF!</definedName>
    <definedName name="newdata">#REF!</definedName>
    <definedName name="NH4vorklmg">[64]BALAN1!$F$20</definedName>
    <definedName name="nl">[117]DATA!$B$22</definedName>
    <definedName name="nn">[118]Publicbuilding!$R$46</definedName>
    <definedName name="no">'[71]habs-list'!$B$5:$B$285</definedName>
    <definedName name="NO_1000" localSheetId="1">#REF!</definedName>
    <definedName name="NO_1000" localSheetId="24">#REF!</definedName>
    <definedName name="NO_1000" localSheetId="25">#REF!</definedName>
    <definedName name="NO_1000" localSheetId="3">#REF!</definedName>
    <definedName name="NO_1000" localSheetId="22">#REF!</definedName>
    <definedName name="NO_1000" localSheetId="8">#REF!</definedName>
    <definedName name="NO_1000">#REF!</definedName>
    <definedName name="NO_800" localSheetId="1">#REF!</definedName>
    <definedName name="NO_800" localSheetId="24">#REF!</definedName>
    <definedName name="NO_800" localSheetId="25">#REF!</definedName>
    <definedName name="NO_800" localSheetId="3">#REF!</definedName>
    <definedName name="NO_800" localSheetId="22">#REF!</definedName>
    <definedName name="NO_800" localSheetId="8">#REF!</definedName>
    <definedName name="NO_800">#REF!</definedName>
    <definedName name="nodes">[91]nodes!$C$5:$C$115</definedName>
    <definedName name="NOTUSED">'[56]R99 etc'!$A$1:$L$142</definedName>
    <definedName name="nr">[9]DATA!$B$3</definedName>
    <definedName name="NR_136_Found">'[119]Road data'!$K$417</definedName>
    <definedName name="NR_Approachslab">'[119]Road data'!$K$697</definedName>
    <definedName name="NR_backfill">'[119]Road data'!$K$741</definedName>
    <definedName name="NR_Filter">'[119]Road data'!$K$544</definedName>
    <definedName name="NR_HYSD_found">'[119]Road data'!$K$789</definedName>
    <definedName name="NR_HYSD_sub">'[119]Road data'!$K$773</definedName>
    <definedName name="NR_HYSD_super">'[119]Road data'!$K$757</definedName>
    <definedName name="NR_M15_Footing">'[119]Road data'!$K$570</definedName>
    <definedName name="NR_M15_levellingcoarse">'[119]Road data'!$K$721</definedName>
    <definedName name="NR_M15_sub">'[119]Road data'!$K$596</definedName>
    <definedName name="NR_M20_bed">'[119]Road data'!$K$621</definedName>
    <definedName name="NR_M20_slab">'[119]Road data'!$K$646</definedName>
    <definedName name="NR_M30_WC">'[119]Road data'!$K$671</definedName>
    <definedName name="NR_R_300">'[119]Road data'!$K$527</definedName>
    <definedName name="NR_weepholes">'[119]Road data'!$K$849</definedName>
    <definedName name="NUM_MMM" localSheetId="1">#REF!</definedName>
    <definedName name="NUM_MMM" localSheetId="24">#REF!</definedName>
    <definedName name="NUM_MMM" localSheetId="25">#REF!</definedName>
    <definedName name="NUM_MMM" localSheetId="3">#REF!</definedName>
    <definedName name="NUM_MMM" localSheetId="22">#REF!</definedName>
    <definedName name="NUM_MMM" localSheetId="8">#REF!</definedName>
    <definedName name="NUM_MMM">#REF!</definedName>
    <definedName name="Number_of_Payments">#N/A</definedName>
    <definedName name="Nurses" localSheetId="22">[51]Data.F8.BTR!#REF!</definedName>
    <definedName name="Nurses" localSheetId="8">[51]Data.F8.BTR!#REF!</definedName>
    <definedName name="Nurses">[51]Data.F8.BTR!#REF!</definedName>
    <definedName name="nw" localSheetId="1">#REF!</definedName>
    <definedName name="nw" localSheetId="24">#REF!</definedName>
    <definedName name="nw" localSheetId="25">#REF!</definedName>
    <definedName name="nw" localSheetId="3">#REF!</definedName>
    <definedName name="nw" localSheetId="22">#REF!</definedName>
    <definedName name="nw" localSheetId="8">#REF!</definedName>
    <definedName name="nw">#REF!</definedName>
    <definedName name="od">'[71]int-Dia-hdpe'!$C$3:$C$27</definedName>
    <definedName name="OH">[74]MRATES!$H$52</definedName>
    <definedName name="OHBRBRACESEVENTOTHIRTEEN" localSheetId="1">#REF!</definedName>
    <definedName name="OHBRBRACESEVENTOTHIRTEEN" localSheetId="24">#REF!</definedName>
    <definedName name="OHBRBRACESEVENTOTHIRTEEN" localSheetId="25">#REF!</definedName>
    <definedName name="OHBRBRACESEVENTOTHIRTEEN" localSheetId="3">#REF!</definedName>
    <definedName name="OHBRBRACESEVENTOTHIRTEEN" localSheetId="22">#REF!</definedName>
    <definedName name="OHBRBRACESEVENTOTHIRTEEN" localSheetId="8">#REF!</definedName>
    <definedName name="OHBRBRACESEVENTOTHIRTEEN">#REF!</definedName>
    <definedName name="OHBRCOLUMNONETOSIX" localSheetId="1">#REF!</definedName>
    <definedName name="OHBRCOLUMNONETOSIX" localSheetId="24">#REF!</definedName>
    <definedName name="OHBRCOLUMNONETOSIX" localSheetId="25">#REF!</definedName>
    <definedName name="OHBRCOLUMNONETOSIX" localSheetId="3">#REF!</definedName>
    <definedName name="OHBRCOLUMNONETOSIX" localSheetId="22">#REF!</definedName>
    <definedName name="OHBRCOLUMNONETOSIX" localSheetId="8">#REF!</definedName>
    <definedName name="OHBRCOLUMNONETOSIX">#REF!</definedName>
    <definedName name="OHBRCOLUMNSEVENTOTHIRTEEN" localSheetId="1">#REF!</definedName>
    <definedName name="OHBRCOLUMNSEVENTOTHIRTEEN" localSheetId="24">#REF!</definedName>
    <definedName name="OHBRCOLUMNSEVENTOTHIRTEEN" localSheetId="25">#REF!</definedName>
    <definedName name="OHBRCOLUMNSEVENTOTHIRTEEN" localSheetId="3">#REF!</definedName>
    <definedName name="OHBRCOLUMNSEVENTOTHIRTEEN" localSheetId="22">#REF!</definedName>
    <definedName name="OHBRCOLUMNSEVENTOTHIRTEEN" localSheetId="8">#REF!</definedName>
    <definedName name="OHBRCOLUMNSEVENTOTHIRTEEN">#REF!</definedName>
    <definedName name="OHR">'[120]Leads Entry'!$I$30</definedName>
    <definedName name="ohsrcap" localSheetId="1">#REF!</definedName>
    <definedName name="ohsrcap" localSheetId="24">#REF!</definedName>
    <definedName name="ohsrcap" localSheetId="25">#REF!</definedName>
    <definedName name="ohsrcap" localSheetId="3">#REF!</definedName>
    <definedName name="ohsrcap" localSheetId="22">#REF!</definedName>
    <definedName name="ohsrcap" localSheetId="8">#REF!</definedName>
    <definedName name="ohsrcap">#REF!</definedName>
    <definedName name="ohsrlls">[91]nodes!$D$5:$D$115</definedName>
    <definedName name="OIU">[72]DATA_PRG!$H$328</definedName>
    <definedName name="ojjlkj">[80]Material!$D$130</definedName>
    <definedName name="OOOEOOOE" localSheetId="1">#REF!</definedName>
    <definedName name="OOOEOOOE" localSheetId="24">#REF!</definedName>
    <definedName name="OOOEOOOE" localSheetId="25">#REF!</definedName>
    <definedName name="OOOEOOOE" localSheetId="3">#REF!</definedName>
    <definedName name="OOOEOOOE" localSheetId="22">#REF!</definedName>
    <definedName name="OOOEOOOE" localSheetId="8">#REF!</definedName>
    <definedName name="OOOEOOOE">#REF!</definedName>
    <definedName name="OrderTable" localSheetId="1" hidden="1">#REF!</definedName>
    <definedName name="OrderTable" localSheetId="24" hidden="1">#REF!</definedName>
    <definedName name="OrderTable" localSheetId="25" hidden="1">#REF!</definedName>
    <definedName name="OrderTable" localSheetId="3" hidden="1">#REF!</definedName>
    <definedName name="OrderTable" localSheetId="22" hidden="1">#REF!</definedName>
    <definedName name="OrderTable" localSheetId="8" hidden="1">#REF!</definedName>
    <definedName name="OrderTable" hidden="1">#REF!</definedName>
    <definedName name="Packed">[37]General!$K$4</definedName>
    <definedName name="paint">[72]DATA_PRG!$H$345</definedName>
    <definedName name="painter">'[33]SSR 2014-15 Rates'!$E$44</definedName>
    <definedName name="Payment_Date">#N/A</definedName>
    <definedName name="pc" localSheetId="22">#REF!</definedName>
    <definedName name="pc" localSheetId="8">#REF!</definedName>
    <definedName name="pc">#REF!</definedName>
    <definedName name="Phone" localSheetId="22">#REF!</definedName>
    <definedName name="Phone" localSheetId="8">#REF!</definedName>
    <definedName name="Phone">#REF!</definedName>
    <definedName name="Picking_5_to_100_mm_old_metalled_surface_and_sectioning">'[37]Common '!$D$280</definedName>
    <definedName name="PIPE_CL1">[52]CPHEEO!$AO$3:$AV$3</definedName>
    <definedName name="PIPE_ID">[52]CPHEEO!$BK$2:$BK$3</definedName>
    <definedName name="PIPE_ID_CD">[52]CPHEEO!$BL$2:$BL$3</definedName>
    <definedName name="PIPE_TYPE">[52]wh_data_R!$B$377:$B$384</definedName>
    <definedName name="PIPE_TYPE_R">[52]wh_data!$R$2:$R$9</definedName>
    <definedName name="PIPE_TYPES">[52]wh_data!$J$2:$J$9</definedName>
    <definedName name="piperates">'[93]ssr-rates'!$B$2:$J$839</definedName>
    <definedName name="PIPES">[52]CPHEEO!$AY$2:$BH$2</definedName>
    <definedName name="PIPES_CR">[52]CPHEEO!$Z$3:$Z$12</definedName>
    <definedName name="PIPES_E">[52]wh_data_R!$P$195:$P$203</definedName>
    <definedName name="pla">[12]DATA_PRG!$H$252</definedName>
    <definedName name="plasp">[72]DATA_PRG!$H$296</definedName>
    <definedName name="plaster_thick">'[68]data existing_do not delete'!$D$14:$D$16</definedName>
    <definedName name="PLASTERING_WALLS_CEILING">'[53]BACK BONE'!$HL$2:$HL$52</definedName>
    <definedName name="PM_AirCompressor_210cfm">'[99]Plant &amp;  Machinery'!$G$4</definedName>
    <definedName name="PM_BatchMixHMP_46_60THP">'[106]Plant &amp;  Machinery'!$G$5</definedName>
    <definedName name="PM_BatchTypeHMP_30_40">'[98]Plant &amp;  Machinery'!$G$6</definedName>
    <definedName name="PM_BitumenBoilerOilFired_1000">'[98]Plant &amp;  Machinery'!$G$9</definedName>
    <definedName name="PM_BitumenBoilerOilFired_200">'[106]Plant &amp;  Machinery'!$G$8</definedName>
    <definedName name="PM_BitumenEmulsionPressureDistributor">'[106]Plant &amp;  Machinery'!$G$10</definedName>
    <definedName name="PM_ConcreteMixer">'[99]Plant &amp;  Machinery'!$G$11</definedName>
    <definedName name="PM_Dozer_D50">'[99]Plant &amp;  Machinery'!$G$13</definedName>
    <definedName name="PM_ElectricGeneratorSet_125">'[98]Plant &amp;  Machinery'!$G$15</definedName>
    <definedName name="PM_FrontEndLoader_1cum">'[98]Plant &amp;  Machinery'!$G$17</definedName>
    <definedName name="PM_HydraulicBroom">'[106]Plant &amp;  Machinery'!$G$19</definedName>
    <definedName name="PM_HydraulicExcavator_09cum">'[98]Plant &amp;  Machinery'!$G$20</definedName>
    <definedName name="PM_HydraulicSelfPropelledChipSpreader">'[106]Plant &amp;  Machinery'!$G$21</definedName>
    <definedName name="PM_JointCuttingMachine">'[99]Plant &amp;  Machinery'!$G$23</definedName>
    <definedName name="PM_Mixall_6_10t">'[106]Plant &amp;  Machinery'!$G$24</definedName>
    <definedName name="PM_MotorGrader">'[98]Plant &amp;  Machinery'!$G$25</definedName>
    <definedName name="PM_NeedleVibrator">'[99]Plant &amp;  Machinery'!$G$27</definedName>
    <definedName name="PM_PaverFinisher">'[98]Plant &amp;  Machinery'!$G$28</definedName>
    <definedName name="PM_PlateVibrator">'[99]Plant &amp;  Machinery'!$G$30</definedName>
    <definedName name="PM_ScreedVibrator">'[99]Plant &amp;  Machinery'!$G$31</definedName>
    <definedName name="PM_ThreeWheeled_80_100kN_StaticRoller">'[98]Plant &amp;  Machinery'!$G$34</definedName>
    <definedName name="PM_Tipper_55">'[98]Plant &amp;  Machinery'!$G$45</definedName>
    <definedName name="PM_Tractor_Rotavator">'[105]Plant &amp;  Machinery'!$G$49</definedName>
    <definedName name="PM_Tractor_Trolley">'[99]Plant &amp;  Machinery'!$G$48</definedName>
    <definedName name="PM_Truck">'[121]Plant &amp;  Machinery'!$G$50</definedName>
    <definedName name="PM_VibratoryRoller_80_100kN">'[106]Plant &amp;  Machinery'!$G$51</definedName>
    <definedName name="PM_WaterTanker_6kl">'[99]Plant &amp;  Machinery'!$G$53</definedName>
    <definedName name="PMS">[87]m1!$D$30</definedName>
    <definedName name="POIN">[9]DATA!$H$182</definedName>
    <definedName name="Polished_Shahabad_slabs_of_Tandur_25_4mm_white">NA()</definedName>
    <definedName name="pp">'[122]pvc-pipe-rates'!$B$8:$B$27</definedName>
    <definedName name="ppp" localSheetId="1" hidden="1">{#N/A,#N/A,FALSE,"no"}</definedName>
    <definedName name="ppp" localSheetId="24" hidden="1">{#N/A,#N/A,FALSE,"no"}</definedName>
    <definedName name="ppp" localSheetId="25" hidden="1">{#N/A,#N/A,FALSE,"no"}</definedName>
    <definedName name="ppp" localSheetId="3" hidden="1">{#N/A,#N/A,FALSE,"no"}</definedName>
    <definedName name="ppp" localSheetId="7" hidden="1">{#N/A,#N/A,FALSE,"no"}</definedName>
    <definedName name="ppp" hidden="1">{#N/A,#N/A,FALSE,"no"}</definedName>
    <definedName name="PPPPP" localSheetId="22">#REF!</definedName>
    <definedName name="PPPPP" localSheetId="8">#REF!</definedName>
    <definedName name="PPPPP">#REF!</definedName>
    <definedName name="pr">[123]id!$A$3:$E$449</definedName>
    <definedName name="PR_Habcode_16_Dig" localSheetId="1">#REF!</definedName>
    <definedName name="PR_Habcode_16_Dig" localSheetId="24">#REF!</definedName>
    <definedName name="PR_Habcode_16_Dig" localSheetId="25">#REF!</definedName>
    <definedName name="PR_Habcode_16_Dig" localSheetId="3">#REF!</definedName>
    <definedName name="PR_Habcode_16_Dig" localSheetId="22">#REF!</definedName>
    <definedName name="PR_Habcode_16_Dig" localSheetId="8">#REF!</definedName>
    <definedName name="PR_Habcode_16_Dig">#REF!</definedName>
    <definedName name="Prasad" localSheetId="1">#REF!</definedName>
    <definedName name="Prasad" localSheetId="24">#REF!</definedName>
    <definedName name="Prasad" localSheetId="25">#REF!</definedName>
    <definedName name="Prasad" localSheetId="3">#REF!</definedName>
    <definedName name="Prasad" localSheetId="22">#REF!</definedName>
    <definedName name="Prasad" localSheetId="8">#REF!</definedName>
    <definedName name="Prasad">#REF!</definedName>
    <definedName name="praveen">[124]sand!$A$1:$N$206</definedName>
    <definedName name="PRC" localSheetId="1">#REF!</definedName>
    <definedName name="PRC" localSheetId="24">#REF!</definedName>
    <definedName name="PRC" localSheetId="25">#REF!</definedName>
    <definedName name="PRC" localSheetId="3">#REF!</definedName>
    <definedName name="PRC" localSheetId="22">#REF!</definedName>
    <definedName name="PRC" localSheetId="8">#REF!</definedName>
    <definedName name="PRC">#REF!</definedName>
    <definedName name="_xlnm.Print_Area" localSheetId="26">'Abstract (3)'!$A$1:$E$37</definedName>
    <definedName name="_xlnm.Print_Area" localSheetId="1">'CS 15.03.2024'!$A$1:$I$35</definedName>
    <definedName name="_xlnm.Print_Area" localSheetId="24">'GA (3)'!$A$1:$K$40</definedName>
    <definedName name="_xlnm.Print_Area" localSheetId="2">'GA 15.03.2024'!$A$1:$C$31</definedName>
    <definedName name="_xlnm.Print_Area" localSheetId="3">NA!$A$1:$J$40</definedName>
    <definedName name="_xlnm.Print_Area" localSheetId="22">'Print (2)'!$A$1:$Q$464</definedName>
    <definedName name="_xlnm.Print_Area" localSheetId="8">RE!$B$1:$P$560</definedName>
    <definedName name="_xlnm.Print_Area" localSheetId="0">'RE 15.03.2024'!$A$1:$P$375</definedName>
    <definedName name="_xlnm.Print_Area" localSheetId="5">'RE-CS'!$B$1:$R$589</definedName>
    <definedName name="_xlnm.Print_Area" localSheetId="7">'seignorage '!$B$1:$T$60</definedName>
    <definedName name="_xlnm.Print_Area" localSheetId="6">Sheet5!$B$5:$D$15</definedName>
    <definedName name="_xlnm.Print_Area" localSheetId="27">'Sheet5 (2)'!$B$5:$E$31</definedName>
    <definedName name="_xlnm.Print_Area">#REF!</definedName>
    <definedName name="Print_Area_MI" localSheetId="1">#REF!</definedName>
    <definedName name="Print_Area_MI" localSheetId="24">#REF!</definedName>
    <definedName name="Print_Area_MI" localSheetId="25">#REF!</definedName>
    <definedName name="Print_Area_MI" localSheetId="3">#REF!</definedName>
    <definedName name="Print_Area_MI" localSheetId="22">#REF!</definedName>
    <definedName name="Print_Area_MI" localSheetId="8">#REF!</definedName>
    <definedName name="Print_Area_MI">#REF!</definedName>
    <definedName name="Print_Area_MI_12" localSheetId="1">#REF!</definedName>
    <definedName name="Print_Area_MI_12" localSheetId="24">#REF!</definedName>
    <definedName name="Print_Area_MI_12" localSheetId="25">#REF!</definedName>
    <definedName name="Print_Area_MI_12" localSheetId="3">#REF!</definedName>
    <definedName name="Print_Area_MI_12" localSheetId="22">#REF!</definedName>
    <definedName name="Print_Area_MI_12" localSheetId="8">#REF!</definedName>
    <definedName name="Print_Area_MI_12">#REF!</definedName>
    <definedName name="Print_Area_MI_3" localSheetId="22">#REF!</definedName>
    <definedName name="Print_Area_MI_3" localSheetId="8">#REF!</definedName>
    <definedName name="Print_Area_MI_3">#REF!</definedName>
    <definedName name="Print_Area_MI_6" localSheetId="22">#REF!</definedName>
    <definedName name="Print_Area_MI_6" localSheetId="8">#REF!</definedName>
    <definedName name="Print_Area_MI_6">#REF!</definedName>
    <definedName name="Print_Area_MI_9" localSheetId="22">#REF!</definedName>
    <definedName name="Print_Area_MI_9" localSheetId="8">#REF!</definedName>
    <definedName name="Print_Area_MI_9">#REF!</definedName>
    <definedName name="Print_Area_Reset">#N/A</definedName>
    <definedName name="_xlnm.Print_Titles" localSheetId="9">CIVIL1!$2:$4</definedName>
    <definedName name="_xlnm.Print_Titles" localSheetId="1">'CS 15.03.2024'!$3:$3</definedName>
    <definedName name="_xlnm.Print_Titles" localSheetId="10">'ELE1'!$2:$4</definedName>
    <definedName name="_xlnm.Print_Titles" localSheetId="24">'GA (3)'!$3:$3</definedName>
    <definedName name="_xlnm.Print_Titles" localSheetId="25">'GA (4)'!$3:$3</definedName>
    <definedName name="_xlnm.Print_Titles" localSheetId="3">NA!$3:$3</definedName>
    <definedName name="_xlnm.Print_Titles" localSheetId="22">'Print (2)'!$1:$4</definedName>
    <definedName name="_xlnm.Print_Titles" localSheetId="8">RE!$2:$3</definedName>
    <definedName name="_xlnm.Print_Titles" localSheetId="0">'RE 15.03.2024'!$1:$3</definedName>
    <definedName name="_xlnm.Print_Titles" localSheetId="5">'RE-CS'!$2:$3</definedName>
    <definedName name="_xlnm.Print_Titles" localSheetId="7">'seignorage '!$1:$3</definedName>
    <definedName name="ProdForm" localSheetId="1" hidden="1">#REF!</definedName>
    <definedName name="ProdForm" localSheetId="24" hidden="1">#REF!</definedName>
    <definedName name="ProdForm" localSheetId="25" hidden="1">#REF!</definedName>
    <definedName name="ProdForm" localSheetId="3" hidden="1">#REF!</definedName>
    <definedName name="ProdForm" localSheetId="22" hidden="1">#REF!</definedName>
    <definedName name="ProdForm" localSheetId="8" hidden="1">#REF!</definedName>
    <definedName name="ProdForm" hidden="1">#REF!</definedName>
    <definedName name="Product" localSheetId="1" hidden="1">#REF!</definedName>
    <definedName name="Product" localSheetId="24" hidden="1">#REF!</definedName>
    <definedName name="Product" localSheetId="25" hidden="1">#REF!</definedName>
    <definedName name="Product" localSheetId="3" hidden="1">#REF!</definedName>
    <definedName name="Product" localSheetId="22" hidden="1">#REF!</definedName>
    <definedName name="Product" localSheetId="8" hidden="1">#REF!</definedName>
    <definedName name="Product" hidden="1">#REF!</definedName>
    <definedName name="PROS_LPM">[52]input!$H$9</definedName>
    <definedName name="PROS_MLD">[52]input!$K$9</definedName>
    <definedName name="PROS_PERIOD">[52]input!$C$5</definedName>
    <definedName name="PROS_POP">[52]input!$F$9</definedName>
    <definedName name="PROS_YEAR">[52]input!$C$9</definedName>
    <definedName name="prsrhds">[125]t_prsr!$A$3:$H$60</definedName>
    <definedName name="PSC_C">[52]wh_data_R!$D$335:$J$346</definedName>
    <definedName name="PSC_CL">[52]wh_data_R!$D$334:$J$334</definedName>
    <definedName name="PSC_CL_RATES">[52]wh_data!$M$119:$T$119</definedName>
    <definedName name="PSC_CLL">[52]wh_data_R!$W$378:$Y$383</definedName>
    <definedName name="PSC_CLR">[52]wh_data!$L$119:$O$119</definedName>
    <definedName name="PSC_CLS">[52]wh_data_R!$N$1440:$N$1445</definedName>
    <definedName name="PSC_D_R">[52]CPHEEO!$BC$3:$BC$14</definedName>
    <definedName name="PSC_D_RATES">'[65]PSC REVISED'!$C$9:$K$9</definedName>
    <definedName name="PSC_DC">[52]wh_data_R!$A$121:$A$132</definedName>
    <definedName name="PSC_DR">[52]wh_data!$L$120:$L$126</definedName>
    <definedName name="PSC_FR_10KG">'[65]PSC REVISED'!$C$46:$K$46</definedName>
    <definedName name="PSC_FR_12KG">'[65]PSC REVISED'!$C$62:$K$62</definedName>
    <definedName name="PSC_FR_14KG">'[65]PSC REVISED'!$C$77:$K$77</definedName>
    <definedName name="PSC_FR_16KG">'[65]PSC REVISED'!$C$92:$K$92</definedName>
    <definedName name="PSC_FR_6KG">'[65]PSC REVISED'!$C$18:$K$18</definedName>
    <definedName name="PSC_FR_8KG">'[65]PSC REVISED'!$C$32:$K$32</definedName>
    <definedName name="PSC_G">[52]wh_data_R!$O$1440:$O$1445</definedName>
    <definedName name="PSC_P">[52]wh_data_R!$P$1440:$P$1445</definedName>
    <definedName name="PSC_RATES">[52]wh_data!$L$120:$O$126</definedName>
    <definedName name="PSC_T">[52]wh_data!$A$120:$G$129</definedName>
    <definedName name="PUMPSET_COST">[52]CPHEEO!$C$11</definedName>
    <definedName name="PUMPSET_LIFE">[52]CPHEEO!$C$13</definedName>
    <definedName name="PV">[125]PVC_dia!$A$26:$L$38</definedName>
    <definedName name="pvc">[126]detls!$A$26:$O$38</definedName>
    <definedName name="PVC_CL">[52]wh_data_R!$D$231:$G$231</definedName>
    <definedName name="PVC_CL_RATES">[52]wh_data!$M$20:$O$20</definedName>
    <definedName name="PVC_CLR">[52]wh_data!$L$20:$O$20</definedName>
    <definedName name="PVC_CLS">[52]wh_data_R!$AH$1440:$AH$1442</definedName>
    <definedName name="PVC_D_R">[52]CPHEEO!$AY$3:$AY$15</definedName>
    <definedName name="PVC_D_RATES">[65]pvc!$C$23:$O$23</definedName>
    <definedName name="PVC_DC">[52]wh_data_R!$A$21:$A$33</definedName>
    <definedName name="PVC_DL_RANGE">[52]CPHEEO!$AY$3:$AY$16</definedName>
    <definedName name="PVC_DR">[52]wh_data!$L$21:$L$33</definedName>
    <definedName name="PVC_FR_10KG">[65]pvc!$C$60:$O$60</definedName>
    <definedName name="PVC_FR_4KG">[65]pvc!$C$31:$O$31</definedName>
    <definedName name="PVC_FR_6KG">[65]pvc!$C$45:$O$45</definedName>
    <definedName name="PVC_G">[52]wh_data_R!$AI$1440:$AI$1442</definedName>
    <definedName name="PVC_ID">[52]wh_data_R!$L$21:$L$33</definedName>
    <definedName name="PVC_ID_CL">[52]wh_data_R!$L$20:$O$20</definedName>
    <definedName name="PVC_IDS">[52]wh_data_R!$L$21:$O$33</definedName>
    <definedName name="PVC_PIPES">'[53]PIPES BASIC RATES'!$A$5:$A$60</definedName>
    <definedName name="pvc_specials" localSheetId="1">#REF!</definedName>
    <definedName name="pvc_specials" localSheetId="24">#REF!</definedName>
    <definedName name="pvc_specials" localSheetId="25">#REF!</definedName>
    <definedName name="pvc_specials" localSheetId="3">#REF!</definedName>
    <definedName name="pvc_specials" localSheetId="22">#REF!</definedName>
    <definedName name="pvc_specials" localSheetId="8">#REF!</definedName>
    <definedName name="pvc_specials">#REF!</definedName>
    <definedName name="PVC_T">[52]wh_data!$A$21:$D$33</definedName>
    <definedName name="PVCid10.0">'[71]int-Dia-pvc'!$H$3:$H$27</definedName>
    <definedName name="PVCid10_0">NA()</definedName>
    <definedName name="PVCid4.0">'[71]int-Dia-pvc'!$E$3:$E$27</definedName>
    <definedName name="PVCid4_0">NA()</definedName>
    <definedName name="PVCid6.0">'[71]int-Dia-pvc'!$F$3:$F$27</definedName>
    <definedName name="PVCid6_0">NA()</definedName>
    <definedName name="PVCid8.0">'[71]int-Dia-pvc'!$G$3:$G$27</definedName>
    <definedName name="PVCid8_0">NA()</definedName>
    <definedName name="PVCod">'[71]int-Dia-pvc'!$C$3:$C$27</definedName>
    <definedName name="pvcpvrate">'[93]pvc-rates'!$C$7:$I$46</definedName>
    <definedName name="pvcrates">'[94]pvc-pipe-rates'!$I$30:$Z$35</definedName>
    <definedName name="pvcsaddle">[66]Sheet1!$B$98:$B$102</definedName>
    <definedName name="pvcwts">'[93]PVC weights'!$B$1:$F$40</definedName>
    <definedName name="pw">'[26]C-data'!$F$86</definedName>
    <definedName name="q" localSheetId="22">#REF!</definedName>
    <definedName name="q" localSheetId="8">#REF!</definedName>
    <definedName name="q">#REF!</definedName>
    <definedName name="Q_CD_EW" localSheetId="22">#REF!</definedName>
    <definedName name="Q_CD_EW" localSheetId="8">#REF!</definedName>
    <definedName name="Q_CD_EW">#REF!</definedName>
    <definedName name="Q_CD_M10_BODY" localSheetId="22">#REF!</definedName>
    <definedName name="Q_CD_M10_BODY" localSheetId="8">#REF!</definedName>
    <definedName name="Q_CD_M10_BODY">#REF!</definedName>
    <definedName name="Q_CD_M10_FOUN" localSheetId="22">#REF!</definedName>
    <definedName name="Q_CD_M10_FOUN" localSheetId="8">#REF!</definedName>
    <definedName name="Q_CD_M10_FOUN">#REF!</definedName>
    <definedName name="Q_EW_F" localSheetId="22">[127]R_Det!#REF!</definedName>
    <definedName name="Q_EW_F" localSheetId="8">[127]R_Det!#REF!</definedName>
    <definedName name="Q_EW_F">[127]R_Det!#REF!</definedName>
    <definedName name="Q_EW_S" localSheetId="22">[127]R_Det!#REF!</definedName>
    <definedName name="Q_EW_S" localSheetId="8">[127]R_Det!#REF!</definedName>
    <definedName name="Q_EW_S">[127]R_Det!#REF!</definedName>
    <definedName name="Q_GRAVEL_SHOLDERS" localSheetId="22">[127]R_Det!#REF!</definedName>
    <definedName name="Q_GRAVEL_SHOLDERS" localSheetId="8">[127]R_Det!#REF!</definedName>
    <definedName name="Q_GRAVEL_SHOLDERS">[127]R_Det!#REF!</definedName>
    <definedName name="Q_GSB" localSheetId="22">[127]R_Det!#REF!</definedName>
    <definedName name="Q_GSB" localSheetId="8">[127]R_Det!#REF!</definedName>
    <definedName name="Q_GSB">[127]R_Det!#REF!</definedName>
    <definedName name="Q_MSS">[43]R_Det!$I$48</definedName>
    <definedName name="q_pick" localSheetId="22">[127]R_Det!#REF!</definedName>
    <definedName name="q_pick" localSheetId="8">[127]R_Det!#REF!</definedName>
    <definedName name="q_pick">[127]R_Det!#REF!</definedName>
    <definedName name="Q_SCSD" localSheetId="22">[127]R_Det!#REF!</definedName>
    <definedName name="Q_SCSD" localSheetId="8">[127]R_Det!#REF!</definedName>
    <definedName name="Q_SCSD">[127]R_Det!#REF!</definedName>
    <definedName name="Q_SDBC" localSheetId="22">[127]R_Det!#REF!</definedName>
    <definedName name="Q_SDBC" localSheetId="8">[127]R_Det!#REF!</definedName>
    <definedName name="Q_SDBC">[127]R_Det!#REF!</definedName>
    <definedName name="Q_TACK" localSheetId="22">[127]R_Det!#REF!</definedName>
    <definedName name="Q_TACK" localSheetId="8">[127]R_Det!#REF!</definedName>
    <definedName name="Q_TACK">[127]R_Det!#REF!</definedName>
    <definedName name="Q_WBM2" localSheetId="22">[127]R_Det!#REF!</definedName>
    <definedName name="Q_WBM2" localSheetId="8">[127]R_Det!#REF!</definedName>
    <definedName name="Q_WBM2">[127]R_Det!#REF!</definedName>
    <definedName name="Q_WBM3" localSheetId="22">[127]R_Det!#REF!</definedName>
    <definedName name="Q_WBM3" localSheetId="8">[127]R_Det!#REF!</definedName>
    <definedName name="Q_WBM3">[127]R_Det!#REF!</definedName>
    <definedName name="QQ">[87]m1!$D$9</definedName>
    <definedName name="qqq" localSheetId="1">#REF!</definedName>
    <definedName name="qqq" localSheetId="24">#REF!</definedName>
    <definedName name="qqq" localSheetId="25">#REF!</definedName>
    <definedName name="qqq" localSheetId="3">#REF!</definedName>
    <definedName name="qqq" localSheetId="22">#REF!</definedName>
    <definedName name="qqq" localSheetId="8">#REF!</definedName>
    <definedName name="qqq">#REF!</definedName>
    <definedName name="qqww" localSheetId="1">#REF!</definedName>
    <definedName name="qqww" localSheetId="24">#REF!</definedName>
    <definedName name="qqww" localSheetId="25">#REF!</definedName>
    <definedName name="qqww" localSheetId="3">#REF!</definedName>
    <definedName name="qqww" localSheetId="22">#REF!</definedName>
    <definedName name="qqww" localSheetId="8">#REF!</definedName>
    <definedName name="qqww">#REF!</definedName>
    <definedName name="qr">'[33]Lead statement'!$P$10</definedName>
    <definedName name="QRückläufe">[64]BALAN1!$E$10</definedName>
    <definedName name="QSchlamwasser_Dauer">[64]BALAN1!$E$54</definedName>
    <definedName name="QUERY2" localSheetId="22">[128]data!#REF!</definedName>
    <definedName name="QUERY2" localSheetId="8">[128]data!#REF!</definedName>
    <definedName name="QUERY2">[128]data!#REF!</definedName>
    <definedName name="R_136_Bodywalls">'[129]Road data'!$K$399</definedName>
    <definedName name="R_136_Found">'[129]Road data'!$K$374</definedName>
    <definedName name="R_148_belowcc">'[129]Road data'!$K$285</definedName>
    <definedName name="R_BackFill">'[129]Road data'!$K$699</definedName>
    <definedName name="R_BetweenBodywalls">'[129]Road data'!$K$466</definedName>
    <definedName name="R_BM" localSheetId="22">'[50]Road data'!#REF!</definedName>
    <definedName name="R_BM" localSheetId="8">'[50]Road data'!#REF!</definedName>
    <definedName name="R_BM">'[50]Road data'!#REF!</definedName>
    <definedName name="r_det">[50]R_Det!$I$31</definedName>
    <definedName name="R_Diversion_Road" localSheetId="22">'[130]Road data'!#REF!</definedName>
    <definedName name="R_Diversion_Road" localSheetId="8">'[130]Road data'!#REF!</definedName>
    <definedName name="R_Diversion_Road">'[130]Road data'!#REF!</definedName>
    <definedName name="R_EW_Car" localSheetId="22">'[50]Road data'!#REF!</definedName>
    <definedName name="R_EW_Car" localSheetId="8">'[50]Road data'!#REF!</definedName>
    <definedName name="R_EW_Car">'[50]Road data'!#REF!</definedName>
    <definedName name="R_EW_FMC_Car">'[130]Road data'!$K$49</definedName>
    <definedName name="R_EW_FMC_Side">'[50]Road data'!$K$30</definedName>
    <definedName name="R_EW_Form_OMC">'[129]Road data'!$K$58</definedName>
    <definedName name="R_EW_Man" localSheetId="22">'[130]Road data'!#REF!</definedName>
    <definedName name="R_EW_Man" localSheetId="8">'[130]Road data'!#REF!</definedName>
    <definedName name="R_EW_Man">'[130]Road data'!#REF!</definedName>
    <definedName name="R_EW_OMC_Car" localSheetId="22">'[50]Road data'!#REF!</definedName>
    <definedName name="R_EW_OMC_Car" localSheetId="8">'[50]Road data'!#REF!</definedName>
    <definedName name="R_EW_OMC_Car">'[50]Road data'!#REF!</definedName>
    <definedName name="R_EW_OMC_Side" localSheetId="22">'[50]Road data'!#REF!</definedName>
    <definedName name="R_EW_OMC_Side" localSheetId="8">'[50]Road data'!#REF!</definedName>
    <definedName name="R_EW_OMC_Side">'[50]Road data'!#REF!</definedName>
    <definedName name="R_EW_Side_OMC">'[129]Road data'!$K$30</definedName>
    <definedName name="R_EW_Trench">'[131]Road data'!$K$13</definedName>
    <definedName name="R_Filter">'[129]Road data'!$K$502</definedName>
    <definedName name="R_Gravel_Bedding">'[43]Road data'!$K$354</definedName>
    <definedName name="R_Gravel_between">'[131]Road data'!$K$356</definedName>
    <definedName name="R_Gravel_Pipebedding">'[131]Road data'!$K$299</definedName>
    <definedName name="R_Gravel_Quardrent" localSheetId="22">'[130]Road data'!#REF!</definedName>
    <definedName name="R_Gravel_Quardrent" localSheetId="8">'[130]Road data'!#REF!</definedName>
    <definedName name="R_Gravel_Quardrent">'[130]Road data'!#REF!</definedName>
    <definedName name="R_GravelBedding">'[129]Road data'!$K$351</definedName>
    <definedName name="R_GravelShoulders">'[50]Road data'!$K$251</definedName>
    <definedName name="R_GSB">'[130]Road data'!$K$77</definedName>
    <definedName name="R_HP_1000">'[132]Road data'!$K$446</definedName>
    <definedName name="R_HP_600" localSheetId="22">'[50]Road data'!#REF!</definedName>
    <definedName name="R_HP_600" localSheetId="8">'[50]Road data'!#REF!</definedName>
    <definedName name="R_HP_600">'[50]Road data'!#REF!</definedName>
    <definedName name="R_HP_800">'[132]Road data'!$K$432</definedName>
    <definedName name="R_HPL_600" localSheetId="22">'[50]Road data'!#REF!</definedName>
    <definedName name="R_HPL_600" localSheetId="8">'[50]Road data'!#REF!</definedName>
    <definedName name="R_HPL_600">'[50]Road data'!#REF!</definedName>
    <definedName name="R_HPL_800">'[131]Road data'!$K$322</definedName>
    <definedName name="R_HYSD_Found">'[129]Road data'!$K$747</definedName>
    <definedName name="R_HYSD_sub">'[129]Road data'!$K$731</definedName>
    <definedName name="R_HYSD_Super" localSheetId="22">'[50]Road data'!#REF!</definedName>
    <definedName name="R_HYSD_Super" localSheetId="8">'[50]Road data'!#REF!</definedName>
    <definedName name="R_HYSD_Super">'[50]Road data'!#REF!</definedName>
    <definedName name="R_M10_base" localSheetId="22">'[130]Road data'!#REF!</definedName>
    <definedName name="R_M10_base" localSheetId="8">'[130]Road data'!#REF!</definedName>
    <definedName name="R_M10_base">'[130]Road data'!#REF!</definedName>
    <definedName name="R_M10_bCC" localSheetId="22">'[50]Road data'!#REF!</definedName>
    <definedName name="R_M10_bCC" localSheetId="8">'[50]Road data'!#REF!</definedName>
    <definedName name="R_M10_bCC">'[50]Road data'!#REF!</definedName>
    <definedName name="R_M10_bodywalls">'[131]Road data'!$K$286</definedName>
    <definedName name="R_M10_drains" localSheetId="22">'[130]Road data'!#REF!</definedName>
    <definedName name="R_M10_drains" localSheetId="8">'[130]Road data'!#REF!</definedName>
    <definedName name="R_M10_drains">'[130]Road data'!#REF!</definedName>
    <definedName name="R_M10_found">'[131]Road data'!$K$275</definedName>
    <definedName name="R_M15_dividers" localSheetId="22">'[130]Road data'!#REF!</definedName>
    <definedName name="R_M15_dividers" localSheetId="8">'[130]Road data'!#REF!</definedName>
    <definedName name="R_M15_dividers">'[130]Road data'!#REF!</definedName>
    <definedName name="R_M15_Foot">'[129]Road data'!$K$528</definedName>
    <definedName name="R_M15_footing" localSheetId="22">'[50]Road data'!#REF!</definedName>
    <definedName name="R_M15_footing" localSheetId="8">'[50]Road data'!#REF!</definedName>
    <definedName name="R_M15_footing">'[50]Road data'!#REF!</definedName>
    <definedName name="R_M15_LevellingCoarse">'[129]Road data'!$K$679</definedName>
    <definedName name="R_M15_SUB" localSheetId="22">'[50]Road data'!#REF!</definedName>
    <definedName name="R_M15_SUB" localSheetId="8">'[50]Road data'!#REF!</definedName>
    <definedName name="R_M15_SUB">'[50]Road data'!#REF!</definedName>
    <definedName name="R_M20_Bed">'[129]Road data'!$K$579</definedName>
    <definedName name="R_M20_BedBack" localSheetId="22">'[50]Road data'!#REF!</definedName>
    <definedName name="R_M20_BedBack" localSheetId="8">'[50]Road data'!#REF!</definedName>
    <definedName name="R_M20_BedBack">'[50]Road data'!#REF!</definedName>
    <definedName name="R_M20_COVER" localSheetId="22">'[50]Road data'!#REF!</definedName>
    <definedName name="R_M20_COVER" localSheetId="8">'[50]Road data'!#REF!</definedName>
    <definedName name="R_M20_COVER">'[50]Road data'!#REF!</definedName>
    <definedName name="R_M20_DECKSLAB" localSheetId="22">'[50]Road data'!#REF!</definedName>
    <definedName name="R_M20_DECKSLAB" localSheetId="8">'[50]Road data'!#REF!</definedName>
    <definedName name="R_M20_DECKSLAB">'[50]Road data'!#REF!</definedName>
    <definedName name="R_M20_slab">'[129]Road data'!$K$604</definedName>
    <definedName name="R_M25_ApproachSlab" localSheetId="22">'[50]Road data'!#REF!</definedName>
    <definedName name="R_M25_ApproachSlab" localSheetId="8">'[50]Road data'!#REF!</definedName>
    <definedName name="R_M25_ApproachSlab">'[50]Road data'!#REF!</definedName>
    <definedName name="R_M30_WC" localSheetId="22">'[50]Road data'!#REF!</definedName>
    <definedName name="R_M30_WC" localSheetId="8">'[50]Road data'!#REF!</definedName>
    <definedName name="R_M30_WC">'[50]Road data'!#REF!</definedName>
    <definedName name="R_M35_CC" localSheetId="22">'[130]Road data'!#REF!</definedName>
    <definedName name="R_M35_CC" localSheetId="8">'[130]Road data'!#REF!</definedName>
    <definedName name="R_M35_CC">'[130]Road data'!#REF!</definedName>
    <definedName name="R_M35_FlyAsh" localSheetId="22">'[50]Road data'!#REF!</definedName>
    <definedName name="R_M35_FlyAsh" localSheetId="8">'[50]Road data'!#REF!</definedName>
    <definedName name="R_M35_FlyAsh">'[50]Road data'!#REF!</definedName>
    <definedName name="R_Mild" localSheetId="22">'[50]Road data'!#REF!</definedName>
    <definedName name="R_Mild" localSheetId="8">'[50]Road data'!#REF!</definedName>
    <definedName name="R_Mild">'[50]Road data'!#REF!</definedName>
    <definedName name="R_MSS">'[129]Road data'!$K$244</definedName>
    <definedName name="R_Painting" localSheetId="22">'[50]Road data'!#REF!</definedName>
    <definedName name="R_Painting" localSheetId="8">'[50]Road data'!#REF!</definedName>
    <definedName name="R_Painting">'[50]Road data'!#REF!</definedName>
    <definedName name="R_Pick">'[50]Road data'!$K$89</definedName>
    <definedName name="R_Plastering" localSheetId="22">'[50]Road data'!#REF!</definedName>
    <definedName name="R_Plastering" localSheetId="8">'[50]Road data'!#REF!</definedName>
    <definedName name="R_Plastering">'[50]Road data'!#REF!</definedName>
    <definedName name="R_R300">'[129]Road data'!$K$484</definedName>
    <definedName name="R_Rev_A300" localSheetId="22">'[130]Road data'!#REF!</definedName>
    <definedName name="R_Rev_A300" localSheetId="8">'[130]Road data'!#REF!</definedName>
    <definedName name="R_Rev_A300">'[130]Road data'!#REF!</definedName>
    <definedName name="R_Rev_Q300" localSheetId="22">'[130]Road data'!#REF!</definedName>
    <definedName name="R_Rev_Q300" localSheetId="8">'[130]Road data'!#REF!</definedName>
    <definedName name="R_Rev_Q300">'[130]Road data'!#REF!</definedName>
    <definedName name="R_SandFILLING" localSheetId="22">'[50]Road data'!#REF!</definedName>
    <definedName name="R_SandFILLING" localSheetId="8">'[50]Road data'!#REF!</definedName>
    <definedName name="R_SandFILLING">'[50]Road data'!#REF!</definedName>
    <definedName name="R_Scar_BT" localSheetId="22">'[50]Road data'!#REF!</definedName>
    <definedName name="R_Scar_BT" localSheetId="8">'[50]Road data'!#REF!</definedName>
    <definedName name="R_Scar_BT">'[50]Road data'!#REF!</definedName>
    <definedName name="R_Scar_GSB" localSheetId="22">'[50]Road data'!#REF!</definedName>
    <definedName name="R_Scar_GSB" localSheetId="8">'[50]Road data'!#REF!</definedName>
    <definedName name="R_Scar_GSB">'[50]Road data'!#REF!</definedName>
    <definedName name="R_Scarf">'[129]Road data'!$K$97</definedName>
    <definedName name="R_SCSD">'[129]Road data'!$K$198</definedName>
    <definedName name="R_SCSD_6070">'[50]Road data'!$K$173</definedName>
    <definedName name="R_SCSD_80100" localSheetId="22">'[50]Road data'!#REF!</definedName>
    <definedName name="R_SCSD_80100" localSheetId="8">'[50]Road data'!#REF!</definedName>
    <definedName name="R_SCSD_80100">'[50]Road data'!#REF!</definedName>
    <definedName name="R_SDBC">'[50]Road data'!$K$234</definedName>
    <definedName name="R_shoulders">'[129]Road data'!$K$263</definedName>
    <definedName name="R_Tack">'[50]Road data'!$K$197</definedName>
    <definedName name="R_WBM_G2">'[129]Road data'!$K$121</definedName>
    <definedName name="R_WBM_G3">'[129]Road data'!$K$144</definedName>
    <definedName name="R_WBM2" localSheetId="22">'[50]Road data'!#REF!</definedName>
    <definedName name="R_WBM2" localSheetId="8">'[50]Road data'!#REF!</definedName>
    <definedName name="R_WBM2">'[50]Road data'!#REF!</definedName>
    <definedName name="R_WBM2_HS">'[50]Road data'!$K$116</definedName>
    <definedName name="R_WBM2_HVR" localSheetId="22">'[50]Road data'!#REF!</definedName>
    <definedName name="R_WBM2_HVR" localSheetId="8">'[50]Road data'!#REF!</definedName>
    <definedName name="R_WBM2_HVR">'[50]Road data'!#REF!</definedName>
    <definedName name="R_WBM2_MCS" localSheetId="22">'[50]Road data'!#REF!</definedName>
    <definedName name="R_WBM2_MCS" localSheetId="8">'[50]Road data'!#REF!</definedName>
    <definedName name="R_WBM2_MCS">'[50]Road data'!#REF!</definedName>
    <definedName name="R_WBM3" localSheetId="22">'[50]Road data'!#REF!</definedName>
    <definedName name="R_WBM3" localSheetId="8">'[50]Road data'!#REF!</definedName>
    <definedName name="R_WBM3">'[50]Road data'!#REF!</definedName>
    <definedName name="R_WBM3_HS">'[50]Road data'!$K$142</definedName>
    <definedName name="R_WBM3_HVR" localSheetId="22">'[50]Road data'!#REF!</definedName>
    <definedName name="R_WBM3_HVR" localSheetId="8">'[50]Road data'!#REF!</definedName>
    <definedName name="R_WBM3_HVR">'[50]Road data'!#REF!</definedName>
    <definedName name="R_WBM3_MCS" localSheetId="22">'[50]Road data'!#REF!</definedName>
    <definedName name="R_WBM3_MCS" localSheetId="8">'[50]Road data'!#REF!</definedName>
    <definedName name="R_WBM3_MCS">'[50]Road data'!#REF!</definedName>
    <definedName name="R_Weepholes" localSheetId="22">'[50]Road data'!#REF!</definedName>
    <definedName name="R_Weepholes" localSheetId="8">'[50]Road data'!#REF!</definedName>
    <definedName name="R_Weepholes">'[50]Road data'!#REF!</definedName>
    <definedName name="R_WMM" localSheetId="22">'[50]Road data'!#REF!</definedName>
    <definedName name="R_WMM" localSheetId="8">'[50]Road data'!#REF!</definedName>
    <definedName name="R_WMM">'[50]Road data'!#REF!</definedName>
    <definedName name="raf">[83]Material!$D$130</definedName>
    <definedName name="raffs">'[83]Plant &amp;  Machinery'!$G$13</definedName>
    <definedName name="rafi">'[83]Plant &amp;  Machinery'!$G$4</definedName>
    <definedName name="raju">[83]Material!$D$126</definedName>
    <definedName name="ram">[83]Material!$D$129</definedName>
    <definedName name="raod" localSheetId="22">[54]Lead!#REF!</definedName>
    <definedName name="raod" localSheetId="8">[54]Lead!#REF!</definedName>
    <definedName name="raod">[54]Lead!#REF!</definedName>
    <definedName name="rat">[83]Material!$D$51</definedName>
    <definedName name="rate12">'[8]lead-st'!$L$9</definedName>
    <definedName name="rate20">'[8]lead-st'!$L$8</definedName>
    <definedName name="rate40">'[8]lead-st'!$L$7</definedName>
    <definedName name="ratecrs">'[8]lead-st'!$L$12</definedName>
    <definedName name="raterough">'[8]lead-st'!$L$13</definedName>
    <definedName name="raterr">'[8]lead-st'!$L$11</definedName>
    <definedName name="rates" localSheetId="1">#REF!</definedName>
    <definedName name="rates" localSheetId="24">#REF!</definedName>
    <definedName name="rates" localSheetId="25">#REF!</definedName>
    <definedName name="rates" localSheetId="3">#REF!</definedName>
    <definedName name="rates" localSheetId="22">#REF!</definedName>
    <definedName name="rates" localSheetId="8">#REF!</definedName>
    <definedName name="rates">#REF!</definedName>
    <definedName name="rates1" localSheetId="1">#REF!</definedName>
    <definedName name="rates1" localSheetId="24">#REF!</definedName>
    <definedName name="rates1" localSheetId="25">#REF!</definedName>
    <definedName name="rates1" localSheetId="3">#REF!</definedName>
    <definedName name="rates1" localSheetId="22">#REF!</definedName>
    <definedName name="rates1" localSheetId="8">#REF!</definedName>
    <definedName name="rates1">#REF!</definedName>
    <definedName name="rates11" localSheetId="1">#REF!</definedName>
    <definedName name="rates11" localSheetId="24">#REF!</definedName>
    <definedName name="rates11" localSheetId="25">#REF!</definedName>
    <definedName name="rates11" localSheetId="3">#REF!</definedName>
    <definedName name="rates11" localSheetId="22">#REF!</definedName>
    <definedName name="rates11" localSheetId="8">#REF!</definedName>
    <definedName name="rates11">#REF!</definedName>
    <definedName name="rates4" localSheetId="22">#REF!</definedName>
    <definedName name="rates4" localSheetId="8">#REF!</definedName>
    <definedName name="rates4">#REF!</definedName>
    <definedName name="ratesand">'[8]lead-st'!$L$10</definedName>
    <definedName name="Ravu" localSheetId="1">#REF!</definedName>
    <definedName name="Ravu" localSheetId="24">#REF!</definedName>
    <definedName name="Ravu" localSheetId="25">#REF!</definedName>
    <definedName name="Ravu" localSheetId="3">#REF!</definedName>
    <definedName name="Ravu" localSheetId="22">#REF!</definedName>
    <definedName name="Ravu" localSheetId="8">#REF!</definedName>
    <definedName name="Ravu">#REF!</definedName>
    <definedName name="rax">[83]Material!$D$47</definedName>
    <definedName name="rb">'[26]C-data'!$F$112</definedName>
    <definedName name="RCArea" localSheetId="22" hidden="1">#REF!</definedName>
    <definedName name="RCArea" localSheetId="8" hidden="1">#REF!</definedName>
    <definedName name="RCArea" hidden="1">#REF!</definedName>
    <definedName name="RCC_CLL">[52]wh_data_R!$AL$1440:$AN$1441</definedName>
    <definedName name="RCC_D_R">[52]CPHEEO!$BG$3:$BG$13</definedName>
    <definedName name="rcc_mix">'[68]data existing_do not delete'!$F$14:$F$15</definedName>
    <definedName name="RCC_NP_CLASS_PIPES">'[53]RCC S.S PIPES NP CLASS'!$A$23:$A$83</definedName>
    <definedName name="RCC_PR_CLASS_PIPES">'[53]RCC S.S PR CLASS'!$A$24:$A$77</definedName>
    <definedName name="rcc_vrcc_mix">'[68]data existing_do not delete'!$G$14:$G$17</definedName>
    <definedName name="RE" localSheetId="1">#REF!</definedName>
    <definedName name="RE" localSheetId="24">#REF!</definedName>
    <definedName name="RE" localSheetId="25">#REF!</definedName>
    <definedName name="RE" localSheetId="3">#REF!</definedName>
    <definedName name="RE" localSheetId="22">#REF!</definedName>
    <definedName name="RE" localSheetId="8">#REF!</definedName>
    <definedName name="RE">#REF!</definedName>
    <definedName name="REFIL">[9]DATA!$H$189</definedName>
    <definedName name="Repalle_Sub">[133]quarry!$A$5:$AA$337</definedName>
    <definedName name="rerfdsfsdfd">'[83]Plant &amp;  Machinery'!$G$4</definedName>
    <definedName name="rfgsdg" localSheetId="1">#REF!</definedName>
    <definedName name="rfgsdg" localSheetId="24">#REF!</definedName>
    <definedName name="rfgsdg" localSheetId="25">#REF!</definedName>
    <definedName name="rfgsdg" localSheetId="3">#REF!</definedName>
    <definedName name="rfgsdg" localSheetId="22">#REF!</definedName>
    <definedName name="rfgsdg" localSheetId="8">#REF!</definedName>
    <definedName name="rfgsdg">#REF!</definedName>
    <definedName name="rggdg" localSheetId="1">#REF!</definedName>
    <definedName name="rggdg" localSheetId="24">#REF!</definedName>
    <definedName name="rggdg" localSheetId="25">#REF!</definedName>
    <definedName name="rggdg" localSheetId="3">#REF!</definedName>
    <definedName name="rggdg" localSheetId="22">#REF!</definedName>
    <definedName name="rggdg" localSheetId="8">#REF!</definedName>
    <definedName name="rggdg">#REF!</definedName>
    <definedName name="road" localSheetId="1">[54]Lead!#REF!</definedName>
    <definedName name="road" localSheetId="24">[54]Lead!#REF!</definedName>
    <definedName name="road" localSheetId="25">[54]Lead!#REF!</definedName>
    <definedName name="road" localSheetId="3">[54]Lead!#REF!</definedName>
    <definedName name="road" localSheetId="22">[54]Lead!#REF!</definedName>
    <definedName name="road" localSheetId="8">[54]Lead!#REF!</definedName>
    <definedName name="road">[54]Lead!#REF!</definedName>
    <definedName name="Road_Sections_list">'[56]Trunk unpaved'!$A$2:$L$233</definedName>
    <definedName name="roar1" localSheetId="22">[54]Lead!#REF!</definedName>
    <definedName name="roar1" localSheetId="8">[54]Lead!#REF!</definedName>
    <definedName name="roar1">[54]Lead!#REF!</definedName>
    <definedName name="ROUGH">[29]MRATES!$G$11</definedName>
    <definedName name="rrg">[134]r!$F$7</definedName>
    <definedName name="rrotg">'[135]Lead statement'!$P$16</definedName>
    <definedName name="rrr">'[80]Plant &amp;  Machinery'!$G$4</definedName>
    <definedName name="rrrate">'[8]lead-st'!$L$11</definedName>
    <definedName name="RRRR" localSheetId="1">#REF!</definedName>
    <definedName name="RRRR" localSheetId="24">#REF!</definedName>
    <definedName name="RRRR" localSheetId="25">#REF!</definedName>
    <definedName name="RRRR" localSheetId="3">#REF!</definedName>
    <definedName name="RRRR" localSheetId="22">#REF!</definedName>
    <definedName name="RRRR" localSheetId="8">#REF!</definedName>
    <definedName name="RRRR">#REF!</definedName>
    <definedName name="rrs">[8]rdamdata!$J$9</definedName>
    <definedName name="RSDP">[9]DATA!$H$215</definedName>
    <definedName name="rstone">[8]rdamdata!$J$11</definedName>
    <definedName name="rt" localSheetId="22">[54]Lead!#REF!</definedName>
    <definedName name="rt" localSheetId="8">[54]Lead!#REF!</definedName>
    <definedName name="rt">[54]Lead!#REF!</definedName>
    <definedName name="RubberRings">[63]maya!$B$382:$B$386</definedName>
    <definedName name="rwsrate">'[136]ssr-rates'!$B$1:$J$1644</definedName>
    <definedName name="s" localSheetId="1">#REF!</definedName>
    <definedName name="s" localSheetId="24">#REF!</definedName>
    <definedName name="s" localSheetId="25">#REF!</definedName>
    <definedName name="s" localSheetId="3">#REF!</definedName>
    <definedName name="s" localSheetId="22">#REF!</definedName>
    <definedName name="s" localSheetId="8">#REF!</definedName>
    <definedName name="s">#REF!</definedName>
    <definedName name="S.F" localSheetId="1" hidden="1">'[39]final abstract'!#REF!</definedName>
    <definedName name="S.F" localSheetId="24" hidden="1">'[39]final abstract'!#REF!</definedName>
    <definedName name="S.F" localSheetId="25" hidden="1">'[39]final abstract'!#REF!</definedName>
    <definedName name="S.F" localSheetId="3" hidden="1">'[39]final abstract'!#REF!</definedName>
    <definedName name="S.F" localSheetId="22" hidden="1">'[39]final abstract'!#REF!</definedName>
    <definedName name="S.F" localSheetId="8" hidden="1">'[39]final abstract'!#REF!</definedName>
    <definedName name="S.F" hidden="1">'[39]final abstract'!#REF!</definedName>
    <definedName name="S_Backfill">'[119]Road data'!$C$723</definedName>
    <definedName name="S_Filter">'[119]Road data'!$C$529</definedName>
    <definedName name="S_HYSD_found">'[119]Road data'!$C$775</definedName>
    <definedName name="S_HYSD_sub">'[119]Road data'!$C$759</definedName>
    <definedName name="S_HYSD_super">'[119]Road data'!$C$743</definedName>
    <definedName name="S_M15_footing">'[119]Road data'!$C$546</definedName>
    <definedName name="S_M15_levellingcoarse">'[119]Road data'!$C$699</definedName>
    <definedName name="S_M15_sub">'[119]Road data'!$C$572</definedName>
    <definedName name="S_m20_bed">'[119]Road data'!$C$598</definedName>
    <definedName name="S_M20_slab">'[119]Road data'!$C$623</definedName>
    <definedName name="S_M25_Approachslab">'[119]Road data'!$C$673</definedName>
    <definedName name="S_M30_WC">'[119]Road data'!$C$648</definedName>
    <definedName name="S_No_">NA()</definedName>
    <definedName name="S_R_300">'[119]Road data'!$C$511</definedName>
    <definedName name="S_weepholes">'[119]Road data'!$C$821</definedName>
    <definedName name="sa" localSheetId="22">[137]Lead!#REF!</definedName>
    <definedName name="sa" localSheetId="8">[137]Lead!#REF!</definedName>
    <definedName name="sa">[137]Lead!#REF!</definedName>
    <definedName name="sad" localSheetId="22">[51]Data.F8.BTR!#REF!</definedName>
    <definedName name="sad" localSheetId="8">[51]Data.F8.BTR!#REF!</definedName>
    <definedName name="sad">[51]Data.F8.BTR!#REF!</definedName>
    <definedName name="sadfas" localSheetId="1">#REF!</definedName>
    <definedName name="sadfas" localSheetId="24">#REF!</definedName>
    <definedName name="sadfas" localSheetId="25">#REF!</definedName>
    <definedName name="sadfas" localSheetId="3">#REF!</definedName>
    <definedName name="sadfas" localSheetId="22">#REF!</definedName>
    <definedName name="sadfas" localSheetId="8">#REF!</definedName>
    <definedName name="sadfas">#REF!</definedName>
    <definedName name="sand">[8]rdamdata!$J$12</definedName>
    <definedName name="SAND_D">[29]MRATES!$K$32</definedName>
    <definedName name="SandF">[63]maya!$A$30:$A$31</definedName>
    <definedName name="SASA" localSheetId="1">#REF!</definedName>
    <definedName name="SASA" localSheetId="24">#REF!</definedName>
    <definedName name="SASA" localSheetId="25">#REF!</definedName>
    <definedName name="SASA" localSheetId="3">#REF!</definedName>
    <definedName name="SASA" localSheetId="22">#REF!</definedName>
    <definedName name="SASA" localSheetId="8">#REF!</definedName>
    <definedName name="SASA">#REF!</definedName>
    <definedName name="sc">'[33]Lead statement'!$P$7</definedName>
    <definedName name="SD">[84]m!$D$149</definedName>
    <definedName name="sdf" localSheetId="1">#REF!</definedName>
    <definedName name="sdf" localSheetId="24">#REF!</definedName>
    <definedName name="sdf" localSheetId="25">#REF!</definedName>
    <definedName name="sdf" localSheetId="3">#REF!</definedName>
    <definedName name="sdf" localSheetId="22">#REF!</definedName>
    <definedName name="sdf" localSheetId="8">#REF!</definedName>
    <definedName name="sdf">#REF!</definedName>
    <definedName name="sdfsdsdfdf">[83]Material!$D$70</definedName>
    <definedName name="sea" localSheetId="1">#REF!</definedName>
    <definedName name="sea" localSheetId="24">#REF!</definedName>
    <definedName name="sea" localSheetId="25">#REF!</definedName>
    <definedName name="sea" localSheetId="3">#REF!</definedName>
    <definedName name="sea" localSheetId="22">#REF!</definedName>
    <definedName name="sea" localSheetId="8">#REF!</definedName>
    <definedName name="sea">#REF!</definedName>
    <definedName name="SEComp" localSheetId="22">[138]Data.F8.BTR!#REF!</definedName>
    <definedName name="SEComp" localSheetId="8">[138]Data.F8.BTR!#REF!</definedName>
    <definedName name="SEComp">[138]Data.F8.BTR!#REF!</definedName>
    <definedName name="segments">'[71]segments-details'!$A$5:$D$439</definedName>
    <definedName name="sein" localSheetId="1">#REF!</definedName>
    <definedName name="sein" localSheetId="24">#REF!</definedName>
    <definedName name="sein" localSheetId="25">#REF!</definedName>
    <definedName name="sein" localSheetId="3">#REF!</definedName>
    <definedName name="sein" localSheetId="22">#REF!</definedName>
    <definedName name="sein" localSheetId="8">#REF!</definedName>
    <definedName name="sein">#REF!</definedName>
    <definedName name="sein1" localSheetId="1">#REF!</definedName>
    <definedName name="sein1" localSheetId="24">#REF!</definedName>
    <definedName name="sein1" localSheetId="25">#REF!</definedName>
    <definedName name="sein1" localSheetId="3">#REF!</definedName>
    <definedName name="sein1" localSheetId="22">#REF!</definedName>
    <definedName name="sein1" localSheetId="8">#REF!</definedName>
    <definedName name="sein1">#REF!</definedName>
    <definedName name="sein4" localSheetId="1">#REF!</definedName>
    <definedName name="sein4" localSheetId="24">#REF!</definedName>
    <definedName name="sein4" localSheetId="25">#REF!</definedName>
    <definedName name="sein4" localSheetId="3">#REF!</definedName>
    <definedName name="sein4" localSheetId="22">#REF!</definedName>
    <definedName name="sein4" localSheetId="8">#REF!</definedName>
    <definedName name="sein4">#REF!</definedName>
    <definedName name="sese" localSheetId="1">[139]Data!#REF!</definedName>
    <definedName name="sese" localSheetId="24">[139]Data!#REF!</definedName>
    <definedName name="sese" localSheetId="25">[139]Data!#REF!</definedName>
    <definedName name="sese" localSheetId="3">[139]Data!#REF!</definedName>
    <definedName name="sese" localSheetId="22">[139]Data!#REF!</definedName>
    <definedName name="sese" localSheetId="8">[139]Data!#REF!</definedName>
    <definedName name="sese">[139]Data!#REF!</definedName>
    <definedName name="sf">'[33]Lead statement'!$P$8</definedName>
    <definedName name="SGGRAVEL">[29]MRATES!$H$34</definedName>
    <definedName name="SGMETAL">[29]MRATES!$H$30</definedName>
    <definedName name="SGSAND">[29]MRATES!$H$32</definedName>
    <definedName name="Shahabad_slabs_of_Tandur_25_4mm_white">NA()</definedName>
    <definedName name="Shahabad_slabs_of_Tandur_50_8mm_white">NA()</definedName>
    <definedName name="SHARED_FORMULA_1_11_1_11_26" localSheetId="22">#REF!</definedName>
    <definedName name="SHARED_FORMULA_1_11_1_11_26" localSheetId="8">#REF!</definedName>
    <definedName name="SHARED_FORMULA_1_11_1_11_26">#REF!</definedName>
    <definedName name="SHARED_FORMULA_1_11_1_11_30" localSheetId="22">#REF!</definedName>
    <definedName name="SHARED_FORMULA_1_11_1_11_30" localSheetId="8">#REF!</definedName>
    <definedName name="SHARED_FORMULA_1_11_1_11_30">#REF!</definedName>
    <definedName name="SHARED_FORMULA_1_153_1_153_26">NA()</definedName>
    <definedName name="SHARED_FORMULA_1_156_1_156_26" localSheetId="1">CONCATENATE(#REF!,"-",#REF!,"m x ",#REF!,"m")</definedName>
    <definedName name="SHARED_FORMULA_1_156_1_156_26" localSheetId="24">CONCATENATE(#REF!,"-",#REF!,"m x ",#REF!,"m")</definedName>
    <definedName name="SHARED_FORMULA_1_156_1_156_26" localSheetId="25">CONCATENATE(#REF!,"-",#REF!,"m x ",#REF!,"m")</definedName>
    <definedName name="SHARED_FORMULA_1_156_1_156_26" localSheetId="3">CONCATENATE(#REF!,"-",#REF!,"m x ",#REF!,"m")</definedName>
    <definedName name="SHARED_FORMULA_1_156_1_156_26" localSheetId="22">CONCATENATE(#REF!,"-",#REF!,"m x ",#REF!,"m")</definedName>
    <definedName name="SHARED_FORMULA_1_156_1_156_26" localSheetId="8">CONCATENATE(#REF!,"-",#REF!,"m x ",#REF!,"m")</definedName>
    <definedName name="SHARED_FORMULA_1_156_1_156_26" localSheetId="7">CONCATENATE(#REF!,"-",#REF!,"m x ",#REF!,"m")</definedName>
    <definedName name="SHARED_FORMULA_1_156_1_156_26">CONCATENATE(#REF!,"-",#REF!,"m x ",#REF!,"m")</definedName>
    <definedName name="SHARED_FORMULA_1_161_1_161_26">NA()</definedName>
    <definedName name="SHARED_FORMULA_1_164_1_164_26" localSheetId="22">+#REF!</definedName>
    <definedName name="SHARED_FORMULA_1_164_1_164_26" localSheetId="8">+#REF!</definedName>
    <definedName name="SHARED_FORMULA_1_164_1_164_26">+#REF!</definedName>
    <definedName name="SHARED_FORMULA_1_204_1_204_37">NA()</definedName>
    <definedName name="SHARED_FORMULA_1_21_1_21_22" localSheetId="22">+#REF!</definedName>
    <definedName name="SHARED_FORMULA_1_21_1_21_22" localSheetId="8">+#REF!</definedName>
    <definedName name="SHARED_FORMULA_1_21_1_21_22">+#REF!</definedName>
    <definedName name="SHARED_FORMULA_1_21_1_21_33" localSheetId="22">+#REF!</definedName>
    <definedName name="SHARED_FORMULA_1_21_1_21_33" localSheetId="8">+#REF!</definedName>
    <definedName name="SHARED_FORMULA_1_21_1_21_33">+#REF!</definedName>
    <definedName name="SHARED_FORMULA_1_24_1_24_37" localSheetId="22">+#REF!</definedName>
    <definedName name="SHARED_FORMULA_1_24_1_24_37" localSheetId="8">+#REF!</definedName>
    <definedName name="SHARED_FORMULA_1_24_1_24_37">+#REF!</definedName>
    <definedName name="SHARED_FORMULA_1_28_1_28_33" localSheetId="22">+#REF!</definedName>
    <definedName name="SHARED_FORMULA_1_28_1_28_33" localSheetId="8">+#REF!</definedName>
    <definedName name="SHARED_FORMULA_1_28_1_28_33">+#REF!</definedName>
    <definedName name="SHARED_FORMULA_1_31_1_31_22" localSheetId="22">+#REF!</definedName>
    <definedName name="SHARED_FORMULA_1_31_1_31_22" localSheetId="8">+#REF!</definedName>
    <definedName name="SHARED_FORMULA_1_31_1_31_22">+#REF!</definedName>
    <definedName name="SHARED_FORMULA_1_31_1_31_37" localSheetId="22">+#REF!</definedName>
    <definedName name="SHARED_FORMULA_1_31_1_31_37" localSheetId="8">+#REF!</definedName>
    <definedName name="SHARED_FORMULA_1_31_1_31_37">+#REF!</definedName>
    <definedName name="SHARED_FORMULA_1_335_1_335_37">NA()</definedName>
    <definedName name="SHARED_FORMULA_1_34_1_34_22">NA()</definedName>
    <definedName name="SHARED_FORMULA_1_34_1_34_26" localSheetId="22">+#REF!</definedName>
    <definedName name="SHARED_FORMULA_1_34_1_34_26" localSheetId="8">+#REF!</definedName>
    <definedName name="SHARED_FORMULA_1_34_1_34_26">+#REF!</definedName>
    <definedName name="SHARED_FORMULA_1_344_1_344_37">NA()</definedName>
    <definedName name="SHARED_FORMULA_1_37_1_37_26">NA()</definedName>
    <definedName name="SHARED_FORMULA_1_38_1_38_30" localSheetId="22">+#REF!</definedName>
    <definedName name="SHARED_FORMULA_1_38_1_38_30" localSheetId="8">+#REF!</definedName>
    <definedName name="SHARED_FORMULA_1_38_1_38_30">+#REF!</definedName>
    <definedName name="SHARED_FORMULA_1_4_1_4_26" localSheetId="22">+#REF!</definedName>
    <definedName name="SHARED_FORMULA_1_4_1_4_26" localSheetId="8">+#REF!</definedName>
    <definedName name="SHARED_FORMULA_1_4_1_4_26">+#REF!</definedName>
    <definedName name="SHARED_FORMULA_1_409_1_409_30">NA()</definedName>
    <definedName name="SHARED_FORMULA_1_41_1_41_30">NA()</definedName>
    <definedName name="SHARED_FORMULA_1_46_1_46_22" localSheetId="22">+#REF!</definedName>
    <definedName name="SHARED_FORMULA_1_46_1_46_22" localSheetId="8">+#REF!</definedName>
    <definedName name="SHARED_FORMULA_1_46_1_46_22">+#REF!</definedName>
    <definedName name="SHARED_FORMULA_1_49_1_49_22">NA()</definedName>
    <definedName name="SHARED_FORMULA_1_5_1_5_22" localSheetId="22">+#REF!</definedName>
    <definedName name="SHARED_FORMULA_1_5_1_5_22" localSheetId="8">+#REF!</definedName>
    <definedName name="SHARED_FORMULA_1_5_1_5_22">+#REF!</definedName>
    <definedName name="SHARED_FORMULA_1_57_1_57_30" localSheetId="22">+#REF!</definedName>
    <definedName name="SHARED_FORMULA_1_57_1_57_30" localSheetId="8">+#REF!</definedName>
    <definedName name="SHARED_FORMULA_1_57_1_57_30">+#REF!</definedName>
    <definedName name="SHARED_FORMULA_1_60_1_60_30">NA()</definedName>
    <definedName name="SHARED_FORMULA_1_63_1_63_26" localSheetId="22">+#REF!</definedName>
    <definedName name="SHARED_FORMULA_1_63_1_63_26" localSheetId="8">+#REF!</definedName>
    <definedName name="SHARED_FORMULA_1_63_1_63_26">+#REF!</definedName>
    <definedName name="SHARED_FORMULA_1_66_1_66_26">NA()</definedName>
    <definedName name="SHARED_FORMULA_1_7_1_7_33" localSheetId="22">+#REF!</definedName>
    <definedName name="SHARED_FORMULA_1_7_1_7_33" localSheetId="8">+#REF!</definedName>
    <definedName name="SHARED_FORMULA_1_7_1_7_33">+#REF!</definedName>
    <definedName name="SHARED_FORMULA_1_801_1_801_22">NA()</definedName>
    <definedName name="SHARED_FORMULA_1_860_1_860_22">NA()</definedName>
    <definedName name="SHARED_FORMULA_1_9_1_9_37" localSheetId="22">+#REF!</definedName>
    <definedName name="SHARED_FORMULA_1_9_1_9_37" localSheetId="8">+#REF!</definedName>
    <definedName name="SHARED_FORMULA_1_9_1_9_37">+#REF!</definedName>
    <definedName name="SHARED_FORMULA_10_114_10_114_26" localSheetId="22">+#REF!*#REF!</definedName>
    <definedName name="SHARED_FORMULA_10_114_10_114_26" localSheetId="8">+#REF!*#REF!</definedName>
    <definedName name="SHARED_FORMULA_10_114_10_114_26">+#REF!*#REF!</definedName>
    <definedName name="SHARED_FORMULA_10_117_10_117_26">NA()</definedName>
    <definedName name="SHARED_FORMULA_10_3_10_3_25">NA()</definedName>
    <definedName name="SHARED_FORMULA_11_101_11_101_21" localSheetId="22">+#REF!/10^5</definedName>
    <definedName name="SHARED_FORMULA_11_101_11_101_21" localSheetId="8">+#REF!/10^5</definedName>
    <definedName name="SHARED_FORMULA_11_101_11_101_21">+#REF!/10^5</definedName>
    <definedName name="SHARED_FORMULA_11_110_11_110_29">NA()</definedName>
    <definedName name="SHARED_FORMULA_11_112_11_112_25">NA()</definedName>
    <definedName name="SHARED_FORMULA_11_113_11_113_29" localSheetId="22">+#REF!/10^5</definedName>
    <definedName name="SHARED_FORMULA_11_113_11_113_29" localSheetId="8">+#REF!/10^5</definedName>
    <definedName name="SHARED_FORMULA_11_113_11_113_29">+#REF!/10^5</definedName>
    <definedName name="SHARED_FORMULA_11_116_11_116_21">NA()</definedName>
    <definedName name="SHARED_FORMULA_11_125_11_125_21" localSheetId="22">+#REF!/10^5</definedName>
    <definedName name="SHARED_FORMULA_11_125_11_125_21" localSheetId="8">+#REF!/10^5</definedName>
    <definedName name="SHARED_FORMULA_11_125_11_125_21">+#REF!/10^5</definedName>
    <definedName name="SHARED_FORMULA_11_132_11_132_21" localSheetId="22">+#REF!/10^5</definedName>
    <definedName name="SHARED_FORMULA_11_132_11_132_21" localSheetId="8">+#REF!/10^5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 localSheetId="22">+#REF!/10^5</definedName>
    <definedName name="SHARED_FORMULA_11_167_11_167_21" localSheetId="8">+#REF!/10^5</definedName>
    <definedName name="SHARED_FORMULA_11_167_11_167_21">+#REF!/10^5</definedName>
    <definedName name="SHARED_FORMULA_11_182_11_182_25">NA()</definedName>
    <definedName name="SHARED_FORMULA_11_185_11_185_21" localSheetId="22">+#REF!/10^5</definedName>
    <definedName name="SHARED_FORMULA_11_185_11_185_21" localSheetId="8">+#REF!/10^5</definedName>
    <definedName name="SHARED_FORMULA_11_185_11_185_21">+#REF!/10^5</definedName>
    <definedName name="SHARED_FORMULA_11_189_11_189_21">NA()</definedName>
    <definedName name="SHARED_FORMULA_11_28_11_28_21" localSheetId="22">+#REF!/10^5</definedName>
    <definedName name="SHARED_FORMULA_11_28_11_28_21" localSheetId="8">+#REF!/10^5</definedName>
    <definedName name="SHARED_FORMULA_11_28_11_28_21">+#REF!/10^5</definedName>
    <definedName name="SHARED_FORMULA_11_3_11_3_21" localSheetId="22">+#REF!/10^5</definedName>
    <definedName name="SHARED_FORMULA_11_3_11_3_21" localSheetId="8">+#REF!/10^5</definedName>
    <definedName name="SHARED_FORMULA_11_3_11_3_21">+#REF!/10^5</definedName>
    <definedName name="SHARED_FORMULA_11_3_11_3_25">NA()</definedName>
    <definedName name="SHARED_FORMULA_11_3_11_3_29" localSheetId="22">+#REF!/10^5</definedName>
    <definedName name="SHARED_FORMULA_11_3_11_3_29" localSheetId="8">+#REF!/10^5</definedName>
    <definedName name="SHARED_FORMULA_11_3_11_3_29">+#REF!/10^5</definedName>
    <definedName name="SHARED_FORMULA_11_35_11_35_21">NA()</definedName>
    <definedName name="SHARED_FORMULA_11_35_11_35_25">NA()</definedName>
    <definedName name="SHARED_FORMULA_11_44_11_44_29" localSheetId="22">+#REF!/10^5</definedName>
    <definedName name="SHARED_FORMULA_11_44_11_44_29" localSheetId="8">+#REF!/10^5</definedName>
    <definedName name="SHARED_FORMULA_11_44_11_44_29">+#REF!/10^5</definedName>
    <definedName name="SHARED_FORMULA_11_46_11_46_29">NA()</definedName>
    <definedName name="SHARED_FORMULA_11_60_11_60_21" localSheetId="22">+#REF!/10^5</definedName>
    <definedName name="SHARED_FORMULA_11_60_11_60_21" localSheetId="8">+#REF!/10^5</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 localSheetId="22">+#REF!/10^5</definedName>
    <definedName name="SHARED_FORMULA_11_81_11_81_29" localSheetId="8">+#REF!/10^5</definedName>
    <definedName name="SHARED_FORMULA_11_81_11_81_29">+#REF!/10^5</definedName>
    <definedName name="SHARED_FORMULA_11_84_11_84_21">NA()</definedName>
    <definedName name="SHARED_FORMULA_11_88_11_88_21" localSheetId="22">+#REF!/10^5</definedName>
    <definedName name="SHARED_FORMULA_11_88_11_88_21" localSheetId="8">+#REF!/10^5</definedName>
    <definedName name="SHARED_FORMULA_11_88_11_88_21">+#REF!/10^5</definedName>
    <definedName name="SHARED_FORMULA_12_123_12_123_11">NA()</definedName>
    <definedName name="SHARED_FORMULA_14_10_14_10_18" localSheetId="22">+#REF!*#REF!</definedName>
    <definedName name="SHARED_FORMULA_14_10_14_10_18" localSheetId="8">+#REF!*#REF!</definedName>
    <definedName name="SHARED_FORMULA_14_10_14_10_18">+#REF!*#REF!</definedName>
    <definedName name="SHARED_FORMULA_14_50_14_50_18" localSheetId="22">+#REF!*#REF!</definedName>
    <definedName name="SHARED_FORMULA_14_50_14_50_18" localSheetId="8">+#REF!*#REF!</definedName>
    <definedName name="SHARED_FORMULA_14_50_14_50_18">+#REF!*#REF!</definedName>
    <definedName name="SHARED_FORMULA_14_52_14_52_18">NA()</definedName>
    <definedName name="SHARED_FORMULA_15_13_15_13_17" localSheetId="22">SUM(#REF!)</definedName>
    <definedName name="SHARED_FORMULA_15_13_15_13_17" localSheetId="8">SUM(#REF!)</definedName>
    <definedName name="SHARED_FORMULA_15_13_15_13_17">SUM(#REF!)</definedName>
    <definedName name="SHARED_FORMULA_18_13_18_13_17" localSheetId="1">IF(#REF!=10,"Ten",IF(#REF!=1,"ONE",""))</definedName>
    <definedName name="SHARED_FORMULA_18_13_18_13_17" localSheetId="24">IF(#REF!=10,"Ten",IF(#REF!=1,"ONE",""))</definedName>
    <definedName name="SHARED_FORMULA_18_13_18_13_17" localSheetId="25">IF(#REF!=10,"Ten",IF(#REF!=1,"ONE",""))</definedName>
    <definedName name="SHARED_FORMULA_18_13_18_13_17" localSheetId="3">IF(#REF!=10,"Ten",IF(#REF!=1,"ONE",""))</definedName>
    <definedName name="SHARED_FORMULA_18_13_18_13_17" localSheetId="22">IF(#REF!=10,"Ten",IF(#REF!=1,"ONE",""))</definedName>
    <definedName name="SHARED_FORMULA_18_13_18_13_17" localSheetId="8">IF(#REF!=10,"Ten",IF(#REF!=1,"ONE",""))</definedName>
    <definedName name="SHARED_FORMULA_18_13_18_13_17">IF(#REF!=10,"Ten",IF(#REF!=1,"ONE",""))</definedName>
    <definedName name="SHARED_FORMULA_19_13_19_13_17" localSheetId="22">#REF!</definedName>
    <definedName name="SHARED_FORMULA_19_13_19_13_17" localSheetId="8">#REF!</definedName>
    <definedName name="SHARED_FORMULA_19_13_19_13_17">#REF!</definedName>
    <definedName name="SHARED_FORMULA_2_6_2_6_30" localSheetId="22">+#REF!</definedName>
    <definedName name="SHARED_FORMULA_2_6_2_6_30" localSheetId="8">+#REF!</definedName>
    <definedName name="SHARED_FORMULA_2_6_2_6_30">+#REF!</definedName>
    <definedName name="SHARED_FORMULA_21_13_21_13_17" localSheetId="22">#REF!*#REF!/#REF!</definedName>
    <definedName name="SHARED_FORMULA_21_13_21_13_17" localSheetId="8">#REF!*#REF!/#REF!</definedName>
    <definedName name="SHARED_FORMULA_21_13_21_13_17">#REF!*#REF!/#REF!</definedName>
    <definedName name="SHARED_FORMULA_21_273_21_273_17">NA()</definedName>
    <definedName name="SHARED_FORMULA_21_289_21_289_17" localSheetId="22">SUM(#REF!)</definedName>
    <definedName name="SHARED_FORMULA_21_289_21_289_17" localSheetId="8">SUM(#REF!)</definedName>
    <definedName name="SHARED_FORMULA_21_289_21_289_17">SUM(#REF!)</definedName>
    <definedName name="SHARED_FORMULA_21_291_21_291_17" localSheetId="22">+#REF!-#REF!</definedName>
    <definedName name="SHARED_FORMULA_21_291_21_291_17" localSheetId="8">+#REF!-#REF!</definedName>
    <definedName name="SHARED_FORMULA_21_291_21_291_17">+#REF!-#REF!</definedName>
    <definedName name="SHARED_FORMULA_22_101_22_101_17">NA()</definedName>
    <definedName name="SHARED_FORMULA_22_103_22_103_17" localSheetId="22">+#REF!*#REF!</definedName>
    <definedName name="SHARED_FORMULA_22_103_22_103_17" localSheetId="8">+#REF!*#REF!</definedName>
    <definedName name="SHARED_FORMULA_22_103_22_103_17">+#REF!*#REF!</definedName>
    <definedName name="SHARED_FORMULA_22_105_22_105_17">NA()</definedName>
    <definedName name="SHARED_FORMULA_22_108_22_108_17" localSheetId="22">+#REF!*#REF!</definedName>
    <definedName name="SHARED_FORMULA_22_108_22_108_17" localSheetId="8">+#REF!*#REF!</definedName>
    <definedName name="SHARED_FORMULA_22_108_22_108_17">+#REF!*#REF!</definedName>
    <definedName name="SHARED_FORMULA_22_110_22_110_17">NA()</definedName>
    <definedName name="SHARED_FORMULA_22_114_22_114_17" localSheetId="22">+#REF!*#REF!</definedName>
    <definedName name="SHARED_FORMULA_22_114_22_114_17" localSheetId="8">+#REF!*#REF!</definedName>
    <definedName name="SHARED_FORMULA_22_114_22_114_17">+#REF!*#REF!</definedName>
    <definedName name="SHARED_FORMULA_22_118_22_118_17" localSheetId="22">+#REF!*#REF!</definedName>
    <definedName name="SHARED_FORMULA_22_118_22_118_17" localSheetId="8">+#REF!*#REF!</definedName>
    <definedName name="SHARED_FORMULA_22_118_22_118_17">+#REF!*#REF!</definedName>
    <definedName name="SHARED_FORMULA_22_122_22_122_17" localSheetId="22">+#REF!*#REF!</definedName>
    <definedName name="SHARED_FORMULA_22_122_22_122_17" localSheetId="8">+#REF!*#REF!</definedName>
    <definedName name="SHARED_FORMULA_22_122_22_122_17">+#REF!*#REF!</definedName>
    <definedName name="SHARED_FORMULA_22_123_22_123_17">NA()</definedName>
    <definedName name="SHARED_FORMULA_22_128_22_128_17" localSheetId="22">+#REF!*#REF!</definedName>
    <definedName name="SHARED_FORMULA_22_128_22_128_17" localSheetId="8">+#REF!*#REF!</definedName>
    <definedName name="SHARED_FORMULA_22_128_22_128_17">+#REF!*#REF!</definedName>
    <definedName name="SHARED_FORMULA_22_13_22_13_17" localSheetId="22">+#REF!*#REF!</definedName>
    <definedName name="SHARED_FORMULA_22_13_22_13_17" localSheetId="8">+#REF!*#REF!</definedName>
    <definedName name="SHARED_FORMULA_22_13_22_13_17">+#REF!*#REF!</definedName>
    <definedName name="SHARED_FORMULA_22_133_22_133_17" localSheetId="22">+#REF!*#REF!</definedName>
    <definedName name="SHARED_FORMULA_22_133_22_133_17" localSheetId="8">+#REF!*#REF!</definedName>
    <definedName name="SHARED_FORMULA_22_133_22_133_17">+#REF!*#REF!</definedName>
    <definedName name="SHARED_FORMULA_22_138_22_138_17">NA()</definedName>
    <definedName name="SHARED_FORMULA_22_139_22_139_17" localSheetId="22">+#REF!*#REF!</definedName>
    <definedName name="SHARED_FORMULA_22_139_22_139_17" localSheetId="8">+#REF!*#REF!</definedName>
    <definedName name="SHARED_FORMULA_22_139_22_139_17">+#REF!*#REF!</definedName>
    <definedName name="SHARED_FORMULA_22_144_22_144_17">NA()</definedName>
    <definedName name="SHARED_FORMULA_22_145_22_145_17" localSheetId="22">+#REF!*#REF!</definedName>
    <definedName name="SHARED_FORMULA_22_145_22_145_17" localSheetId="8">+#REF!*#REF!</definedName>
    <definedName name="SHARED_FORMULA_22_145_22_145_17">+#REF!*#REF!</definedName>
    <definedName name="SHARED_FORMULA_22_146_22_146_17">NA()</definedName>
    <definedName name="SHARED_FORMULA_22_148_22_148_17">NA()</definedName>
    <definedName name="SHARED_FORMULA_22_150_22_150_17" localSheetId="22">+#REF!*#REF!</definedName>
    <definedName name="SHARED_FORMULA_22_150_22_150_17" localSheetId="8">+#REF!*#REF!</definedName>
    <definedName name="SHARED_FORMULA_22_150_22_150_17">+#REF!*#REF!</definedName>
    <definedName name="SHARED_FORMULA_22_153_22_153_17">NA()</definedName>
    <definedName name="SHARED_FORMULA_22_157_22_157_17" localSheetId="22">+#REF!*#REF!</definedName>
    <definedName name="SHARED_FORMULA_22_157_22_157_17" localSheetId="8">+#REF!*#REF!</definedName>
    <definedName name="SHARED_FORMULA_22_157_22_157_17">+#REF!*#REF!</definedName>
    <definedName name="SHARED_FORMULA_22_158_22_158_17">NA()</definedName>
    <definedName name="SHARED_FORMULA_22_159_22_159_17" localSheetId="22">+#REF!*#REF!</definedName>
    <definedName name="SHARED_FORMULA_22_159_22_159_17" localSheetId="8">+#REF!*#REF!</definedName>
    <definedName name="SHARED_FORMULA_22_159_22_159_17">+#REF!*#REF!</definedName>
    <definedName name="SHARED_FORMULA_22_161_22_161_17" localSheetId="22">+#REF!*#REF!</definedName>
    <definedName name="SHARED_FORMULA_22_161_22_161_17" localSheetId="8">+#REF!*#REF!</definedName>
    <definedName name="SHARED_FORMULA_22_161_22_161_17">+#REF!*#REF!</definedName>
    <definedName name="SHARED_FORMULA_22_162_22_162_17">NA()</definedName>
    <definedName name="SHARED_FORMULA_22_166_22_166_17" localSheetId="22">+#REF!*#REF!</definedName>
    <definedName name="SHARED_FORMULA_22_166_22_166_17" localSheetId="8">+#REF!*#REF!</definedName>
    <definedName name="SHARED_FORMULA_22_166_22_166_17">+#REF!*#REF!</definedName>
    <definedName name="SHARED_FORMULA_22_171_22_171_17" localSheetId="22">+#REF!*#REF!</definedName>
    <definedName name="SHARED_FORMULA_22_171_22_171_17" localSheetId="8">+#REF!*#REF!</definedName>
    <definedName name="SHARED_FORMULA_22_171_22_171_17">+#REF!*#REF!</definedName>
    <definedName name="SHARED_FORMULA_22_173_22_173_17">NA()</definedName>
    <definedName name="SHARED_FORMULA_22_175_22_175_17" localSheetId="22">+#REF!*#REF!</definedName>
    <definedName name="SHARED_FORMULA_22_175_22_175_17" localSheetId="8">+#REF!*#REF!</definedName>
    <definedName name="SHARED_FORMULA_22_175_22_175_17">+#REF!*#REF!</definedName>
    <definedName name="SHARED_FORMULA_22_177_22_177_17">NA()</definedName>
    <definedName name="SHARED_FORMULA_22_179_22_179_17" localSheetId="22">+#REF!*#REF!</definedName>
    <definedName name="SHARED_FORMULA_22_179_22_179_17" localSheetId="8">+#REF!*#REF!</definedName>
    <definedName name="SHARED_FORMULA_22_179_22_179_17">+#REF!*#REF!</definedName>
    <definedName name="SHARED_FORMULA_22_183_22_183_17">NA()</definedName>
    <definedName name="SHARED_FORMULA_22_184_22_184_17" localSheetId="22">+#REF!*#REF!</definedName>
    <definedName name="SHARED_FORMULA_22_184_22_184_17" localSheetId="8">+#REF!*#REF!</definedName>
    <definedName name="SHARED_FORMULA_22_184_22_184_17">+#REF!*#REF!</definedName>
    <definedName name="SHARED_FORMULA_22_186_22_186_17" localSheetId="22">+#REF!*#REF!</definedName>
    <definedName name="SHARED_FORMULA_22_186_22_186_17" localSheetId="8">+#REF!*#REF!</definedName>
    <definedName name="SHARED_FORMULA_22_186_22_186_17">+#REF!*#REF!</definedName>
    <definedName name="SHARED_FORMULA_22_187_22_187_17">NA()</definedName>
    <definedName name="SHARED_FORMULA_22_190_22_190_17" localSheetId="22">+#REF!*#REF!</definedName>
    <definedName name="SHARED_FORMULA_22_190_22_190_17" localSheetId="8">+#REF!*#REF!</definedName>
    <definedName name="SHARED_FORMULA_22_190_22_190_17">+#REF!*#REF!</definedName>
    <definedName name="SHARED_FORMULA_22_191_22_191_17">NA()</definedName>
    <definedName name="SHARED_FORMULA_22_196_22_196_17" localSheetId="22">+#REF!*#REF!</definedName>
    <definedName name="SHARED_FORMULA_22_196_22_196_17" localSheetId="8">+#REF!*#REF!</definedName>
    <definedName name="SHARED_FORMULA_22_196_22_196_17">+#REF!*#REF!</definedName>
    <definedName name="SHARED_FORMULA_22_199_22_199_17">NA()</definedName>
    <definedName name="SHARED_FORMULA_22_20_22_20_17" localSheetId="22">+#REF!*#REF!</definedName>
    <definedName name="SHARED_FORMULA_22_20_22_20_17" localSheetId="8">+#REF!*#REF!</definedName>
    <definedName name="SHARED_FORMULA_22_20_22_20_17">+#REF!*#REF!</definedName>
    <definedName name="SHARED_FORMULA_22_201_22_201_17" localSheetId="22">+#REF!*#REF!</definedName>
    <definedName name="SHARED_FORMULA_22_201_22_201_17" localSheetId="8">+#REF!*#REF!</definedName>
    <definedName name="SHARED_FORMULA_22_201_22_201_17">+#REF!*#REF!</definedName>
    <definedName name="SHARED_FORMULA_22_203_22_203_17">NA()</definedName>
    <definedName name="SHARED_FORMULA_22_205_22_205_17">NA()</definedName>
    <definedName name="SHARED_FORMULA_22_206_22_206_17" localSheetId="22">+#REF!*#REF!</definedName>
    <definedName name="SHARED_FORMULA_22_206_22_206_17" localSheetId="8">+#REF!*#REF!</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 localSheetId="22">+#REF!*#REF!</definedName>
    <definedName name="SHARED_FORMULA_22_211_22_211_17" localSheetId="8">+#REF!*#REF!</definedName>
    <definedName name="SHARED_FORMULA_22_211_22_211_17">+#REF!*#REF!</definedName>
    <definedName name="SHARED_FORMULA_22_212_22_212_17">NA()</definedName>
    <definedName name="SHARED_FORMULA_22_214_22_214_17" localSheetId="22">+#REF!*#REF!</definedName>
    <definedName name="SHARED_FORMULA_22_214_22_214_17" localSheetId="8">+#REF!*#REF!</definedName>
    <definedName name="SHARED_FORMULA_22_214_22_214_17">+#REF!*#REF!</definedName>
    <definedName name="SHARED_FORMULA_22_215_22_215_17">NA()</definedName>
    <definedName name="SHARED_FORMULA_22_216_22_216_17" localSheetId="22">+#REF!*#REF!</definedName>
    <definedName name="SHARED_FORMULA_22_216_22_216_17" localSheetId="8">+#REF!*#REF!</definedName>
    <definedName name="SHARED_FORMULA_22_216_22_216_17">+#REF!*#REF!</definedName>
    <definedName name="SHARED_FORMULA_22_218_22_218_17" localSheetId="22">+#REF!*#REF!</definedName>
    <definedName name="SHARED_FORMULA_22_218_22_218_17" localSheetId="8">+#REF!*#REF!</definedName>
    <definedName name="SHARED_FORMULA_22_218_22_218_17">+#REF!*#REF!</definedName>
    <definedName name="SHARED_FORMULA_22_220_22_220_17" localSheetId="22">+#REF!*#REF!</definedName>
    <definedName name="SHARED_FORMULA_22_220_22_220_17" localSheetId="8">+#REF!*#REF!</definedName>
    <definedName name="SHARED_FORMULA_22_220_22_220_17">+#REF!*#REF!</definedName>
    <definedName name="SHARED_FORMULA_22_222_22_222_17" localSheetId="22">+#REF!*#REF!</definedName>
    <definedName name="SHARED_FORMULA_22_222_22_222_17" localSheetId="8">+#REF!*#REF!</definedName>
    <definedName name="SHARED_FORMULA_22_222_22_222_17">+#REF!*#REF!</definedName>
    <definedName name="SHARED_FORMULA_22_224_22_224_17" localSheetId="22">+#REF!*#REF!</definedName>
    <definedName name="SHARED_FORMULA_22_224_22_224_17" localSheetId="8">+#REF!*#REF!</definedName>
    <definedName name="SHARED_FORMULA_22_224_22_224_17">+#REF!*#REF!</definedName>
    <definedName name="SHARED_FORMULA_22_226_22_226_17" localSheetId="22">+#REF!*#REF!</definedName>
    <definedName name="SHARED_FORMULA_22_226_22_226_17" localSheetId="8">+#REF!*#REF!</definedName>
    <definedName name="SHARED_FORMULA_22_226_22_226_17">+#REF!*#REF!</definedName>
    <definedName name="SHARED_FORMULA_22_229_22_229_17" localSheetId="22">+#REF!*#REF!</definedName>
    <definedName name="SHARED_FORMULA_22_229_22_229_17" localSheetId="8">+#REF!*#REF!</definedName>
    <definedName name="SHARED_FORMULA_22_229_22_229_17">+#REF!*#REF!</definedName>
    <definedName name="SHARED_FORMULA_22_232_22_232_17" localSheetId="22">+#REF!*#REF!</definedName>
    <definedName name="SHARED_FORMULA_22_232_22_232_17" localSheetId="8">+#REF!*#REF!</definedName>
    <definedName name="SHARED_FORMULA_22_232_22_232_17">+#REF!*#REF!</definedName>
    <definedName name="SHARED_FORMULA_22_235_22_235_17" localSheetId="22">+#REF!*#REF!</definedName>
    <definedName name="SHARED_FORMULA_22_235_22_235_17" localSheetId="8">+#REF!*#REF!</definedName>
    <definedName name="SHARED_FORMULA_22_235_22_235_17">+#REF!*#REF!</definedName>
    <definedName name="SHARED_FORMULA_22_236_22_236_17">NA()</definedName>
    <definedName name="SHARED_FORMULA_22_237_22_237_17" localSheetId="22">+#REF!*#REF!</definedName>
    <definedName name="SHARED_FORMULA_22_237_22_237_17" localSheetId="8">+#REF!*#REF!</definedName>
    <definedName name="SHARED_FORMULA_22_237_22_237_17">+#REF!*#REF!</definedName>
    <definedName name="SHARED_FORMULA_22_238_22_238_17">NA()</definedName>
    <definedName name="SHARED_FORMULA_22_239_22_239_17" localSheetId="22">+#REF!*#REF!</definedName>
    <definedName name="SHARED_FORMULA_22_239_22_239_17" localSheetId="8">+#REF!*#REF!</definedName>
    <definedName name="SHARED_FORMULA_22_239_22_239_17">+#REF!*#REF!</definedName>
    <definedName name="SHARED_FORMULA_22_240_22_240_17">NA()</definedName>
    <definedName name="SHARED_FORMULA_22_241_22_241_17" localSheetId="22">+#REF!*#REF!</definedName>
    <definedName name="SHARED_FORMULA_22_241_22_241_17" localSheetId="8">+#REF!*#REF!</definedName>
    <definedName name="SHARED_FORMULA_22_241_22_241_17">+#REF!*#REF!</definedName>
    <definedName name="SHARED_FORMULA_22_243_22_243_17" localSheetId="22">+#REF!*#REF!</definedName>
    <definedName name="SHARED_FORMULA_22_243_22_243_17" localSheetId="8">+#REF!*#REF!</definedName>
    <definedName name="SHARED_FORMULA_22_243_22_243_17">+#REF!*#REF!</definedName>
    <definedName name="SHARED_FORMULA_22_245_22_245_17">NA()</definedName>
    <definedName name="SHARED_FORMULA_22_246_22_246_17" localSheetId="22">+#REF!*#REF!</definedName>
    <definedName name="SHARED_FORMULA_22_246_22_246_17" localSheetId="8">+#REF!*#REF!</definedName>
    <definedName name="SHARED_FORMULA_22_246_22_246_17">+#REF!*#REF!</definedName>
    <definedName name="SHARED_FORMULA_22_248_22_248_17">NA()</definedName>
    <definedName name="SHARED_FORMULA_22_249_22_249_17" localSheetId="22">+#REF!*#REF!</definedName>
    <definedName name="SHARED_FORMULA_22_249_22_249_17" localSheetId="8">+#REF!*#REF!</definedName>
    <definedName name="SHARED_FORMULA_22_249_22_249_17">+#REF!*#REF!</definedName>
    <definedName name="SHARED_FORMULA_22_25_22_25_17" localSheetId="22">+#REF!*#REF!</definedName>
    <definedName name="SHARED_FORMULA_22_25_22_25_17" localSheetId="8">+#REF!*#REF!</definedName>
    <definedName name="SHARED_FORMULA_22_25_22_25_17">+#REF!*#REF!</definedName>
    <definedName name="SHARED_FORMULA_22_250_22_250_17">NA()</definedName>
    <definedName name="SHARED_FORMULA_22_252_22_252_17">NA()</definedName>
    <definedName name="SHARED_FORMULA_22_253_22_253_17" localSheetId="22">+#REF!*#REF!</definedName>
    <definedName name="SHARED_FORMULA_22_253_22_253_17" localSheetId="8">+#REF!*#REF!</definedName>
    <definedName name="SHARED_FORMULA_22_253_22_253_17">+#REF!*#REF!</definedName>
    <definedName name="SHARED_FORMULA_22_254_22_254_17">NA()</definedName>
    <definedName name="SHARED_FORMULA_22_255_22_255_17" localSheetId="22">+#REF!*#REF!</definedName>
    <definedName name="SHARED_FORMULA_22_255_22_255_17" localSheetId="8">+#REF!*#REF!</definedName>
    <definedName name="SHARED_FORMULA_22_255_22_255_17">+#REF!*#REF!</definedName>
    <definedName name="SHARED_FORMULA_22_257_22_257_17" localSheetId="22">+#REF!*#REF!</definedName>
    <definedName name="SHARED_FORMULA_22_257_22_257_17" localSheetId="8">+#REF!*#REF!</definedName>
    <definedName name="SHARED_FORMULA_22_257_22_257_17">+#REF!*#REF!</definedName>
    <definedName name="SHARED_FORMULA_22_26_22_26_17">NA()</definedName>
    <definedName name="SHARED_FORMULA_22_260_22_260_17">NA()</definedName>
    <definedName name="SHARED_FORMULA_22_262_22_262_17" localSheetId="22">+#REF!*#REF!</definedName>
    <definedName name="SHARED_FORMULA_22_262_22_262_17" localSheetId="8">+#REF!*#REF!</definedName>
    <definedName name="SHARED_FORMULA_22_262_22_262_17">+#REF!*#REF!</definedName>
    <definedName name="SHARED_FORMULA_22_263_22_263_17">NA()</definedName>
    <definedName name="SHARED_FORMULA_22_265_22_265_17">NA()</definedName>
    <definedName name="SHARED_FORMULA_22_267_22_267_17" localSheetId="22">+#REF!*#REF!</definedName>
    <definedName name="SHARED_FORMULA_22_267_22_267_17" localSheetId="8">+#REF!*#REF!</definedName>
    <definedName name="SHARED_FORMULA_22_267_22_267_17">+#REF!*#REF!</definedName>
    <definedName name="SHARED_FORMULA_22_269_22_269_17">NA()</definedName>
    <definedName name="SHARED_FORMULA_22_270_22_270_17" localSheetId="22">+#REF!*#REF!</definedName>
    <definedName name="SHARED_FORMULA_22_270_22_270_17" localSheetId="8">+#REF!*#REF!</definedName>
    <definedName name="SHARED_FORMULA_22_270_22_270_17">+#REF!*#REF!</definedName>
    <definedName name="SHARED_FORMULA_22_271_22_271_17">NA()</definedName>
    <definedName name="SHARED_FORMULA_22_273_22_273_17" localSheetId="22">+#REF!*#REF!</definedName>
    <definedName name="SHARED_FORMULA_22_273_22_273_17" localSheetId="8">+#REF!*#REF!</definedName>
    <definedName name="SHARED_FORMULA_22_273_22_273_17">+#REF!*#REF!</definedName>
    <definedName name="SHARED_FORMULA_22_275_22_275_17">NA()</definedName>
    <definedName name="SHARED_FORMULA_22_276_22_276_17" localSheetId="22">+#REF!*#REF!</definedName>
    <definedName name="SHARED_FORMULA_22_276_22_276_17" localSheetId="8">+#REF!*#REF!</definedName>
    <definedName name="SHARED_FORMULA_22_276_22_276_17">+#REF!*#REF!</definedName>
    <definedName name="SHARED_FORMULA_22_278_22_278_17" localSheetId="22">+#REF!*#REF!</definedName>
    <definedName name="SHARED_FORMULA_22_278_22_278_17" localSheetId="8">+#REF!*#REF!</definedName>
    <definedName name="SHARED_FORMULA_22_278_22_278_17">+#REF!*#REF!</definedName>
    <definedName name="SHARED_FORMULA_22_280_22_280_17" localSheetId="22">+#REF!*#REF!</definedName>
    <definedName name="SHARED_FORMULA_22_280_22_280_17" localSheetId="8">+#REF!*#REF!</definedName>
    <definedName name="SHARED_FORMULA_22_280_22_280_17">+#REF!*#REF!</definedName>
    <definedName name="SHARED_FORMULA_22_282_22_282_17" localSheetId="22">+#REF!*#REF!</definedName>
    <definedName name="SHARED_FORMULA_22_282_22_282_17" localSheetId="8">+#REF!*#REF!</definedName>
    <definedName name="SHARED_FORMULA_22_282_22_282_17">+#REF!*#REF!</definedName>
    <definedName name="SHARED_FORMULA_22_284_22_284_17" localSheetId="22">+#REF!*#REF!</definedName>
    <definedName name="SHARED_FORMULA_22_284_22_284_17" localSheetId="8">+#REF!*#REF!</definedName>
    <definedName name="SHARED_FORMULA_22_284_22_284_17">+#REF!*#REF!</definedName>
    <definedName name="SHARED_FORMULA_22_286_22_286_17" localSheetId="22">+#REF!*#REF!</definedName>
    <definedName name="SHARED_FORMULA_22_286_22_286_17" localSheetId="8">+#REF!*#REF!</definedName>
    <definedName name="SHARED_FORMULA_22_286_22_286_17">+#REF!*#REF!</definedName>
    <definedName name="SHARED_FORMULA_22_31_22_31_17" localSheetId="22">+#REF!*#REF!</definedName>
    <definedName name="SHARED_FORMULA_22_31_22_31_17" localSheetId="8">+#REF!*#REF!</definedName>
    <definedName name="SHARED_FORMULA_22_31_22_31_17">+#REF!*#REF!</definedName>
    <definedName name="SHARED_FORMULA_22_33_22_33_17" localSheetId="22">+#REF!*#REF!</definedName>
    <definedName name="SHARED_FORMULA_22_33_22_33_17" localSheetId="8">+#REF!*#REF!</definedName>
    <definedName name="SHARED_FORMULA_22_33_22_33_17">+#REF!*#REF!</definedName>
    <definedName name="SHARED_FORMULA_22_35_22_35_17">NA()</definedName>
    <definedName name="SHARED_FORMULA_22_36_22_36_17" localSheetId="22">+#REF!*#REF!</definedName>
    <definedName name="SHARED_FORMULA_22_36_22_36_17" localSheetId="8">+#REF!*#REF!</definedName>
    <definedName name="SHARED_FORMULA_22_36_22_36_17">+#REF!*#REF!</definedName>
    <definedName name="SHARED_FORMULA_22_37_22_37_17">NA()</definedName>
    <definedName name="SHARED_FORMULA_22_40_22_40_17">NA()</definedName>
    <definedName name="SHARED_FORMULA_22_41_22_41_17" localSheetId="22">+#REF!*#REF!</definedName>
    <definedName name="SHARED_FORMULA_22_41_22_41_17" localSheetId="8">+#REF!*#REF!</definedName>
    <definedName name="SHARED_FORMULA_22_41_22_41_17">+#REF!*#REF!</definedName>
    <definedName name="SHARED_FORMULA_22_44_22_44_17" localSheetId="22">+#REF!*#REF!</definedName>
    <definedName name="SHARED_FORMULA_22_44_22_44_17" localSheetId="8">+#REF!*#REF!</definedName>
    <definedName name="SHARED_FORMULA_22_44_22_44_17">+#REF!*#REF!</definedName>
    <definedName name="SHARED_FORMULA_22_45_22_45_17">NA()</definedName>
    <definedName name="SHARED_FORMULA_22_48_22_48_17">NA()</definedName>
    <definedName name="SHARED_FORMULA_22_49_22_49_17" localSheetId="22">+#REF!*#REF!</definedName>
    <definedName name="SHARED_FORMULA_22_49_22_49_17" localSheetId="8">+#REF!*#REF!</definedName>
    <definedName name="SHARED_FORMULA_22_49_22_49_17">+#REF!*#REF!</definedName>
    <definedName name="SHARED_FORMULA_22_52_22_52_17">NA()</definedName>
    <definedName name="SHARED_FORMULA_22_55_22_55_17" localSheetId="22">+#REF!*#REF!</definedName>
    <definedName name="SHARED_FORMULA_22_55_22_55_17" localSheetId="8">+#REF!*#REF!</definedName>
    <definedName name="SHARED_FORMULA_22_55_22_55_17">+#REF!*#REF!</definedName>
    <definedName name="SHARED_FORMULA_22_57_22_57_17" localSheetId="22">+#REF!*#REF!</definedName>
    <definedName name="SHARED_FORMULA_22_57_22_57_17" localSheetId="8">+#REF!*#REF!</definedName>
    <definedName name="SHARED_FORMULA_22_57_22_57_17">+#REF!*#REF!</definedName>
    <definedName name="SHARED_FORMULA_22_59_22_59_17">NA()</definedName>
    <definedName name="SHARED_FORMULA_22_61_22_61_17" localSheetId="22">+#REF!*#REF!</definedName>
    <definedName name="SHARED_FORMULA_22_61_22_61_17" localSheetId="8">+#REF!*#REF!</definedName>
    <definedName name="SHARED_FORMULA_22_61_22_61_17">+#REF!*#REF!</definedName>
    <definedName name="SHARED_FORMULA_22_62_22_62_17">NA()</definedName>
    <definedName name="SHARED_FORMULA_22_67_22_67_17" localSheetId="22">+#REF!*#REF!</definedName>
    <definedName name="SHARED_FORMULA_22_67_22_67_17" localSheetId="8">+#REF!*#REF!</definedName>
    <definedName name="SHARED_FORMULA_22_67_22_67_17">+#REF!*#REF!</definedName>
    <definedName name="SHARED_FORMULA_22_72_22_72_17">NA()</definedName>
    <definedName name="SHARED_FORMULA_22_73_22_73_17" localSheetId="22">+#REF!*#REF!</definedName>
    <definedName name="SHARED_FORMULA_22_73_22_73_17" localSheetId="8">+#REF!*#REF!</definedName>
    <definedName name="SHARED_FORMULA_22_73_22_73_17">+#REF!*#REF!</definedName>
    <definedName name="SHARED_FORMULA_22_78_22_78_17">NA()</definedName>
    <definedName name="SHARED_FORMULA_22_80_22_80_17" localSheetId="22">+#REF!*#REF!</definedName>
    <definedName name="SHARED_FORMULA_22_80_22_80_17" localSheetId="8">+#REF!*#REF!</definedName>
    <definedName name="SHARED_FORMULA_22_80_22_80_17">+#REF!*#REF!</definedName>
    <definedName name="SHARED_FORMULA_22_83_22_83_17">NA()</definedName>
    <definedName name="SHARED_FORMULA_22_85_22_85_17" localSheetId="22">+#REF!*#REF!</definedName>
    <definedName name="SHARED_FORMULA_22_85_22_85_17" localSheetId="8">+#REF!*#REF!</definedName>
    <definedName name="SHARED_FORMULA_22_85_22_85_17">+#REF!*#REF!</definedName>
    <definedName name="SHARED_FORMULA_22_87_22_87_17" localSheetId="22">+#REF!*#REF!</definedName>
    <definedName name="SHARED_FORMULA_22_87_22_87_17" localSheetId="8">+#REF!*#REF!</definedName>
    <definedName name="SHARED_FORMULA_22_87_22_87_17">+#REF!*#REF!</definedName>
    <definedName name="SHARED_FORMULA_22_90_22_90_17">NA()</definedName>
    <definedName name="SHARED_FORMULA_22_92_22_92_17" localSheetId="22">+#REF!*#REF!</definedName>
    <definedName name="SHARED_FORMULA_22_92_22_92_17" localSheetId="8">+#REF!*#REF!</definedName>
    <definedName name="SHARED_FORMULA_22_92_22_92_17">+#REF!*#REF!</definedName>
    <definedName name="SHARED_FORMULA_22_96_22_96_17">NA()</definedName>
    <definedName name="SHARED_FORMULA_22_98_22_98_17" localSheetId="22">+#REF!*#REF!</definedName>
    <definedName name="SHARED_FORMULA_22_98_22_98_17" localSheetId="8">+#REF!*#REF!</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22">+#REF!/10^5</definedName>
    <definedName name="SHARED_FORMULA_24_194_24_194_17" localSheetId="8">+#REF!/10^5</definedName>
    <definedName name="SHARED_FORMULA_24_194_24_194_17">+#REF!/10^5</definedName>
    <definedName name="SHARED_FORMULA_24_212_24_212_17" localSheetId="22">+#REF!/10^5</definedName>
    <definedName name="SHARED_FORMULA_24_212_24_212_17" localSheetId="8">+#REF!/10^5</definedName>
    <definedName name="SHARED_FORMULA_24_212_24_212_17">+#REF!/10^5</definedName>
    <definedName name="SHARED_FORMULA_24_227_24_227_17" localSheetId="22">+#REF!/10^5</definedName>
    <definedName name="SHARED_FORMULA_24_227_24_227_17" localSheetId="8">+#REF!/10^5</definedName>
    <definedName name="SHARED_FORMULA_24_227_24_227_17">+#REF!/10^5</definedName>
    <definedName name="SHARED_FORMULA_24_23_24_23_17" localSheetId="22">+#REF!/10^5</definedName>
    <definedName name="SHARED_FORMULA_24_23_24_23_17" localSheetId="8">+#REF!/10^5</definedName>
    <definedName name="SHARED_FORMULA_24_23_24_23_17">+#REF!/10^5</definedName>
    <definedName name="SHARED_FORMULA_24_230_24_230_17" localSheetId="22">+#REF!/10^5</definedName>
    <definedName name="SHARED_FORMULA_24_230_24_230_17" localSheetId="8">+#REF!/10^5</definedName>
    <definedName name="SHARED_FORMULA_24_230_24_230_17">+#REF!/10^5</definedName>
    <definedName name="SHARED_FORMULA_24_233_24_233_17" localSheetId="22">+#REF!/10^5</definedName>
    <definedName name="SHARED_FORMULA_24_233_24_233_17" localSheetId="8">+#REF!/10^5</definedName>
    <definedName name="SHARED_FORMULA_24_233_24_233_17">+#REF!/10^5</definedName>
    <definedName name="SHARED_FORMULA_24_247_24_247_17" localSheetId="22">+#REF!/10^5</definedName>
    <definedName name="SHARED_FORMULA_24_247_24_247_17" localSheetId="8">+#REF!/10^5</definedName>
    <definedName name="SHARED_FORMULA_24_247_24_247_17">+#REF!/10^5</definedName>
    <definedName name="SHARED_FORMULA_24_251_24_251_17" localSheetId="22">+#REF!/10^5</definedName>
    <definedName name="SHARED_FORMULA_24_251_24_251_17" localSheetId="8">+#REF!/10^5</definedName>
    <definedName name="SHARED_FORMULA_24_251_24_251_17">+#REF!/10^5</definedName>
    <definedName name="SHARED_FORMULA_24_271_24_271_17" localSheetId="22">+#REF!/10^5</definedName>
    <definedName name="SHARED_FORMULA_24_271_24_271_17" localSheetId="8">+#REF!/10^5</definedName>
    <definedName name="SHARED_FORMULA_24_271_24_271_17">+#REF!/10^5</definedName>
    <definedName name="SHARED_FORMULA_24_274_24_274_17" localSheetId="22">+#REF!/10^5</definedName>
    <definedName name="SHARED_FORMULA_24_274_24_274_17" localSheetId="8">+#REF!/10^5</definedName>
    <definedName name="SHARED_FORMULA_24_274_24_274_17">+#REF!/10^5</definedName>
    <definedName name="SHARED_FORMULA_24_34_24_34_17" localSheetId="22">+#REF!/10^5</definedName>
    <definedName name="SHARED_FORMULA_24_34_24_34_17" localSheetId="8">+#REF!/10^5</definedName>
    <definedName name="SHARED_FORMULA_24_34_24_34_17">+#REF!/10^5</definedName>
    <definedName name="SHARED_FORMULA_24_65_24_65_17" localSheetId="22">+#REF!/10^5</definedName>
    <definedName name="SHARED_FORMULA_24_65_24_65_17" localSheetId="8">+#REF!/10^5</definedName>
    <definedName name="SHARED_FORMULA_24_65_24_65_17">+#REF!/10^5</definedName>
    <definedName name="SHARED_FORMULA_24_78_24_78_17" localSheetId="22">+#REF!/10^5</definedName>
    <definedName name="SHARED_FORMULA_24_78_24_78_17" localSheetId="8">+#REF!/10^5</definedName>
    <definedName name="SHARED_FORMULA_24_78_24_78_17">+#REF!/10^5</definedName>
    <definedName name="SHARED_FORMULA_3_11_3_11_26" localSheetId="22">#REF!</definedName>
    <definedName name="SHARED_FORMULA_3_11_3_11_26" localSheetId="8">#REF!</definedName>
    <definedName name="SHARED_FORMULA_3_11_3_11_26">#REF!</definedName>
    <definedName name="SHARED_FORMULA_3_11_3_11_30" localSheetId="22">#REF!</definedName>
    <definedName name="SHARED_FORMULA_3_11_3_11_30" localSheetId="8">#REF!</definedName>
    <definedName name="SHARED_FORMULA_3_11_3_11_30">#REF!</definedName>
    <definedName name="SHARED_FORMULA_3_119_3_119_8">NA()</definedName>
    <definedName name="SHARED_FORMULA_3_122_3_122_7" localSheetId="22">#REF!</definedName>
    <definedName name="SHARED_FORMULA_3_122_3_122_7" localSheetId="8">#REF!</definedName>
    <definedName name="SHARED_FORMULA_3_122_3_122_7">#REF!</definedName>
    <definedName name="SHARED_FORMULA_3_145_3_145_8">NA()</definedName>
    <definedName name="SHARED_FORMULA_3_148_3_148_7">NA()</definedName>
    <definedName name="SHARED_FORMULA_3_16_3_16_33" localSheetId="22">+#REF!</definedName>
    <definedName name="SHARED_FORMULA_3_16_3_16_33" localSheetId="8">+#REF!</definedName>
    <definedName name="SHARED_FORMULA_3_16_3_16_33">+#REF!</definedName>
    <definedName name="SHARED_FORMULA_3_161_3_161_26">NA()</definedName>
    <definedName name="SHARED_FORMULA_3_164_3_164_26" localSheetId="22">+#REF!</definedName>
    <definedName name="SHARED_FORMULA_3_164_3_164_26" localSheetId="8">+#REF!</definedName>
    <definedName name="SHARED_FORMULA_3_164_3_164_26">+#REF!</definedName>
    <definedName name="SHARED_FORMULA_3_17_3_17_22" localSheetId="22">+#REF!</definedName>
    <definedName name="SHARED_FORMULA_3_17_3_17_22" localSheetId="8">+#REF!</definedName>
    <definedName name="SHARED_FORMULA_3_17_3_17_22">+#REF!</definedName>
    <definedName name="SHARED_FORMULA_3_172_3_172_30">NA()</definedName>
    <definedName name="SHARED_FORMULA_3_177_3_177_30" localSheetId="22">+#REF!</definedName>
    <definedName name="SHARED_FORMULA_3_177_3_177_30" localSheetId="8">+#REF!</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209_3_209_22" localSheetId="22">+#REF!</definedName>
    <definedName name="SHARED_FORMULA_3_209_3_209_22" localSheetId="8">+#REF!</definedName>
    <definedName name="SHARED_FORMULA_3_209_3_209_22">+#REF!</definedName>
    <definedName name="SHARED_FORMULA_3_21_3_21_33" localSheetId="22">+#REF!</definedName>
    <definedName name="SHARED_FORMULA_3_21_3_21_33" localSheetId="8">+#REF!</definedName>
    <definedName name="SHARED_FORMULA_3_21_3_21_33">+#REF!</definedName>
    <definedName name="SHARED_FORMULA_3_213_3_213_22">NA()</definedName>
    <definedName name="SHARED_FORMULA_3_216_3_216_22" localSheetId="22">+#REF!</definedName>
    <definedName name="SHARED_FORMULA_3_216_3_216_22" localSheetId="8">+#REF!</definedName>
    <definedName name="SHARED_FORMULA_3_216_3_216_22">+#REF!</definedName>
    <definedName name="SHARED_FORMULA_3_220_3_220_22">NA()</definedName>
    <definedName name="SHARED_FORMULA_3_220_3_220_26">NA()</definedName>
    <definedName name="SHARED_FORMULA_3_221_3_221_37">NA()</definedName>
    <definedName name="SHARED_FORMULA_3_223_3_223_26" localSheetId="22">+#REF!</definedName>
    <definedName name="SHARED_FORMULA_3_223_3_223_26" localSheetId="8">+#REF!</definedName>
    <definedName name="SHARED_FORMULA_3_223_3_223_26">+#REF!</definedName>
    <definedName name="SHARED_FORMULA_3_236_3_236_26">NA()</definedName>
    <definedName name="SHARED_FORMULA_3_239_3_239_26" localSheetId="22">+#REF!</definedName>
    <definedName name="SHARED_FORMULA_3_239_3_239_26" localSheetId="8">+#REF!</definedName>
    <definedName name="SHARED_FORMULA_3_239_3_239_26">+#REF!</definedName>
    <definedName name="SHARED_FORMULA_3_24_3_24_37" localSheetId="22">+#REF!</definedName>
    <definedName name="SHARED_FORMULA_3_24_3_24_37" localSheetId="8">+#REF!</definedName>
    <definedName name="SHARED_FORMULA_3_24_3_24_37">+#REF!</definedName>
    <definedName name="SHARED_FORMULA_3_268_3_268_33">NA()</definedName>
    <definedName name="SHARED_FORMULA_3_274_3_274_33" localSheetId="22">+#REF!</definedName>
    <definedName name="SHARED_FORMULA_3_274_3_274_33" localSheetId="8">+#REF!</definedName>
    <definedName name="SHARED_FORMULA_3_274_3_274_33">+#REF!</definedName>
    <definedName name="SHARED_FORMULA_3_28_3_28_33" localSheetId="22">+#REF!</definedName>
    <definedName name="SHARED_FORMULA_3_28_3_28_33" localSheetId="8">+#REF!</definedName>
    <definedName name="SHARED_FORMULA_3_28_3_28_33">+#REF!</definedName>
    <definedName name="SHARED_FORMULA_3_31_3_31_22" localSheetId="22">+#REF!</definedName>
    <definedName name="SHARED_FORMULA_3_31_3_31_22" localSheetId="8">+#REF!</definedName>
    <definedName name="SHARED_FORMULA_3_31_3_31_22">+#REF!</definedName>
    <definedName name="SHARED_FORMULA_3_31_3_31_30" localSheetId="22">+#REF!</definedName>
    <definedName name="SHARED_FORMULA_3_31_3_31_30" localSheetId="8">+#REF!</definedName>
    <definedName name="SHARED_FORMULA_3_31_3_31_30">+#REF!</definedName>
    <definedName name="SHARED_FORMULA_3_32_3_32_37" localSheetId="22">+#REF!</definedName>
    <definedName name="SHARED_FORMULA_3_32_3_32_37" localSheetId="8">+#REF!</definedName>
    <definedName name="SHARED_FORMULA_3_32_3_32_37">+#REF!</definedName>
    <definedName name="SHARED_FORMULA_3_34_3_34_22">NA()</definedName>
    <definedName name="SHARED_FORMULA_3_34_3_34_30">NA()</definedName>
    <definedName name="SHARED_FORMULA_3_38_3_38_30" localSheetId="22">#REF!</definedName>
    <definedName name="SHARED_FORMULA_3_38_3_38_30" localSheetId="8">#REF!</definedName>
    <definedName name="SHARED_FORMULA_3_38_3_38_30">#REF!</definedName>
    <definedName name="SHARED_FORMULA_3_39_3_39_37" localSheetId="22">+#REF!</definedName>
    <definedName name="SHARED_FORMULA_3_39_3_39_37" localSheetId="8">+#REF!</definedName>
    <definedName name="SHARED_FORMULA_3_39_3_39_37">+#REF!</definedName>
    <definedName name="SHARED_FORMULA_3_39_3_39_8">NA()</definedName>
    <definedName name="SHARED_FORMULA_3_41_3_41_30">NA()</definedName>
    <definedName name="SHARED_FORMULA_3_46_3_46_22" localSheetId="22">+#REF!</definedName>
    <definedName name="SHARED_FORMULA_3_46_3_46_22" localSheetId="8">+#REF!</definedName>
    <definedName name="SHARED_FORMULA_3_46_3_46_22">+#REF!</definedName>
    <definedName name="SHARED_FORMULA_3_462_3_462_37">NA()</definedName>
    <definedName name="SHARED_FORMULA_3_489_3_489_26">NA()</definedName>
    <definedName name="SHARED_FORMULA_3_49_3_49_22">NA()</definedName>
    <definedName name="SHARED_FORMULA_3_493_3_493_26">NA()</definedName>
    <definedName name="SHARED_FORMULA_3_5_3_5_22" localSheetId="22">+#REF!</definedName>
    <definedName name="SHARED_FORMULA_3_5_3_5_22" localSheetId="8">+#REF!</definedName>
    <definedName name="SHARED_FORMULA_3_5_3_5_22">+#REF!</definedName>
    <definedName name="SHARED_FORMULA_3_503_3_503_37" localSheetId="22">+#REF!</definedName>
    <definedName name="SHARED_FORMULA_3_503_3_503_37" localSheetId="8">+#REF!</definedName>
    <definedName name="SHARED_FORMULA_3_503_3_503_37">+#REF!</definedName>
    <definedName name="SHARED_FORMULA_3_517_3_517_26" localSheetId="22">+#REF!</definedName>
    <definedName name="SHARED_FORMULA_3_517_3_517_26" localSheetId="8">+#REF!</definedName>
    <definedName name="SHARED_FORMULA_3_517_3_517_26">+#REF!</definedName>
    <definedName name="SHARED_FORMULA_3_521_3_521_26" localSheetId="22">+#REF!</definedName>
    <definedName name="SHARED_FORMULA_3_521_3_521_26" localSheetId="8">+#REF!</definedName>
    <definedName name="SHARED_FORMULA_3_521_3_521_26">+#REF!</definedName>
    <definedName name="SHARED_FORMULA_3_57_3_57_30" localSheetId="22">+#REF!</definedName>
    <definedName name="SHARED_FORMULA_3_57_3_57_30" localSheetId="8">+#REF!</definedName>
    <definedName name="SHARED_FORMULA_3_57_3_57_30">+#REF!</definedName>
    <definedName name="SHARED_FORMULA_3_60_3_60_30">NA()</definedName>
    <definedName name="SHARED_FORMULA_3_63_3_63_26" localSheetId="22">+#REF!</definedName>
    <definedName name="SHARED_FORMULA_3_63_3_63_26" localSheetId="8">+#REF!</definedName>
    <definedName name="SHARED_FORMULA_3_63_3_63_26">+#REF!</definedName>
    <definedName name="SHARED_FORMULA_3_65_3_65_8">NA()</definedName>
    <definedName name="SHARED_FORMULA_3_66_3_66_26">NA()</definedName>
    <definedName name="SHARED_FORMULA_3_69_3_69_7">NA()</definedName>
    <definedName name="SHARED_FORMULA_3_7_3_7_33" localSheetId="22">+#REF!</definedName>
    <definedName name="SHARED_FORMULA_3_7_3_7_33" localSheetId="8">+#REF!</definedName>
    <definedName name="SHARED_FORMULA_3_7_3_7_33">+#REF!</definedName>
    <definedName name="SHARED_FORMULA_3_780_3_780_26">NA()</definedName>
    <definedName name="SHARED_FORMULA_3_9_3_9_37" localSheetId="22">+#REF!</definedName>
    <definedName name="SHARED_FORMULA_3_9_3_9_37" localSheetId="8">+#REF!</definedName>
    <definedName name="SHARED_FORMULA_3_9_3_9_37">+#REF!</definedName>
    <definedName name="SHARED_FORMULA_3_91_3_91_8">NA()</definedName>
    <definedName name="SHARED_FORMULA_3_95_3_95_7" localSheetId="22">#REF!</definedName>
    <definedName name="SHARED_FORMULA_3_95_3_95_7" localSheetId="8">#REF!</definedName>
    <definedName name="SHARED_FORMULA_3_95_3_95_7">#REF!</definedName>
    <definedName name="SHARED_FORMULA_3_96_3_96_7">NA()</definedName>
    <definedName name="SHARED_FORMULA_4_117_4_117_33">NA()</definedName>
    <definedName name="SHARED_FORMULA_4_120_4_120_8">NA()</definedName>
    <definedName name="SHARED_FORMULA_4_130_4_130_30">NA()</definedName>
    <definedName name="SHARED_FORMULA_4_135_4_135_30" localSheetId="22">+#REF!</definedName>
    <definedName name="SHARED_FORMULA_4_135_4_135_30" localSheetId="8">+#REF!</definedName>
    <definedName name="SHARED_FORMULA_4_135_4_135_30">+#REF!</definedName>
    <definedName name="SHARED_FORMULA_4_146_4_146_8">NA()</definedName>
    <definedName name="SHARED_FORMULA_4_161_4_161_26">NA()</definedName>
    <definedName name="SHARED_FORMULA_4_164_4_164_26" localSheetId="22">+#REF!+0.075*2</definedName>
    <definedName name="SHARED_FORMULA_4_164_4_164_26" localSheetId="8">+#REF!+0.075*2</definedName>
    <definedName name="SHARED_FORMULA_4_164_4_164_26">+#REF!+0.075*2</definedName>
    <definedName name="SHARED_FORMULA_4_165_4_165_30">NA()</definedName>
    <definedName name="SHARED_FORMULA_4_170_4_170_30" localSheetId="22">+#REF!</definedName>
    <definedName name="SHARED_FORMULA_4_170_4_170_30" localSheetId="8">+#REF!</definedName>
    <definedName name="SHARED_FORMULA_4_170_4_170_30">+#REF!</definedName>
    <definedName name="SHARED_FORMULA_4_174_4_174_22" localSheetId="22">+#REF!</definedName>
    <definedName name="SHARED_FORMULA_4_174_4_174_22" localSheetId="8">+#REF!</definedName>
    <definedName name="SHARED_FORMULA_4_174_4_174_22">+#REF!</definedName>
    <definedName name="SHARED_FORMULA_4_178_4_178_22">NA()</definedName>
    <definedName name="SHARED_FORMULA_4_18_4_18_37" localSheetId="22">+#REF!+0.15*2</definedName>
    <definedName name="SHARED_FORMULA_4_18_4_18_37" localSheetId="8">+#REF!+0.15*2</definedName>
    <definedName name="SHARED_FORMULA_4_18_4_18_37">+#REF!+0.15*2</definedName>
    <definedName name="SHARED_FORMULA_4_189_4_189_22" localSheetId="22">+#REF!</definedName>
    <definedName name="SHARED_FORMULA_4_189_4_189_22" localSheetId="8">+#REF!</definedName>
    <definedName name="SHARED_FORMULA_4_189_4_189_22">+#REF!</definedName>
    <definedName name="SHARED_FORMULA_4_193_4_193_22">NA()</definedName>
    <definedName name="SHARED_FORMULA_4_194_4_194_22" localSheetId="22">+#REF!</definedName>
    <definedName name="SHARED_FORMULA_4_194_4_194_22" localSheetId="8">+#REF!</definedName>
    <definedName name="SHARED_FORMULA_4_194_4_194_22">+#REF!</definedName>
    <definedName name="SHARED_FORMULA_4_198_4_198_22">NA()</definedName>
    <definedName name="SHARED_FORMULA_4_199_4_199_30">NA()</definedName>
    <definedName name="SHARED_FORMULA_4_204_4_204_30" localSheetId="22">+#REF!</definedName>
    <definedName name="SHARED_FORMULA_4_204_4_204_30" localSheetId="8">+#REF!</definedName>
    <definedName name="SHARED_FORMULA_4_204_4_204_30">+#REF!</definedName>
    <definedName name="SHARED_FORMULA_4_204_4_204_37">NA()</definedName>
    <definedName name="SHARED_FORMULA_4_205_4_205_22" localSheetId="22">+#REF!</definedName>
    <definedName name="SHARED_FORMULA_4_205_4_205_22" localSheetId="8">+#REF!</definedName>
    <definedName name="SHARED_FORMULA_4_205_4_205_22">+#REF!</definedName>
    <definedName name="SHARED_FORMULA_4_209_4_209_22">NA()</definedName>
    <definedName name="SHARED_FORMULA_4_209_4_209_30" localSheetId="22">+#REF!</definedName>
    <definedName name="SHARED_FORMULA_4_209_4_209_30" localSheetId="8">+#REF!</definedName>
    <definedName name="SHARED_FORMULA_4_209_4_209_30">+#REF!</definedName>
    <definedName name="SHARED_FORMULA_4_210_4_210_26">NA()</definedName>
    <definedName name="SHARED_FORMULA_4_213_4_213_26" localSheetId="22">+#REF!</definedName>
    <definedName name="SHARED_FORMULA_4_213_4_213_26" localSheetId="8">+#REF!</definedName>
    <definedName name="SHARED_FORMULA_4_213_4_213_26">+#REF!</definedName>
    <definedName name="SHARED_FORMULA_4_216_4_216_26" localSheetId="22">+#REF!</definedName>
    <definedName name="SHARED_FORMULA_4_216_4_216_26" localSheetId="8">+#REF!</definedName>
    <definedName name="SHARED_FORMULA_4_216_4_216_26">+#REF!</definedName>
    <definedName name="SHARED_FORMULA_4_228_4_228_26">NA()</definedName>
    <definedName name="SHARED_FORMULA_4_231_4_231_26" localSheetId="22">+#REF!</definedName>
    <definedName name="SHARED_FORMULA_4_231_4_231_26" localSheetId="8">+#REF!</definedName>
    <definedName name="SHARED_FORMULA_4_231_4_231_26">+#REF!</definedName>
    <definedName name="SHARED_FORMULA_4_246_4_246_26">NA()</definedName>
    <definedName name="SHARED_FORMULA_4_278_4_278_37">NA()</definedName>
    <definedName name="SHARED_FORMULA_4_291_4_291_17" localSheetId="22">SUM(#REF!)</definedName>
    <definedName name="SHARED_FORMULA_4_291_4_291_17" localSheetId="8">SUM(#REF!)</definedName>
    <definedName name="SHARED_FORMULA_4_291_4_291_17">SUM(#REF!)</definedName>
    <definedName name="SHARED_FORMULA_4_297_4_297_37" localSheetId="22">+#REF!+0.23*2</definedName>
    <definedName name="SHARED_FORMULA_4_297_4_297_37" localSheetId="8">+#REF!+0.23*2</definedName>
    <definedName name="SHARED_FORMULA_4_297_4_297_37">+#REF!+0.23*2</definedName>
    <definedName name="SHARED_FORMULA_4_34_4_34_26" localSheetId="22">+#REF!+0.1*2</definedName>
    <definedName name="SHARED_FORMULA_4_34_4_34_26" localSheetId="8">+#REF!+0.1*2</definedName>
    <definedName name="SHARED_FORMULA_4_34_4_34_26">+#REF!+0.1*2</definedName>
    <definedName name="SHARED_FORMULA_4_37_4_37_26">NA()</definedName>
    <definedName name="SHARED_FORMULA_4_396_4_396_37" localSheetId="22">+#REF!</definedName>
    <definedName name="SHARED_FORMULA_4_396_4_396_37" localSheetId="8">+#REF!</definedName>
    <definedName name="SHARED_FORMULA_4_396_4_396_37">+#REF!</definedName>
    <definedName name="SHARED_FORMULA_4_398_4_398_22">NA()</definedName>
    <definedName name="SHARED_FORMULA_4_4_4_4_26" localSheetId="22">+#REF!+0.15*2</definedName>
    <definedName name="SHARED_FORMULA_4_4_4_4_26" localSheetId="8">+#REF!+0.15*2</definedName>
    <definedName name="SHARED_FORMULA_4_4_4_4_26">+#REF!+0.15*2</definedName>
    <definedName name="SHARED_FORMULA_4_412_4_412_22">NA()</definedName>
    <definedName name="SHARED_FORMULA_4_435_4_435_37">NA()</definedName>
    <definedName name="SHARED_FORMULA_4_472_4_472_37" localSheetId="22">+#REF!</definedName>
    <definedName name="SHARED_FORMULA_4_472_4_472_37" localSheetId="8">+#REF!</definedName>
    <definedName name="SHARED_FORMULA_4_472_4_472_37">+#REF!</definedName>
    <definedName name="SHARED_FORMULA_4_5_4_5_22" localSheetId="22">+#REF!+0.15*2</definedName>
    <definedName name="SHARED_FORMULA_4_5_4_5_22" localSheetId="8">+#REF!+0.15*2</definedName>
    <definedName name="SHARED_FORMULA_4_5_4_5_22">+#REF!+0.15*2</definedName>
    <definedName name="SHARED_FORMULA_4_5_4_5_37" localSheetId="22">+#REF!+0.15*2</definedName>
    <definedName name="SHARED_FORMULA_4_5_4_5_37" localSheetId="8">+#REF!+0.15*2</definedName>
    <definedName name="SHARED_FORMULA_4_5_4_5_37">+#REF!+0.15*2</definedName>
    <definedName name="SHARED_FORMULA_4_538_4_538_22">NA()</definedName>
    <definedName name="SHARED_FORMULA_4_6_4_6_30" localSheetId="22">+#REF!+0.15*2</definedName>
    <definedName name="SHARED_FORMULA_4_6_4_6_30" localSheetId="8">+#REF!+0.15*2</definedName>
    <definedName name="SHARED_FORMULA_4_6_4_6_30">+#REF!+0.15*2</definedName>
    <definedName name="SHARED_FORMULA_4_611_4_611_22">NA()</definedName>
    <definedName name="SHARED_FORMULA_4_66_4_66_33">NA()</definedName>
    <definedName name="SHARED_FORMULA_4_68_4_68_8">NA()</definedName>
    <definedName name="SHARED_FORMULA_4_689_4_689_22">NA()</definedName>
    <definedName name="SHARED_FORMULA_4_70_4_70_33" localSheetId="22">+#REF!+0.075*2</definedName>
    <definedName name="SHARED_FORMULA_4_70_4_70_33" localSheetId="8">+#REF!+0.075*2</definedName>
    <definedName name="SHARED_FORMULA_4_70_4_70_33">+#REF!+0.075*2</definedName>
    <definedName name="SHARED_FORMULA_4_732_4_732_22" localSheetId="22">+#REF!</definedName>
    <definedName name="SHARED_FORMULA_4_732_4_732_22" localSheetId="8">+#REF!</definedName>
    <definedName name="SHARED_FORMULA_4_732_4_732_22">+#REF!</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4_4_814_26">NA()</definedName>
    <definedName name="SHARED_FORMULA_4_816_4_816_26" localSheetId="22">+#REF!</definedName>
    <definedName name="SHARED_FORMULA_4_816_4_816_26" localSheetId="8">+#REF!</definedName>
    <definedName name="SHARED_FORMULA_4_816_4_816_26">+#REF!</definedName>
    <definedName name="SHARED_FORMULA_4_82_4_82_33">NA()</definedName>
    <definedName name="SHARED_FORMULA_4_827_4_827_26" localSheetId="22">+#REF!</definedName>
    <definedName name="SHARED_FORMULA_4_827_4_827_26" localSheetId="8">+#REF!</definedName>
    <definedName name="SHARED_FORMULA_4_827_4_827_26">+#REF!</definedName>
    <definedName name="SHARED_FORMULA_4_837_4_837_26" localSheetId="22">+#REF!</definedName>
    <definedName name="SHARED_FORMULA_4_837_4_837_26" localSheetId="8">+#REF!</definedName>
    <definedName name="SHARED_FORMULA_4_837_4_837_26">+#REF!</definedName>
    <definedName name="SHARED_FORMULA_4_847_4_847_26" localSheetId="22">+#REF!</definedName>
    <definedName name="SHARED_FORMULA_4_847_4_847_26" localSheetId="8">+#REF!</definedName>
    <definedName name="SHARED_FORMULA_4_847_4_847_26">+#REF!</definedName>
    <definedName name="SHARED_FORMULA_4_86_4_86_33" localSheetId="22">+#REF!</definedName>
    <definedName name="SHARED_FORMULA_4_86_4_86_33" localSheetId="8">+#REF!</definedName>
    <definedName name="SHARED_FORMULA_4_86_4_86_33">+#REF!</definedName>
    <definedName name="SHARED_FORMULA_4_860_4_860_22">NA()</definedName>
    <definedName name="SHARED_FORMULA_4_90_4_90_33">NA()</definedName>
    <definedName name="SHARED_FORMULA_4_93_4_93_8">NA()</definedName>
    <definedName name="SHARED_FORMULA_4_94_4_94_33" localSheetId="22">+#REF!</definedName>
    <definedName name="SHARED_FORMULA_4_94_4_94_33" localSheetId="8">+#REF!</definedName>
    <definedName name="SHARED_FORMULA_4_94_4_94_33">+#REF!</definedName>
    <definedName name="SHARED_FORMULA_5_11_5_11_26" localSheetId="22">#REF!+0.1*2</definedName>
    <definedName name="SHARED_FORMULA_5_11_5_11_26" localSheetId="8">#REF!+0.1*2</definedName>
    <definedName name="SHARED_FORMULA_5_11_5_11_26">#REF!+0.1*2</definedName>
    <definedName name="SHARED_FORMULA_5_116_5_116_26" localSheetId="22">+#REF!</definedName>
    <definedName name="SHARED_FORMULA_5_116_5_116_26" localSheetId="8">+#REF!</definedName>
    <definedName name="SHARED_FORMULA_5_116_5_116_26">+#REF!</definedName>
    <definedName name="SHARED_FORMULA_5_130_5_130_22" localSheetId="22">+#REF!</definedName>
    <definedName name="SHARED_FORMULA_5_130_5_130_22" localSheetId="8">+#REF!</definedName>
    <definedName name="SHARED_FORMULA_5_130_5_130_22">+#REF!</definedName>
    <definedName name="SHARED_FORMULA_5_134_5_134_22">NA()</definedName>
    <definedName name="SHARED_FORMULA_5_137_5_137_30">NA()</definedName>
    <definedName name="SHARED_FORMULA_5_142_5_142_30" localSheetId="22">+#REF!</definedName>
    <definedName name="SHARED_FORMULA_5_142_5_142_30" localSheetId="8">+#REF!</definedName>
    <definedName name="SHARED_FORMULA_5_142_5_142_30">+#REF!</definedName>
    <definedName name="SHARED_FORMULA_5_153_5_153_26">NA()</definedName>
    <definedName name="SHARED_FORMULA_5_156_5_156_26" localSheetId="22">+#REF!</definedName>
    <definedName name="SHARED_FORMULA_5_156_5_156_26" localSheetId="8">+#REF!</definedName>
    <definedName name="SHARED_FORMULA_5_156_5_156_26">+#REF!</definedName>
    <definedName name="SHARED_FORMULA_5_17_5_17_22">0.15+0.1*2</definedName>
    <definedName name="SHARED_FORMULA_5_179_5_179_30">NA()</definedName>
    <definedName name="SHARED_FORMULA_5_184_5_184_30" localSheetId="22">+#REF!</definedName>
    <definedName name="SHARED_FORMULA_5_184_5_184_30" localSheetId="8">+#REF!</definedName>
    <definedName name="SHARED_FORMULA_5_184_5_184_30">+#REF!</definedName>
    <definedName name="SHARED_FORMULA_5_233_5_233_22" localSheetId="22">+#REF!</definedName>
    <definedName name="SHARED_FORMULA_5_233_5_233_22" localSheetId="8">+#REF!</definedName>
    <definedName name="SHARED_FORMULA_5_233_5_233_22">+#REF!</definedName>
    <definedName name="SHARED_FORMULA_5_24_5_24_37">0.15+0.1*2</definedName>
    <definedName name="SHARED_FORMULA_5_246_5_246_26">NA()</definedName>
    <definedName name="SHARED_FORMULA_5_259_5_259_26" localSheetId="22">+#REF!</definedName>
    <definedName name="SHARED_FORMULA_5_259_5_259_26" localSheetId="8">+#REF!</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 localSheetId="22">+#REF!</definedName>
    <definedName name="SHARED_FORMULA_5_278_5_278_26" localSheetId="8">+#REF!</definedName>
    <definedName name="SHARED_FORMULA_5_278_5_278_26">+#REF!</definedName>
    <definedName name="SHARED_FORMULA_5_287_5_287_30" localSheetId="22">+#REF!</definedName>
    <definedName name="SHARED_FORMULA_5_287_5_287_30" localSheetId="8">+#REF!</definedName>
    <definedName name="SHARED_FORMULA_5_287_5_287_30">+#REF!</definedName>
    <definedName name="SHARED_FORMULA_5_289_5_289_26">NA()</definedName>
    <definedName name="SHARED_FORMULA_5_293_5_293_26" localSheetId="22">+#REF!</definedName>
    <definedName name="SHARED_FORMULA_5_293_5_293_26" localSheetId="8">+#REF!</definedName>
    <definedName name="SHARED_FORMULA_5_293_5_293_26">+#REF!</definedName>
    <definedName name="SHARED_FORMULA_5_308_5_308_26" localSheetId="22">+#REF!</definedName>
    <definedName name="SHARED_FORMULA_5_308_5_308_26" localSheetId="8">+#REF!</definedName>
    <definedName name="SHARED_FORMULA_5_308_5_308_26">+#REF!</definedName>
    <definedName name="SHARED_FORMULA_5_32_5_32_37" localSheetId="22">+#REF!+0.1*2</definedName>
    <definedName name="SHARED_FORMULA_5_32_5_32_37" localSheetId="8">+#REF!+0.1*2</definedName>
    <definedName name="SHARED_FORMULA_5_32_5_32_37">+#REF!+0.1*2</definedName>
    <definedName name="SHARED_FORMULA_5_38_5_38_30">0.15+0.1*2</definedName>
    <definedName name="SHARED_FORMULA_5_39_5_39_37" localSheetId="22">+#REF!+0.1*2</definedName>
    <definedName name="SHARED_FORMULA_5_39_5_39_37" localSheetId="8">+#REF!+0.1*2</definedName>
    <definedName name="SHARED_FORMULA_5_39_5_39_37">+#REF!+0.1*2</definedName>
    <definedName name="SHARED_FORMULA_5_397_5_397_30">1.2*2+0.15</definedName>
    <definedName name="SHARED_FORMULA_5_41_5_41_30">0.15+0.1*2</definedName>
    <definedName name="SHARED_FORMULA_5_418_5_418_30">1.2*2+0.15</definedName>
    <definedName name="SHARED_FORMULA_5_432_5_432_22" localSheetId="22">+#REF!</definedName>
    <definedName name="SHARED_FORMULA_5_432_5_432_22" localSheetId="8">+#REF!</definedName>
    <definedName name="SHARED_FORMULA_5_432_5_432_22">+#REF!</definedName>
    <definedName name="SHARED_FORMULA_5_46_5_46_22">0.15+0.1*2</definedName>
    <definedName name="SHARED_FORMULA_5_49_5_49_22">0.15+0.1*2</definedName>
    <definedName name="SHARED_FORMULA_5_520_5_520_26">NA()</definedName>
    <definedName name="SHARED_FORMULA_5_530_5_530_26">NA()</definedName>
    <definedName name="SHARED_FORMULA_5_540_5_540_26">NA()</definedName>
    <definedName name="SHARED_FORMULA_5_551_5_551_26" localSheetId="22">+#REF!</definedName>
    <definedName name="SHARED_FORMULA_5_551_5_551_26" localSheetId="8">+#REF!</definedName>
    <definedName name="SHARED_FORMULA_5_551_5_551_26">+#REF!</definedName>
    <definedName name="SHARED_FORMULA_5_562_5_562_26" localSheetId="22">+#REF!</definedName>
    <definedName name="SHARED_FORMULA_5_562_5_562_26" localSheetId="8">+#REF!</definedName>
    <definedName name="SHARED_FORMULA_5_562_5_562_26">+#REF!</definedName>
    <definedName name="SHARED_FORMULA_5_57_5_57_30" localSheetId="22">+#REF!+0.1*2</definedName>
    <definedName name="SHARED_FORMULA_5_57_5_57_30" localSheetId="8">+#REF!+0.1*2</definedName>
    <definedName name="SHARED_FORMULA_5_57_5_57_30">+#REF!+0.1*2</definedName>
    <definedName name="SHARED_FORMULA_5_572_5_572_26" localSheetId="22">+#REF!</definedName>
    <definedName name="SHARED_FORMULA_5_572_5_572_26" localSheetId="8">+#REF!</definedName>
    <definedName name="SHARED_FORMULA_5_572_5_572_26">+#REF!</definedName>
    <definedName name="SHARED_FORMULA_5_599_5_599_26">NA()</definedName>
    <definedName name="SHARED_FORMULA_5_60_5_60_30">NA()</definedName>
    <definedName name="SHARED_FORMULA_5_610_5_610_26" localSheetId="22">+#REF!</definedName>
    <definedName name="SHARED_FORMULA_5_610_5_610_26" localSheetId="8">+#REF!</definedName>
    <definedName name="SHARED_FORMULA_5_610_5_610_26">+#REF!</definedName>
    <definedName name="SHARED_FORMULA_5_612_5_612_26">NA()</definedName>
    <definedName name="SHARED_FORMULA_5_637_5_637_26" localSheetId="22">+#REF!</definedName>
    <definedName name="SHARED_FORMULA_5_637_5_637_26" localSheetId="8">+#REF!</definedName>
    <definedName name="SHARED_FORMULA_5_637_5_637_26">+#REF!</definedName>
    <definedName name="SHARED_FORMULA_5_639_5_639_26">NA()</definedName>
    <definedName name="SHARED_FORMULA_5_650_5_650_26" localSheetId="22">+#REF!</definedName>
    <definedName name="SHARED_FORMULA_5_650_5_650_26" localSheetId="8">+#REF!</definedName>
    <definedName name="SHARED_FORMULA_5_650_5_650_26">+#REF!</definedName>
    <definedName name="SHARED_FORMULA_5_666_5_666_26">NA()</definedName>
    <definedName name="SHARED_FORMULA_5_675_5_675_26" localSheetId="22">+#REF!</definedName>
    <definedName name="SHARED_FORMULA_5_675_5_675_26" localSheetId="8">+#REF!</definedName>
    <definedName name="SHARED_FORMULA_5_675_5_675_26">+#REF!</definedName>
    <definedName name="SHARED_FORMULA_5_7_5_7_33" localSheetId="22">+#REF!+0.1*2</definedName>
    <definedName name="SHARED_FORMULA_5_7_5_7_33" localSheetId="8">+#REF!+0.1*2</definedName>
    <definedName name="SHARED_FORMULA_5_7_5_7_33">+#REF!+0.1*2</definedName>
    <definedName name="SHARED_FORMULA_5_700_5_700_26" localSheetId="22">+#REF!</definedName>
    <definedName name="SHARED_FORMULA_5_700_5_700_26" localSheetId="8">+#REF!</definedName>
    <definedName name="SHARED_FORMULA_5_700_5_700_26">+#REF!</definedName>
    <definedName name="SHARED_FORMULA_5_792_5_792_26">NA()</definedName>
    <definedName name="SHARED_FORMULA_5_803_5_803_26">NA()</definedName>
    <definedName name="SHARED_FORMULA_5_814_5_814_26">NA()</definedName>
    <definedName name="SHARED_FORMULA_5_827_5_827_26" localSheetId="22">+#REF!</definedName>
    <definedName name="SHARED_FORMULA_5_827_5_827_26" localSheetId="8">+#REF!</definedName>
    <definedName name="SHARED_FORMULA_5_827_5_827_26">+#REF!</definedName>
    <definedName name="SHARED_FORMULA_5_837_5_837_26" localSheetId="22">+#REF!</definedName>
    <definedName name="SHARED_FORMULA_5_837_5_837_26" localSheetId="8">+#REF!</definedName>
    <definedName name="SHARED_FORMULA_5_837_5_837_26">+#REF!</definedName>
    <definedName name="SHARED_FORMULA_5_84_5_84_26">0.23+0.1*2</definedName>
    <definedName name="SHARED_FORMULA_5_847_5_847_26" localSheetId="22">+#REF!</definedName>
    <definedName name="SHARED_FORMULA_5_847_5_847_26" localSheetId="8">+#REF!</definedName>
    <definedName name="SHARED_FORMULA_5_847_5_847_26">+#REF!</definedName>
    <definedName name="SHARED_FORMULA_5_85_5_85_30" localSheetId="22">+#REF!</definedName>
    <definedName name="SHARED_FORMULA_5_85_5_85_30" localSheetId="8">+#REF!</definedName>
    <definedName name="SHARED_FORMULA_5_85_5_85_30">+#REF!</definedName>
    <definedName name="SHARED_FORMULA_5_87_5_87_26">0.23+0.1*2</definedName>
    <definedName name="SHARED_FORMULA_5_9_5_9_37" localSheetId="22">+#REF!+0.15</definedName>
    <definedName name="SHARED_FORMULA_5_9_5_9_37" localSheetId="8">+#REF!+0.15</definedName>
    <definedName name="SHARED_FORMULA_5_9_5_9_37">+#REF!+0.15</definedName>
    <definedName name="SHARED_FORMULA_6_1029_6_1029_26">NA()</definedName>
    <definedName name="SHARED_FORMULA_6_1032_6_1032_22">NA()</definedName>
    <definedName name="SHARED_FORMULA_6_1034_6_1034_26" localSheetId="22">+#REF!-#REF!</definedName>
    <definedName name="SHARED_FORMULA_6_1034_6_1034_26" localSheetId="8">+#REF!-#REF!</definedName>
    <definedName name="SHARED_FORMULA_6_1034_6_1034_26">+#REF!-#REF!</definedName>
    <definedName name="SHARED_FORMULA_6_1038_6_1038_22" localSheetId="22">+#REF!</definedName>
    <definedName name="SHARED_FORMULA_6_1038_6_1038_22" localSheetId="8">+#REF!</definedName>
    <definedName name="SHARED_FORMULA_6_1038_6_1038_22">+#REF!</definedName>
    <definedName name="SHARED_FORMULA_6_1039_6_1039_26">NA()</definedName>
    <definedName name="SHARED_FORMULA_6_1044_6_1044_26" localSheetId="22">+#REF!-#REF!</definedName>
    <definedName name="SHARED_FORMULA_6_1044_6_1044_26" localSheetId="8">+#REF!-#REF!</definedName>
    <definedName name="SHARED_FORMULA_6_1044_6_1044_26">+#REF!-#REF!</definedName>
    <definedName name="SHARED_FORMULA_6_1052_6_1052_26" localSheetId="22">+#REF!-#REF!</definedName>
    <definedName name="SHARED_FORMULA_6_1052_6_1052_26" localSheetId="8">+#REF!-#REF!</definedName>
    <definedName name="SHARED_FORMULA_6_1052_6_1052_26">+#REF!-#REF!</definedName>
    <definedName name="SHARED_FORMULA_6_1056_6_1056_22" localSheetId="22">+#REF!</definedName>
    <definedName name="SHARED_FORMULA_6_1056_6_1056_22" localSheetId="8">+#REF!</definedName>
    <definedName name="SHARED_FORMULA_6_1056_6_1056_22">+#REF!</definedName>
    <definedName name="SHARED_FORMULA_6_106_6_106_22" localSheetId="22">+#REF!</definedName>
    <definedName name="SHARED_FORMULA_6_106_6_106_22" localSheetId="8">+#REF!</definedName>
    <definedName name="SHARED_FORMULA_6_106_6_106_22">+#REF!</definedName>
    <definedName name="SHARED_FORMULA_6_1066_6_1066_22">NA()</definedName>
    <definedName name="SHARED_FORMULA_6_1071_6_1071_26" localSheetId="22">+#REF!-#REF!</definedName>
    <definedName name="SHARED_FORMULA_6_1071_6_1071_26" localSheetId="8">+#REF!-#REF!</definedName>
    <definedName name="SHARED_FORMULA_6_1071_6_1071_26">+#REF!-#REF!</definedName>
    <definedName name="SHARED_FORMULA_6_1075_6_1075_22">NA()</definedName>
    <definedName name="SHARED_FORMULA_6_1081_6_1081_26" localSheetId="22">+#REF!-#REF!</definedName>
    <definedName name="SHARED_FORMULA_6_1081_6_1081_26" localSheetId="8">+#REF!-#REF!</definedName>
    <definedName name="SHARED_FORMULA_6_1081_6_1081_26">+#REF!-#REF!</definedName>
    <definedName name="SHARED_FORMULA_6_1082_6_1082_26">NA()</definedName>
    <definedName name="SHARED_FORMULA_6_1092_6_1092_26">NA()</definedName>
    <definedName name="SHARED_FORMULA_6_11_6_11_26" localSheetId="22">+#REF!+#REF!</definedName>
    <definedName name="SHARED_FORMULA_6_11_6_11_26" localSheetId="8">+#REF!+#REF!</definedName>
    <definedName name="SHARED_FORMULA_6_11_6_11_26">+#REF!+#REF!</definedName>
    <definedName name="SHARED_FORMULA_6_11_6_11_30" localSheetId="22">+#REF!+#REF!</definedName>
    <definedName name="SHARED_FORMULA_6_11_6_11_30" localSheetId="8">+#REF!+#REF!</definedName>
    <definedName name="SHARED_FORMULA_6_11_6_11_30">+#REF!+#REF!</definedName>
    <definedName name="SHARED_FORMULA_6_110_6_110_22">NA()</definedName>
    <definedName name="SHARED_FORMULA_6_1106_6_1106_26" localSheetId="22">#REF!+0.6</definedName>
    <definedName name="SHARED_FORMULA_6_1106_6_1106_26" localSheetId="8">#REF!+0.6</definedName>
    <definedName name="SHARED_FORMULA_6_1106_6_1106_26">#REF!+0.6</definedName>
    <definedName name="SHARED_FORMULA_6_1118_6_1118_22" localSheetId="22">+#REF!</definedName>
    <definedName name="SHARED_FORMULA_6_1118_6_1118_22" localSheetId="8">+#REF!</definedName>
    <definedName name="SHARED_FORMULA_6_1118_6_1118_22">+#REF!</definedName>
    <definedName name="SHARED_FORMULA_6_1135_6_1135_26">NA()</definedName>
    <definedName name="SHARED_FORMULA_6_114_6_114_26" localSheetId="22">#REF!+#REF!-#REF!</definedName>
    <definedName name="SHARED_FORMULA_6_114_6_114_26" localSheetId="8">#REF!+#REF!-#REF!</definedName>
    <definedName name="SHARED_FORMULA_6_114_6_114_26">#REF!+#REF!-#REF!</definedName>
    <definedName name="SHARED_FORMULA_6_1152_6_1152_22" localSheetId="22">+#REF!</definedName>
    <definedName name="SHARED_FORMULA_6_1152_6_1152_22" localSheetId="8">+#REF!</definedName>
    <definedName name="SHARED_FORMULA_6_1152_6_1152_22">+#REF!</definedName>
    <definedName name="SHARED_FORMULA_6_1161_6_1161_22" localSheetId="22">+#REF!</definedName>
    <definedName name="SHARED_FORMULA_6_1161_6_1161_22" localSheetId="8">+#REF!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 localSheetId="22">+#REF!+0.6-0.3</definedName>
    <definedName name="SHARED_FORMULA_6_123_6_123_37" localSheetId="8">+#REF!+0.6-0.3</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22">ROUND(#REF!*#REF!/#REF!,2)</definedName>
    <definedName name="SHARED_FORMULA_6_13_6_13_7" localSheetId="8">ROUND(#REF!*#REF!/#REF!,2)</definedName>
    <definedName name="SHARED_FORMULA_6_13_6_13_7">ROUND(#REF!*#REF!/#REF!,2)</definedName>
    <definedName name="SHARED_FORMULA_6_132_6_132_30" localSheetId="22">+#REF!</definedName>
    <definedName name="SHARED_FORMULA_6_132_6_132_30" localSheetId="8">+#REF!</definedName>
    <definedName name="SHARED_FORMULA_6_132_6_132_30">+#REF!</definedName>
    <definedName name="SHARED_FORMULA_6_132_6_132_37" localSheetId="22">+#REF!-#REF!</definedName>
    <definedName name="SHARED_FORMULA_6_132_6_132_37" localSheetId="8">+#REF!-#REF!</definedName>
    <definedName name="SHARED_FORMULA_6_132_6_132_37">+#REF!-#REF!</definedName>
    <definedName name="SHARED_FORMULA_6_135_6_135_37">NA()</definedName>
    <definedName name="SHARED_FORMULA_6_1355_6_1355_26">NA()</definedName>
    <definedName name="SHARED_FORMULA_6_1371_6_1371_26" localSheetId="22">+#REF!</definedName>
    <definedName name="SHARED_FORMULA_6_1371_6_1371_26" localSheetId="8">+#REF!</definedName>
    <definedName name="SHARED_FORMULA_6_1371_6_1371_26">+#REF!</definedName>
    <definedName name="SHARED_FORMULA_6_1382_6_1382_26">NA()</definedName>
    <definedName name="SHARED_FORMULA_6_1398_6_1398_26" localSheetId="22">+#REF!</definedName>
    <definedName name="SHARED_FORMULA_6_1398_6_1398_26" localSheetId="8">+#REF!</definedName>
    <definedName name="SHARED_FORMULA_6_1398_6_1398_26">+#REF!</definedName>
    <definedName name="SHARED_FORMULA_6_1402_6_1402_26">NA()</definedName>
    <definedName name="SHARED_FORMULA_6_141_6_141_37" localSheetId="22">+#REF!-#REF!</definedName>
    <definedName name="SHARED_FORMULA_6_141_6_141_37" localSheetId="8">+#REF!-#REF!</definedName>
    <definedName name="SHARED_FORMULA_6_141_6_141_37">+#REF!-#REF!</definedName>
    <definedName name="SHARED_FORMULA_6_1418_6_1418_26" localSheetId="22">+#REF!</definedName>
    <definedName name="SHARED_FORMULA_6_1418_6_1418_26" localSheetId="8">+#REF!</definedName>
    <definedName name="SHARED_FORMULA_6_1418_6_1418_26">+#REF!</definedName>
    <definedName name="SHARED_FORMULA_6_1422_6_1422_26">NA()</definedName>
    <definedName name="SHARED_FORMULA_6_1438_6_1438_10">NA()</definedName>
    <definedName name="SHARED_FORMULA_6_1438_6_1438_26" localSheetId="22">+#REF!</definedName>
    <definedName name="SHARED_FORMULA_6_1438_6_1438_26" localSheetId="8">+#REF!</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22">+#REF!</definedName>
    <definedName name="SHARED_FORMULA_6_1492_6_1492_26" localSheetId="8">+#REF!</definedName>
    <definedName name="SHARED_FORMULA_6_1492_6_1492_26">+#REF!</definedName>
    <definedName name="SHARED_FORMULA_6_1493_6_1493_26">NA()</definedName>
    <definedName name="SHARED_FORMULA_6_150_6_150_37" localSheetId="22">+#REF!-#REF!</definedName>
    <definedName name="SHARED_FORMULA_6_150_6_150_37" localSheetId="8">+#REF!-#REF!</definedName>
    <definedName name="SHARED_FORMULA_6_150_6_150_37">+#REF!-#REF!</definedName>
    <definedName name="SHARED_FORMULA_6_1501_6_1501_26" localSheetId="22">+#REF!</definedName>
    <definedName name="SHARED_FORMULA_6_1501_6_1501_26" localSheetId="8">+#REF!</definedName>
    <definedName name="SHARED_FORMULA_6_1501_6_1501_26">+#REF!</definedName>
    <definedName name="SHARED_FORMULA_6_1507_6_1507_26">NA()</definedName>
    <definedName name="SHARED_FORMULA_6_1509_6_1509_26" localSheetId="22">+#REF!</definedName>
    <definedName name="SHARED_FORMULA_6_1509_6_1509_26" localSheetId="8">+#REF!</definedName>
    <definedName name="SHARED_FORMULA_6_1509_6_1509_26">+#REF!</definedName>
    <definedName name="SHARED_FORMULA_6_151_6_151_7">NA()</definedName>
    <definedName name="SHARED_FORMULA_6_1516_6_1516_26">NA()</definedName>
    <definedName name="SHARED_FORMULA_6_1523_6_1523_26" localSheetId="22">+#REF!</definedName>
    <definedName name="SHARED_FORMULA_6_1523_6_1523_26" localSheetId="8">+#REF!</definedName>
    <definedName name="SHARED_FORMULA_6_1523_6_1523_26">+#REF!</definedName>
    <definedName name="SHARED_FORMULA_6_1532_6_1532_26" localSheetId="22">+#REF!</definedName>
    <definedName name="SHARED_FORMULA_6_1532_6_1532_26" localSheetId="8">+#REF!</definedName>
    <definedName name="SHARED_FORMULA_6_1532_6_1532_26">+#REF!</definedName>
    <definedName name="SHARED_FORMULA_6_154_6_154_33" localSheetId="22">+#REF!-#REF!</definedName>
    <definedName name="SHARED_FORMULA_6_154_6_154_33" localSheetId="8">+#REF!-#REF!</definedName>
    <definedName name="SHARED_FORMULA_6_154_6_154_33">+#REF!-#REF!</definedName>
    <definedName name="SHARED_FORMULA_6_1541_6_1541_26">NA()</definedName>
    <definedName name="SHARED_FORMULA_6_1548_6_1548_26" localSheetId="22">+#REF!</definedName>
    <definedName name="SHARED_FORMULA_6_1548_6_1548_26" localSheetId="8">+#REF!</definedName>
    <definedName name="SHARED_FORMULA_6_1548_6_1548_26">+#REF!</definedName>
    <definedName name="SHARED_FORMULA_6_1557_6_1557_26" localSheetId="22">+#REF!</definedName>
    <definedName name="SHARED_FORMULA_6_1557_6_1557_26" localSheetId="8">+#REF!</definedName>
    <definedName name="SHARED_FORMULA_6_1557_6_1557_26">+#REF!</definedName>
    <definedName name="SHARED_FORMULA_6_1566_6_1566_26">NA()</definedName>
    <definedName name="SHARED_FORMULA_6_1573_6_1573_26" localSheetId="22">+#REF!</definedName>
    <definedName name="SHARED_FORMULA_6_1573_6_1573_26" localSheetId="8">+#REF!</definedName>
    <definedName name="SHARED_FORMULA_6_1573_6_1573_26">+#REF!</definedName>
    <definedName name="SHARED_FORMULA_6_1582_6_1582_26" localSheetId="22">+#REF!</definedName>
    <definedName name="SHARED_FORMULA_6_1582_6_1582_26" localSheetId="8">+#REF!</definedName>
    <definedName name="SHARED_FORMULA_6_1582_6_1582_26">+#REF!</definedName>
    <definedName name="SHARED_FORMULA_6_168_6_168_33">NA()</definedName>
    <definedName name="SHARED_FORMULA_6_174_6_174_33" localSheetId="22">+#REF!-0.125</definedName>
    <definedName name="SHARED_FORMULA_6_174_6_174_33" localSheetId="8">+#REF!-0.125</definedName>
    <definedName name="SHARED_FORMULA_6_174_6_174_33">+#REF!-0.125</definedName>
    <definedName name="SHARED_FORMULA_6_178_6_178_30">NA()</definedName>
    <definedName name="SHARED_FORMULA_6_178_6_178_7">NA()</definedName>
    <definedName name="SHARED_FORMULA_6_18_6_18_22" localSheetId="22">+#REF!</definedName>
    <definedName name="SHARED_FORMULA_6_18_6_18_22" localSheetId="8">+#REF!</definedName>
    <definedName name="SHARED_FORMULA_6_18_6_18_22">+#REF!</definedName>
    <definedName name="SHARED_FORMULA_6_183_6_183_30" localSheetId="22">#REF!-#REF!</definedName>
    <definedName name="SHARED_FORMULA_6_183_6_183_30" localSheetId="8">#REF!-#REF!</definedName>
    <definedName name="SHARED_FORMULA_6_183_6_183_30">#REF!-#REF!</definedName>
    <definedName name="SHARED_FORMULA_6_218_6_218_7">NA()</definedName>
    <definedName name="SHARED_FORMULA_6_220_6_220_26">NA()</definedName>
    <definedName name="SHARED_FORMULA_6_223_6_223_26" localSheetId="22">+#REF!-#REF!/1000</definedName>
    <definedName name="SHARED_FORMULA_6_223_6_223_26" localSheetId="8">+#REF!-#REF!/1000</definedName>
    <definedName name="SHARED_FORMULA_6_223_6_223_26">+#REF!-#REF!/1000</definedName>
    <definedName name="SHARED_FORMULA_6_229_6_229_33">NA()</definedName>
    <definedName name="SHARED_FORMULA_6_235_6_235_33" localSheetId="22">+#REF!-0.125</definedName>
    <definedName name="SHARED_FORMULA_6_235_6_235_33" localSheetId="8">+#REF!-0.125</definedName>
    <definedName name="SHARED_FORMULA_6_235_6_235_33">+#REF!-0.125</definedName>
    <definedName name="SHARED_FORMULA_6_241_6_241_22">NA()</definedName>
    <definedName name="SHARED_FORMULA_6_245_6_245_22" localSheetId="22">+#REF!-0.15</definedName>
    <definedName name="SHARED_FORMULA_6_245_6_245_22" localSheetId="8">+#REF!-0.15</definedName>
    <definedName name="SHARED_FORMULA_6_245_6_245_22">+#REF!-0.15</definedName>
    <definedName name="SHARED_FORMULA_6_245_6_245_7">NA()</definedName>
    <definedName name="SHARED_FORMULA_6_246_6_246_26">NA()</definedName>
    <definedName name="SHARED_FORMULA_6_253_6_253_26" localSheetId="22">+#REF!</definedName>
    <definedName name="SHARED_FORMULA_6_253_6_253_26" localSheetId="8">+#REF!</definedName>
    <definedName name="SHARED_FORMULA_6_253_6_253_26">+#REF!</definedName>
    <definedName name="SHARED_FORMULA_6_256_6_256_22">NA()</definedName>
    <definedName name="SHARED_FORMULA_6_260_6_260_22" localSheetId="22">+#REF!-0.15</definedName>
    <definedName name="SHARED_FORMULA_6_260_6_260_22" localSheetId="8">+#REF!-0.15</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 localSheetId="22">+#REF!</definedName>
    <definedName name="SHARED_FORMULA_6_272_6_272_26" localSheetId="8">+#REF!</definedName>
    <definedName name="SHARED_FORMULA_6_272_6_272_26">+#REF!</definedName>
    <definedName name="SHARED_FORMULA_6_273_6_273_7">NA()</definedName>
    <definedName name="SHARED_FORMULA_6_275_6_275_26">NA()</definedName>
    <definedName name="SHARED_FORMULA_6_276_6_276_22" localSheetId="22">+#REF!-0.15</definedName>
    <definedName name="SHARED_FORMULA_6_276_6_276_22" localSheetId="8">+#REF!-0.15</definedName>
    <definedName name="SHARED_FORMULA_6_276_6_276_22">+#REF!-0.15</definedName>
    <definedName name="SHARED_FORMULA_6_285_6_285_30" localSheetId="22">+#REF!-#REF!</definedName>
    <definedName name="SHARED_FORMULA_6_285_6_285_30" localSheetId="8">+#REF!-#REF!</definedName>
    <definedName name="SHARED_FORMULA_6_285_6_285_30">+#REF!-#REF!</definedName>
    <definedName name="SHARED_FORMULA_6_287_6_287_26" localSheetId="22">+#REF!</definedName>
    <definedName name="SHARED_FORMULA_6_287_6_287_26" localSheetId="8">+#REF!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22">+#REF!-0.15</definedName>
    <definedName name="SHARED_FORMULA_6_295_6_295_22" localSheetId="8">+#REF!-0.15</definedName>
    <definedName name="SHARED_FORMULA_6_295_6_295_22">+#REF!-0.15</definedName>
    <definedName name="SHARED_FORMULA_6_302_6_302_26" localSheetId="22">+#REF!</definedName>
    <definedName name="SHARED_FORMULA_6_302_6_302_26" localSheetId="8">+#REF!</definedName>
    <definedName name="SHARED_FORMULA_6_302_6_302_26">+#REF!</definedName>
    <definedName name="SHARED_FORMULA_6_306_6_306_22">NA()</definedName>
    <definedName name="SHARED_FORMULA_6_310_6_310_22" localSheetId="22">+#REF!-0.15</definedName>
    <definedName name="SHARED_FORMULA_6_310_6_310_22" localSheetId="8">+#REF!-0.15</definedName>
    <definedName name="SHARED_FORMULA_6_310_6_310_22">+#REF!-0.15</definedName>
    <definedName name="SHARED_FORMULA_6_32_6_32_22" localSheetId="22">+#REF!</definedName>
    <definedName name="SHARED_FORMULA_6_32_6_32_22" localSheetId="8">+#REF!</definedName>
    <definedName name="SHARED_FORMULA_6_32_6_32_22">+#REF!</definedName>
    <definedName name="SHARED_FORMULA_6_321_6_321_37" localSheetId="22">+#REF!-0.125</definedName>
    <definedName name="SHARED_FORMULA_6_321_6_321_37" localSheetId="8">+#REF!-0.125</definedName>
    <definedName name="SHARED_FORMULA_6_321_6_321_37">+#REF!-0.125</definedName>
    <definedName name="SHARED_FORMULA_6_325_6_325_22">NA()</definedName>
    <definedName name="SHARED_FORMULA_6_329_6_329_22" localSheetId="22">+#REF!-0.15</definedName>
    <definedName name="SHARED_FORMULA_6_329_6_329_22" localSheetId="8">+#REF!-0.15</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22">+#REF!-0.15</definedName>
    <definedName name="SHARED_FORMULA_6_347_6_347_22" localSheetId="8">+#REF!-0.15</definedName>
    <definedName name="SHARED_FORMULA_6_347_6_347_22">+#REF!-0.15</definedName>
    <definedName name="SHARED_FORMULA_6_348_6_348_26">NA()</definedName>
    <definedName name="SHARED_FORMULA_6_348_6_348_30" localSheetId="22">#REF!</definedName>
    <definedName name="SHARED_FORMULA_6_348_6_348_30" localSheetId="8">#REF!</definedName>
    <definedName name="SHARED_FORMULA_6_348_6_348_30">#REF!</definedName>
    <definedName name="SHARED_FORMULA_6_349_6_349_26" localSheetId="22">+#REF!-#REF!</definedName>
    <definedName name="SHARED_FORMULA_6_349_6_349_26" localSheetId="8">+#REF!-#REF!</definedName>
    <definedName name="SHARED_FORMULA_6_349_6_349_26">+#REF!-#REF!</definedName>
    <definedName name="SHARED_FORMULA_6_35_6_35_22">NA()</definedName>
    <definedName name="SHARED_FORMULA_6_356_6_356_26">NA()</definedName>
    <definedName name="SHARED_FORMULA_6_357_6_357_26" localSheetId="22">+#REF!-#REF!</definedName>
    <definedName name="SHARED_FORMULA_6_357_6_357_26" localSheetId="8">+#REF!-#REF!</definedName>
    <definedName name="SHARED_FORMULA_6_357_6_357_26">+#REF!-#REF!</definedName>
    <definedName name="SHARED_FORMULA_6_358_6_358_22">NA()</definedName>
    <definedName name="SHARED_FORMULA_6_362_6_362_22" localSheetId="22">+#REF!-0.15</definedName>
    <definedName name="SHARED_FORMULA_6_362_6_362_22" localSheetId="8">+#REF!-0.15</definedName>
    <definedName name="SHARED_FORMULA_6_362_6_362_22">+#REF!-0.15</definedName>
    <definedName name="SHARED_FORMULA_6_368_6_368_26" localSheetId="22">+#REF!-#REF!</definedName>
    <definedName name="SHARED_FORMULA_6_368_6_368_26" localSheetId="8">+#REF!-#REF!</definedName>
    <definedName name="SHARED_FORMULA_6_368_6_368_26">+#REF!-#REF!</definedName>
    <definedName name="SHARED_FORMULA_6_376_6_376_26" localSheetId="22">+#REF!-#REF!</definedName>
    <definedName name="SHARED_FORMULA_6_376_6_376_26" localSheetId="8">+#REF!-#REF!</definedName>
    <definedName name="SHARED_FORMULA_6_376_6_376_26">+#REF!-#REF!</definedName>
    <definedName name="SHARED_FORMULA_6_379_6_379_30" localSheetId="22">+#REF!-#REF!</definedName>
    <definedName name="SHARED_FORMULA_6_379_6_379_30" localSheetId="8">+#REF!-#REF!</definedName>
    <definedName name="SHARED_FORMULA_6_379_6_379_30">+#REF!-#REF!</definedName>
    <definedName name="SHARED_FORMULA_6_388_6_388_26" localSheetId="22">+#REF!-#REF!</definedName>
    <definedName name="SHARED_FORMULA_6_388_6_388_26" localSheetId="8">+#REF!-#REF!</definedName>
    <definedName name="SHARED_FORMULA_6_388_6_388_26">+#REF!-#REF!</definedName>
    <definedName name="SHARED_FORMULA_6_39_6_39_30" localSheetId="22">+#REF!</definedName>
    <definedName name="SHARED_FORMULA_6_39_6_39_30" localSheetId="8">+#REF!</definedName>
    <definedName name="SHARED_FORMULA_6_39_6_39_30">+#REF!</definedName>
    <definedName name="SHARED_FORMULA_6_39_6_39_37" localSheetId="22">+#REF!</definedName>
    <definedName name="SHARED_FORMULA_6_39_6_39_37" localSheetId="8">+#REF!</definedName>
    <definedName name="SHARED_FORMULA_6_39_6_39_37">+#REF!</definedName>
    <definedName name="SHARED_FORMULA_6_396_6_396_26" localSheetId="22">+#REF!-#REF!</definedName>
    <definedName name="SHARED_FORMULA_6_396_6_396_26" localSheetId="8">+#REF!-#REF!</definedName>
    <definedName name="SHARED_FORMULA_6_396_6_396_26">+#REF!-#REF!</definedName>
    <definedName name="SHARED_FORMULA_6_399_6_399_22">NA()</definedName>
    <definedName name="SHARED_FORMULA_6_408_6_408_26" localSheetId="22">+#REF!-#REF!</definedName>
    <definedName name="SHARED_FORMULA_6_408_6_408_26" localSheetId="8">+#REF!-#REF!</definedName>
    <definedName name="SHARED_FORMULA_6_408_6_408_26">+#REF!-#REF!</definedName>
    <definedName name="SHARED_FORMULA_6_412_6_412_22">NA()</definedName>
    <definedName name="SHARED_FORMULA_6_413_6_413_22" localSheetId="22">+#REF!</definedName>
    <definedName name="SHARED_FORMULA_6_413_6_413_22" localSheetId="8">+#REF!</definedName>
    <definedName name="SHARED_FORMULA_6_413_6_413_22">+#REF!</definedName>
    <definedName name="SHARED_FORMULA_6_414_6_414_37">NA()</definedName>
    <definedName name="SHARED_FORMULA_6_416_6_416_26" localSheetId="22">+#REF!-#REF!</definedName>
    <definedName name="SHARED_FORMULA_6_416_6_416_26" localSheetId="8">+#REF!-#REF!</definedName>
    <definedName name="SHARED_FORMULA_6_416_6_416_26">+#REF!-#REF!</definedName>
    <definedName name="SHARED_FORMULA_6_42_6_42_30">NA()</definedName>
    <definedName name="SHARED_FORMULA_6_43_6_43_26" localSheetId="22">+#REF!</definedName>
    <definedName name="SHARED_FORMULA_6_43_6_43_26" localSheetId="8">+#REF!</definedName>
    <definedName name="SHARED_FORMULA_6_43_6_43_26">+#REF!</definedName>
    <definedName name="SHARED_FORMULA_6_432_6_432_22" localSheetId="22">+#REF!</definedName>
    <definedName name="SHARED_FORMULA_6_432_6_432_22" localSheetId="8">+#REF!</definedName>
    <definedName name="SHARED_FORMULA_6_432_6_432_22">+#REF!</definedName>
    <definedName name="SHARED_FORMULA_6_435_6_435_37">NA()</definedName>
    <definedName name="SHARED_FORMULA_6_451_6_451_37" localSheetId="22">+#REF!-0.125</definedName>
    <definedName name="SHARED_FORMULA_6_451_6_451_37" localSheetId="8">+#REF!-0.125</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 localSheetId="22">+#REF!</definedName>
    <definedName name="SHARED_FORMULA_6_472_6_472_37" localSheetId="8">+#REF!</definedName>
    <definedName name="SHARED_FORMULA_6_472_6_472_37">+#REF!</definedName>
    <definedName name="SHARED_FORMULA_6_473_6_473_22">NA()</definedName>
    <definedName name="SHARED_FORMULA_6_481_6_481_30" localSheetId="22">+#REF!</definedName>
    <definedName name="SHARED_FORMULA_6_481_6_481_30" localSheetId="8">+#REF!</definedName>
    <definedName name="SHARED_FORMULA_6_481_6_481_30">+#REF!</definedName>
    <definedName name="SHARED_FORMULA_6_494_6_494_22">NA()</definedName>
    <definedName name="SHARED_FORMULA_6_494_6_494_37" localSheetId="22">+#REF!+0.45</definedName>
    <definedName name="SHARED_FORMULA_6_494_6_494_37" localSheetId="8">+#REF!+0.45</definedName>
    <definedName name="SHARED_FORMULA_6_494_6_494_37">+#REF!+0.45</definedName>
    <definedName name="SHARED_FORMULA_6_5_6_5_22" localSheetId="22">+#REF!</definedName>
    <definedName name="SHARED_FORMULA_6_5_6_5_22" localSheetId="8">+#REF!</definedName>
    <definedName name="SHARED_FORMULA_6_5_6_5_22">+#REF!</definedName>
    <definedName name="SHARED_FORMULA_6_500_6_500_22" localSheetId="22">+#REF!-#REF!</definedName>
    <definedName name="SHARED_FORMULA_6_500_6_500_22" localSheetId="8">+#REF!-#REF!</definedName>
    <definedName name="SHARED_FORMULA_6_500_6_500_22">+#REF!-#REF!</definedName>
    <definedName name="SHARED_FORMULA_6_503_6_503_22">NA()</definedName>
    <definedName name="SHARED_FORMULA_6_521_6_521_22" localSheetId="22">+#REF!-#REF!</definedName>
    <definedName name="SHARED_FORMULA_6_521_6_521_22" localSheetId="8">+#REF!-#REF!</definedName>
    <definedName name="SHARED_FORMULA_6_521_6_521_22">+#REF!-#REF!</definedName>
    <definedName name="SHARED_FORMULA_6_522_6_522_22">NA()</definedName>
    <definedName name="SHARED_FORMULA_6_530_6_530_22" localSheetId="22">+#REF!-#REF!</definedName>
    <definedName name="SHARED_FORMULA_6_530_6_530_22" localSheetId="8">+#REF!-#REF!</definedName>
    <definedName name="SHARED_FORMULA_6_530_6_530_22">+#REF!-#REF!</definedName>
    <definedName name="SHARED_FORMULA_6_549_6_549_22" localSheetId="22">+#REF!-#REF!</definedName>
    <definedName name="SHARED_FORMULA_6_549_6_549_22" localSheetId="8">+#REF!-#REF!</definedName>
    <definedName name="SHARED_FORMULA_6_549_6_549_22">+#REF!-#REF!</definedName>
    <definedName name="SHARED_FORMULA_6_569_6_569_22">NA()</definedName>
    <definedName name="SHARED_FORMULA_6_571_6_571_26">NA()</definedName>
    <definedName name="SHARED_FORMULA_6_577_6_577_22" localSheetId="22">+#REF!-#REF!</definedName>
    <definedName name="SHARED_FORMULA_6_577_6_577_22" localSheetId="8">+#REF!-#REF!</definedName>
    <definedName name="SHARED_FORMULA_6_577_6_577_22">+#REF!-#REF!</definedName>
    <definedName name="SHARED_FORMULA_6_578_6_578_22">NA()</definedName>
    <definedName name="SHARED_FORMULA_6_58_6_58_22" localSheetId="22">+#REF!</definedName>
    <definedName name="SHARED_FORMULA_6_58_6_58_22" localSheetId="8">+#REF!</definedName>
    <definedName name="SHARED_FORMULA_6_58_6_58_22">+#REF!</definedName>
    <definedName name="SHARED_FORMULA_6_58_6_58_30" localSheetId="22">+#REF!</definedName>
    <definedName name="SHARED_FORMULA_6_58_6_58_30" localSheetId="8">+#REF!</definedName>
    <definedName name="SHARED_FORMULA_6_58_6_58_30">+#REF!</definedName>
    <definedName name="SHARED_FORMULA_6_596_6_596_22">NA()</definedName>
    <definedName name="SHARED_FORMULA_6_597_6_597_22" localSheetId="22">+#REF!-#REF!</definedName>
    <definedName name="SHARED_FORMULA_6_597_6_597_22" localSheetId="8">+#REF!-#REF!</definedName>
    <definedName name="SHARED_FORMULA_6_597_6_597_22">+#REF!-#REF!</definedName>
    <definedName name="SHARED_FORMULA_6_606_6_606_22" localSheetId="22">+#REF!-#REF!</definedName>
    <definedName name="SHARED_FORMULA_6_606_6_606_22" localSheetId="8">+#REF!-#REF!</definedName>
    <definedName name="SHARED_FORMULA_6_606_6_606_22">+#REF!-#REF!</definedName>
    <definedName name="SHARED_FORMULA_6_609_6_609_26" localSheetId="22">+#REF!-#REF!</definedName>
    <definedName name="SHARED_FORMULA_6_609_6_609_26" localSheetId="8">+#REF!-#REF!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 localSheetId="22">+#REF!-#REF!</definedName>
    <definedName name="SHARED_FORMULA_6_624_6_624_22" localSheetId="8">+#REF!-#REF!</definedName>
    <definedName name="SHARED_FORMULA_6_624_6_624_22">+#REF!-#REF!</definedName>
    <definedName name="SHARED_FORMULA_6_638_6_638_26">NA()</definedName>
    <definedName name="SHARED_FORMULA_6_64_6_64_26" localSheetId="22">+#REF!</definedName>
    <definedName name="SHARED_FORMULA_6_64_6_64_26" localSheetId="8">+#REF!</definedName>
    <definedName name="SHARED_FORMULA_6_64_6_64_26">+#REF!</definedName>
    <definedName name="SHARED_FORMULA_6_648_6_648_22" localSheetId="22">+#REF!-#REF!</definedName>
    <definedName name="SHARED_FORMULA_6_648_6_648_22" localSheetId="8">+#REF!-#REF!</definedName>
    <definedName name="SHARED_FORMULA_6_648_6_648_22">+#REF!-#REF!</definedName>
    <definedName name="SHARED_FORMULA_6_649_6_649_26" localSheetId="22">+#REF!-#REF!</definedName>
    <definedName name="SHARED_FORMULA_6_649_6_649_26" localSheetId="8">+#REF!-#REF!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22">+#REF!-#REF!</definedName>
    <definedName name="SHARED_FORMULA_6_674_6_674_26" localSheetId="8">+#REF!-#REF!</definedName>
    <definedName name="SHARED_FORMULA_6_674_6_674_26">+#REF!-#REF!</definedName>
    <definedName name="SHARED_FORMULA_6_68_6_68_30" localSheetId="22">+#REF!</definedName>
    <definedName name="SHARED_FORMULA_6_68_6_68_30" localSheetId="8">+#REF!</definedName>
    <definedName name="SHARED_FORMULA_6_68_6_68_30">+#REF!</definedName>
    <definedName name="SHARED_FORMULA_6_680_6_680_10">NA()</definedName>
    <definedName name="SHARED_FORMULA_6_697_6_697_26">NA()</definedName>
    <definedName name="SHARED_FORMULA_6_699_6_699_26" localSheetId="22">+#REF!-#REF!</definedName>
    <definedName name="SHARED_FORMULA_6_699_6_699_26" localSheetId="8">+#REF!-#REF!</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 localSheetId="22">+#REF!-#REF!</definedName>
    <definedName name="SHARED_FORMULA_6_732_6_732_26" localSheetId="8">+#REF!-#REF!</definedName>
    <definedName name="SHARED_FORMULA_6_732_6_732_26">+#REF!-#REF!</definedName>
    <definedName name="SHARED_FORMULA_6_741_6_741_26">NA()</definedName>
    <definedName name="SHARED_FORMULA_6_752_6_752_22">NA()</definedName>
    <definedName name="SHARED_FORMULA_6_757_6_757_26" localSheetId="22">+#REF!-#REF!</definedName>
    <definedName name="SHARED_FORMULA_6_757_6_757_26" localSheetId="8">+#REF!-#REF!</definedName>
    <definedName name="SHARED_FORMULA_6_757_6_757_26">+#REF!-#REF!</definedName>
    <definedName name="SHARED_FORMULA_6_760_6_760_26">NA()</definedName>
    <definedName name="SHARED_FORMULA_6_765_6_765_22">NA()</definedName>
    <definedName name="SHARED_FORMULA_6_776_6_776_26" localSheetId="22">+#REF!-#REF!</definedName>
    <definedName name="SHARED_FORMULA_6_776_6_776_26" localSheetId="8">+#REF!-#REF!</definedName>
    <definedName name="SHARED_FORMULA_6_776_6_776_26">+#REF!-#REF!</definedName>
    <definedName name="SHARED_FORMULA_6_781_6_781_26">NA()</definedName>
    <definedName name="SHARED_FORMULA_6_792_6_792_26">NA()</definedName>
    <definedName name="SHARED_FORMULA_6_795_6_795_26" localSheetId="22">+#REF!-#REF!</definedName>
    <definedName name="SHARED_FORMULA_6_795_6_795_26" localSheetId="8">+#REF!-#REF!</definedName>
    <definedName name="SHARED_FORMULA_6_795_6_795_26">+#REF!-#REF!</definedName>
    <definedName name="SHARED_FORMULA_6_801_6_801_22">NA()</definedName>
    <definedName name="SHARED_FORMULA_6_803_6_803_26">NA()</definedName>
    <definedName name="SHARED_FORMULA_6_805_6_805_22" localSheetId="22">+#REF!-0.125</definedName>
    <definedName name="SHARED_FORMULA_6_805_6_805_22" localSheetId="8">+#REF!-0.125</definedName>
    <definedName name="SHARED_FORMULA_6_805_6_805_22">+#REF!-0.125</definedName>
    <definedName name="SHARED_FORMULA_6_813_6_813_22">NA()</definedName>
    <definedName name="SHARED_FORMULA_6_814_6_814_26">NA()</definedName>
    <definedName name="SHARED_FORMULA_6_816_6_816_26" localSheetId="22">+#REF!</definedName>
    <definedName name="SHARED_FORMULA_6_816_6_816_26" localSheetId="8">+#REF!</definedName>
    <definedName name="SHARED_FORMULA_6_816_6_816_26">+#REF!</definedName>
    <definedName name="SHARED_FORMULA_6_824_6_824_22">NA()</definedName>
    <definedName name="SHARED_FORMULA_6_827_6_827_26" localSheetId="22">+#REF!</definedName>
    <definedName name="SHARED_FORMULA_6_827_6_827_26" localSheetId="8">+#REF!</definedName>
    <definedName name="SHARED_FORMULA_6_827_6_827_26">+#REF!</definedName>
    <definedName name="SHARED_FORMULA_6_83_6_83_30" localSheetId="22">+#REF!+#REF!-0.3-0.05</definedName>
    <definedName name="SHARED_FORMULA_6_83_6_83_30" localSheetId="8">+#REF!+#REF!-0.3-0.05</definedName>
    <definedName name="SHARED_FORMULA_6_83_6_83_30">+#REF!+#REF!-0.3-0.05</definedName>
    <definedName name="SHARED_FORMULA_6_837_6_837_26" localSheetId="22">+#REF!</definedName>
    <definedName name="SHARED_FORMULA_6_837_6_837_26" localSheetId="8">+#REF!</definedName>
    <definedName name="SHARED_FORMULA_6_837_6_837_26">+#REF!</definedName>
    <definedName name="SHARED_FORMULA_6_847_6_847_26" localSheetId="22">+#REF!</definedName>
    <definedName name="SHARED_FORMULA_6_847_6_847_26" localSheetId="8">+#REF!</definedName>
    <definedName name="SHARED_FORMULA_6_847_6_847_26">+#REF!</definedName>
    <definedName name="SHARED_FORMULA_6_85_6_85_26" localSheetId="22">+#REF!</definedName>
    <definedName name="SHARED_FORMULA_6_85_6_85_26" localSheetId="8">+#REF!</definedName>
    <definedName name="SHARED_FORMULA_6_85_6_85_26">+#REF!</definedName>
    <definedName name="SHARED_FORMULA_6_853_6_853_22" localSheetId="22">+#REF!-0.125</definedName>
    <definedName name="SHARED_FORMULA_6_853_6_853_22" localSheetId="8">+#REF!-0.125</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22">+#REF!-0.125</definedName>
    <definedName name="SHARED_FORMULA_6_911_6_911_22" localSheetId="8">+#REF!-0.125</definedName>
    <definedName name="SHARED_FORMULA_6_911_6_911_22">+#REF!-0.125</definedName>
    <definedName name="SHARED_FORMULA_6_93_6_93_30" localSheetId="22">+#REF!+#REF!-0.05</definedName>
    <definedName name="SHARED_FORMULA_6_93_6_93_30" localSheetId="8">+#REF!+#REF!-0.05</definedName>
    <definedName name="SHARED_FORMULA_6_93_6_93_30">+#REF!+#REF!-0.05</definedName>
    <definedName name="SHARED_FORMULA_6_93_6_93_7">NA()</definedName>
    <definedName name="SHARED_FORMULA_6_931_6_931_22" localSheetId="22">+#REF!-0.125</definedName>
    <definedName name="SHARED_FORMULA_6_931_6_931_22" localSheetId="8">+#REF!-0.125</definedName>
    <definedName name="SHARED_FORMULA_6_931_6_931_22">+#REF!-0.125</definedName>
    <definedName name="SHARED_FORMULA_6_934_6_934_26">NA()</definedName>
    <definedName name="SHARED_FORMULA_6_947_6_947_22" localSheetId="22">+#REF!+0.6</definedName>
    <definedName name="SHARED_FORMULA_6_947_6_947_22" localSheetId="8">+#REF!+0.6</definedName>
    <definedName name="SHARED_FORMULA_6_947_6_947_22">+#REF!+0.6</definedName>
    <definedName name="SHARED_FORMULA_6_952_6_952_22">NA()</definedName>
    <definedName name="SHARED_FORMULA_6_958_6_958_26" localSheetId="22">+#REF!-#REF!</definedName>
    <definedName name="SHARED_FORMULA_6_958_6_958_26" localSheetId="8">+#REF!-#REF!</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 localSheetId="22">+#REF!</definedName>
    <definedName name="SHARED_FORMULA_6_977_6_977_22" localSheetId="8">+#REF!</definedName>
    <definedName name="SHARED_FORMULA_6_977_6_977_22">+#REF!</definedName>
    <definedName name="SHARED_FORMULA_6_986_6_986_26">NA()</definedName>
    <definedName name="SHARED_FORMULA_7_100_7_100_33" localSheetId="22">+#REF!*#REF!*#REF!*#REF!</definedName>
    <definedName name="SHARED_FORMULA_7_100_7_100_33" localSheetId="8">+#REF!*#REF!*#REF!*#REF!</definedName>
    <definedName name="SHARED_FORMULA_7_100_7_100_33">+#REF!*#REF!*#REF!*#REF!</definedName>
    <definedName name="SHARED_FORMULA_7_1008_7_1008_22">NA()</definedName>
    <definedName name="SHARED_FORMULA_7_1016_7_1016_26">NA()</definedName>
    <definedName name="SHARED_FORMULA_7_1018_7_1018_22" localSheetId="22">#REF!*#REF!*#REF!</definedName>
    <definedName name="SHARED_FORMULA_7_1018_7_1018_22" localSheetId="8">#REF!*#REF!*#REF!</definedName>
    <definedName name="SHARED_FORMULA_7_1018_7_1018_22">#REF!*#REF!*#REF!</definedName>
    <definedName name="SHARED_FORMULA_7_1027_7_1027_22" localSheetId="22">#REF!*#REF!*#REF!</definedName>
    <definedName name="SHARED_FORMULA_7_1027_7_1027_22" localSheetId="8">#REF!*#REF!*#REF!</definedName>
    <definedName name="SHARED_FORMULA_7_1027_7_1027_22">#REF!*#REF!*#REF!</definedName>
    <definedName name="SHARED_FORMULA_7_1029_7_1029_26">NA()</definedName>
    <definedName name="SHARED_FORMULA_7_1031_7_1031_22">NA()</definedName>
    <definedName name="SHARED_FORMULA_7_1034_7_1034_26" localSheetId="22">#REF!*#REF!*#REF!*#REF!</definedName>
    <definedName name="SHARED_FORMULA_7_1034_7_1034_26" localSheetId="8">#REF!*#REF!*#REF!*#REF!</definedName>
    <definedName name="SHARED_FORMULA_7_1034_7_1034_26">#REF!*#REF!*#REF!*#REF!</definedName>
    <definedName name="SHARED_FORMULA_7_1037_7_1037_22" localSheetId="22">#REF!*#REF!*#REF!*#REF!</definedName>
    <definedName name="SHARED_FORMULA_7_1037_7_1037_22" localSheetId="8">#REF!*#REF!*#REF!*#REF!</definedName>
    <definedName name="SHARED_FORMULA_7_1037_7_1037_22">#REF!*#REF!*#REF!*#REF!</definedName>
    <definedName name="SHARED_FORMULA_7_105_7_105_22" localSheetId="22">+#REF!*#REF!*#REF!*#REF!</definedName>
    <definedName name="SHARED_FORMULA_7_105_7_105_22" localSheetId="8">+#REF!*#REF!*#REF!*#REF!</definedName>
    <definedName name="SHARED_FORMULA_7_105_7_105_22">+#REF!*#REF!*#REF!*#REF!</definedName>
    <definedName name="SHARED_FORMULA_7_1055_7_1055_22" localSheetId="22">#REF!*#REF!*#REF!*#REF!</definedName>
    <definedName name="SHARED_FORMULA_7_1055_7_1055_22" localSheetId="8">#REF!*#REF!*#REF!*#REF!</definedName>
    <definedName name="SHARED_FORMULA_7_1055_7_1055_22">#REF!*#REF!*#REF!*#REF!</definedName>
    <definedName name="SHARED_FORMULA_7_1060_7_1060_26" localSheetId="22">#REF!*#REF!*#REF!*#REF!</definedName>
    <definedName name="SHARED_FORMULA_7_1060_7_1060_26" localSheetId="8">#REF!*#REF!*#REF!*#REF!</definedName>
    <definedName name="SHARED_FORMULA_7_1060_7_1060_26">#REF!*#REF!*#REF!*#REF!</definedName>
    <definedName name="SHARED_FORMULA_7_1066_7_1066_22">NA()</definedName>
    <definedName name="SHARED_FORMULA_7_1069_7_1069_26">NA()</definedName>
    <definedName name="SHARED_FORMULA_7_1071_7_1071_26" localSheetId="22">#REF!*#REF!*#REF!*#REF!</definedName>
    <definedName name="SHARED_FORMULA_7_1071_7_1071_26" localSheetId="8">#REF!*#REF!*#REF!*#REF!</definedName>
    <definedName name="SHARED_FORMULA_7_1071_7_1071_26">#REF!*#REF!*#REF!*#REF!</definedName>
    <definedName name="SHARED_FORMULA_7_1074_7_1074_22" localSheetId="22">#REF!*#REF!*#REF!</definedName>
    <definedName name="SHARED_FORMULA_7_1074_7_1074_22" localSheetId="8">#REF!*#REF!*#REF!</definedName>
    <definedName name="SHARED_FORMULA_7_1074_7_1074_22">#REF!*#REF!*#REF!</definedName>
    <definedName name="SHARED_FORMULA_7_1082_7_1082_26">NA()</definedName>
    <definedName name="SHARED_FORMULA_7_1094_7_1094_22" localSheetId="22">#REF!*#REF!*#REF!</definedName>
    <definedName name="SHARED_FORMULA_7_1094_7_1094_22" localSheetId="8">#REF!*#REF!*#REF!</definedName>
    <definedName name="SHARED_FORMULA_7_1094_7_1094_22">#REF!*#REF!*#REF!</definedName>
    <definedName name="SHARED_FORMULA_7_11_7_11_26" localSheetId="22">+#REF!*#REF!*#REF!*#REF!</definedName>
    <definedName name="SHARED_FORMULA_7_11_7_11_26" localSheetId="8">+#REF!*#REF!*#REF!*#REF!</definedName>
    <definedName name="SHARED_FORMULA_7_11_7_11_26">+#REF!*#REF!*#REF!*#REF!</definedName>
    <definedName name="SHARED_FORMULA_7_11_7_11_30" localSheetId="22">+#REF!*#REF!*#REF!*#REF!</definedName>
    <definedName name="SHARED_FORMULA_7_11_7_11_30" localSheetId="8">+#REF!*#REF!*#REF!*#REF!</definedName>
    <definedName name="SHARED_FORMULA_7_11_7_11_30">+#REF!*#REF!*#REF!*#REF!</definedName>
    <definedName name="SHARED_FORMULA_7_110_7_110_22">NA()</definedName>
    <definedName name="SHARED_FORMULA_7_1106_7_1106_26" localSheetId="22">#REF!*#REF!*#REF!*#REF!</definedName>
    <definedName name="SHARED_FORMULA_7_1106_7_1106_26" localSheetId="8">#REF!*#REF!*#REF!*#REF!</definedName>
    <definedName name="SHARED_FORMULA_7_1106_7_1106_26">#REF!*#REF!*#REF!*#REF!</definedName>
    <definedName name="SHARED_FORMULA_7_1117_7_1117_22" localSheetId="22">+#REF!*#REF!*#REF!*#REF!</definedName>
    <definedName name="SHARED_FORMULA_7_1117_7_1117_22" localSheetId="8">+#REF!*#REF!*#REF!*#REF!</definedName>
    <definedName name="SHARED_FORMULA_7_1117_7_1117_22">+#REF!*#REF!*#REF!*#REF!</definedName>
    <definedName name="SHARED_FORMULA_7_1122_7_1122_26">NA()</definedName>
    <definedName name="SHARED_FORMULA_7_1135_7_1135_26">NA()</definedName>
    <definedName name="SHARED_FORMULA_7_1137_7_1137_26" localSheetId="22">#REF!*#REF!*#REF!*#REF!</definedName>
    <definedName name="SHARED_FORMULA_7_1137_7_1137_26" localSheetId="8">#REF!*#REF!*#REF!*#REF!</definedName>
    <definedName name="SHARED_FORMULA_7_1137_7_1137_26">#REF!*#REF!*#REF!*#REF!</definedName>
    <definedName name="SHARED_FORMULA_7_115_7_115_26" localSheetId="22">+#REF!*#REF!*#REF!*#REF!</definedName>
    <definedName name="SHARED_FORMULA_7_115_7_115_26" localSheetId="8">+#REF!*#REF!*#REF!*#REF!</definedName>
    <definedName name="SHARED_FORMULA_7_115_7_115_26">+#REF!*#REF!*#REF!*#REF!</definedName>
    <definedName name="SHARED_FORMULA_7_1152_7_1152_22" localSheetId="22">+#REF!*#REF!*#REF!*#REF!</definedName>
    <definedName name="SHARED_FORMULA_7_1152_7_1152_22" localSheetId="8">+#REF!*#REF!*#REF!*#REF!</definedName>
    <definedName name="SHARED_FORMULA_7_1152_7_1152_22">+#REF!*#REF!*#REF!*#REF!</definedName>
    <definedName name="SHARED_FORMULA_7_1160_7_1160_22" localSheetId="22">+#REF!*#REF!*#REF!*#REF!</definedName>
    <definedName name="SHARED_FORMULA_7_1160_7_1160_22" localSheetId="8">+#REF!*#REF!*#REF!*#REF!</definedName>
    <definedName name="SHARED_FORMULA_7_1160_7_1160_22">+#REF!*#REF!*#REF!*#REF!</definedName>
    <definedName name="SHARED_FORMULA_7_1161_7_1161_6">NA()</definedName>
    <definedName name="SHARED_FORMULA_7_1163_7_1163_26" localSheetId="22">#REF!*#REF!*#REF!*#REF!</definedName>
    <definedName name="SHARED_FORMULA_7_1163_7_1163_26" localSheetId="8">#REF!*#REF!*#REF!*#REF!</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22">#REF!*#REF!*#REF!*#REF!</definedName>
    <definedName name="SHARED_FORMULA_7_1189_7_1189_26" localSheetId="8">#REF!*#REF!*#REF!*#REF!</definedName>
    <definedName name="SHARED_FORMULA_7_1189_7_1189_26">#REF!*#REF!*#REF!*#REF!</definedName>
    <definedName name="SHARED_FORMULA_7_1192_7_1192_26">NA()</definedName>
    <definedName name="SHARED_FORMULA_7_12_7_12_8">NA()</definedName>
    <definedName name="SHARED_FORMULA_7_121_7_121_33" localSheetId="22">#REF!*#REF!*#REF!*#REF!</definedName>
    <definedName name="SHARED_FORMULA_7_121_7_121_33" localSheetId="8">#REF!*#REF!*#REF!*#REF!</definedName>
    <definedName name="SHARED_FORMULA_7_121_7_121_33">#REF!*#REF!*#REF!*#REF!</definedName>
    <definedName name="SHARED_FORMULA_7_121_7_121_8">NA()</definedName>
    <definedName name="SHARED_FORMULA_7_1218_7_1218_26">NA()</definedName>
    <definedName name="SHARED_FORMULA_7_123_7_123_37" localSheetId="22">+#REF!*#REF!*#REF!*#REF!</definedName>
    <definedName name="SHARED_FORMULA_7_123_7_123_37" localSheetId="8">+#REF!*#REF!*#REF!*#REF!</definedName>
    <definedName name="SHARED_FORMULA_7_123_7_123_37">+#REF!*#REF!*#REF!*#REF!</definedName>
    <definedName name="SHARED_FORMULA_7_126_7_126_30">NA()</definedName>
    <definedName name="SHARED_FORMULA_7_126_7_126_37">NA()</definedName>
    <definedName name="SHARED_FORMULA_7_130_7_130_22" localSheetId="22">#REF!*#REF!*#REF!*#REF!</definedName>
    <definedName name="SHARED_FORMULA_7_130_7_130_22" localSheetId="8">#REF!*#REF!*#REF!*#REF!</definedName>
    <definedName name="SHARED_FORMULA_7_130_7_130_22">#REF!*#REF!*#REF!*#REF!</definedName>
    <definedName name="SHARED_FORMULA_7_1308_7_1308_5">NA()</definedName>
    <definedName name="SHARED_FORMULA_7_131_7_131_30" localSheetId="22">+#REF!*#REF!*#REF!*#REF!</definedName>
    <definedName name="SHARED_FORMULA_7_131_7_131_30" localSheetId="8">+#REF!*#REF!*#REF!*#REF!</definedName>
    <definedName name="SHARED_FORMULA_7_131_7_131_30">+#REF!*#REF!*#REF!*#REF!</definedName>
    <definedName name="SHARED_FORMULA_7_1310_7_1310_26">NA()</definedName>
    <definedName name="SHARED_FORMULA_7_132_7_132_37" localSheetId="22">#REF!*#REF!*#REF!*#REF!</definedName>
    <definedName name="SHARED_FORMULA_7_132_7_132_37" localSheetId="8">#REF!*#REF!*#REF!*#REF!</definedName>
    <definedName name="SHARED_FORMULA_7_132_7_132_37">#REF!*#REF!*#REF!*#REF!</definedName>
    <definedName name="SHARED_FORMULA_7_1325_7_1325_26">NA()</definedName>
    <definedName name="SHARED_FORMULA_7_1326_7_1326_26" localSheetId="22">+#REF!*#REF!*#REF!</definedName>
    <definedName name="SHARED_FORMULA_7_1326_7_1326_26" localSheetId="8">+#REF!*#REF!*#REF!</definedName>
    <definedName name="SHARED_FORMULA_7_1326_7_1326_26">+#REF!*#REF!*#REF!</definedName>
    <definedName name="SHARED_FORMULA_7_1334_7_1334_26">NA()</definedName>
    <definedName name="SHARED_FORMULA_7_134_7_134_22">NA()</definedName>
    <definedName name="SHARED_FORMULA_7_1341_7_1341_26" localSheetId="22">+#REF!*#REF!*#REF!</definedName>
    <definedName name="SHARED_FORMULA_7_1341_7_1341_26" localSheetId="8">+#REF!*#REF!*#REF!</definedName>
    <definedName name="SHARED_FORMULA_7_1341_7_1341_26">+#REF!*#REF!*#REF!</definedName>
    <definedName name="SHARED_FORMULA_7_1343_7_1343_26">NA()</definedName>
    <definedName name="SHARED_FORMULA_7_135_7_135_37">NA()</definedName>
    <definedName name="SHARED_FORMULA_7_1350_7_1350_26" localSheetId="22">+#REF!*#REF!*#REF!</definedName>
    <definedName name="SHARED_FORMULA_7_1350_7_1350_26" localSheetId="8">+#REF!*#REF!*#REF!</definedName>
    <definedName name="SHARED_FORMULA_7_1350_7_1350_26">+#REF!*#REF!*#REF!</definedName>
    <definedName name="SHARED_FORMULA_7_1354_7_1354_26">NA()</definedName>
    <definedName name="SHARED_FORMULA_7_1359_7_1359_26" localSheetId="22">+#REF!*#REF!*#REF!</definedName>
    <definedName name="SHARED_FORMULA_7_1359_7_1359_26" localSheetId="8">+#REF!*#REF!*#REF!</definedName>
    <definedName name="SHARED_FORMULA_7_1359_7_1359_26">+#REF!*#REF!*#REF!</definedName>
    <definedName name="SHARED_FORMULA_7_136_7_136_30">NA()</definedName>
    <definedName name="SHARED_FORMULA_7_1370_7_1370_26" localSheetId="22">+#REF!*#REF!*#REF!*#REF!</definedName>
    <definedName name="SHARED_FORMULA_7_1370_7_1370_26" localSheetId="8">+#REF!*#REF!*#REF!*#REF!</definedName>
    <definedName name="SHARED_FORMULA_7_1370_7_1370_26">+#REF!*#REF!*#REF!*#REF!</definedName>
    <definedName name="SHARED_FORMULA_7_1382_7_1382_26">NA()</definedName>
    <definedName name="SHARED_FORMULA_7_1398_7_1398_26" localSheetId="22">+#REF!*#REF!*#REF!*#REF!</definedName>
    <definedName name="SHARED_FORMULA_7_1398_7_1398_26" localSheetId="8">+#REF!*#REF!*#REF!*#REF!</definedName>
    <definedName name="SHARED_FORMULA_7_1398_7_1398_26">+#REF!*#REF!*#REF!*#REF!</definedName>
    <definedName name="SHARED_FORMULA_7_1402_7_1402_26">NA()</definedName>
    <definedName name="SHARED_FORMULA_7_141_7_141_30" localSheetId="22">#REF!*#REF!*#REF!*#REF!</definedName>
    <definedName name="SHARED_FORMULA_7_141_7_141_30" localSheetId="8">#REF!*#REF!*#REF!*#REF!</definedName>
    <definedName name="SHARED_FORMULA_7_141_7_141_30">#REF!*#REF!*#REF!*#REF!</definedName>
    <definedName name="SHARED_FORMULA_7_141_7_141_37" localSheetId="22">#REF!*#REF!*#REF!*#REF!</definedName>
    <definedName name="SHARED_FORMULA_7_141_7_141_37" localSheetId="8">#REF!*#REF!*#REF!*#REF!</definedName>
    <definedName name="SHARED_FORMULA_7_141_7_141_37">#REF!*#REF!*#REF!*#REF!</definedName>
    <definedName name="SHARED_FORMULA_7_1418_7_1418_26" localSheetId="22">+#REF!*#REF!*#REF!*#REF!</definedName>
    <definedName name="SHARED_FORMULA_7_1418_7_1418_26" localSheetId="8">+#REF!*#REF!*#REF!*#REF!</definedName>
    <definedName name="SHARED_FORMULA_7_1418_7_1418_26">+#REF!*#REF!*#REF!*#REF!</definedName>
    <definedName name="SHARED_FORMULA_7_1422_7_1422_26">NA()</definedName>
    <definedName name="SHARED_FORMULA_7_1438_7_1438_26" localSheetId="22">+#REF!*#REF!*#REF!*#REF!</definedName>
    <definedName name="SHARED_FORMULA_7_1438_7_1438_26" localSheetId="8">+#REF!*#REF!*#REF!*#REF!</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 localSheetId="22">+#REF!*#REF!*#REF!</definedName>
    <definedName name="SHARED_FORMULA_7_1459_7_1459_26" localSheetId="8">+#REF!*#REF!*#REF!</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 localSheetId="22">#REF!*#REF!*#REF!*#REF!</definedName>
    <definedName name="SHARED_FORMULA_7_1491_7_1491_26" localSheetId="8">#REF!*#REF!*#REF!*#REF!</definedName>
    <definedName name="SHARED_FORMULA_7_1491_7_1491_26">#REF!*#REF!*#REF!*#REF!</definedName>
    <definedName name="SHARED_FORMULA_7_150_7_150_30" localSheetId="22">#REF!*#REF!*#REF!*#REF!</definedName>
    <definedName name="SHARED_FORMULA_7_150_7_150_30" localSheetId="8">#REF!*#REF!*#REF!*#REF!</definedName>
    <definedName name="SHARED_FORMULA_7_150_7_150_30">#REF!*#REF!*#REF!*#REF!</definedName>
    <definedName name="SHARED_FORMULA_7_150_7_150_37" localSheetId="22">#REF!*#REF!*#REF!*#REF!</definedName>
    <definedName name="SHARED_FORMULA_7_150_7_150_37" localSheetId="8">#REF!*#REF!*#REF!*#REF!</definedName>
    <definedName name="SHARED_FORMULA_7_150_7_150_37">#REF!*#REF!*#REF!*#REF!</definedName>
    <definedName name="SHARED_FORMULA_7_1506_7_1506_26">NA()</definedName>
    <definedName name="SHARED_FORMULA_7_1522_7_1522_26" localSheetId="22">#REF!*#REF!*#REF!*#REF!</definedName>
    <definedName name="SHARED_FORMULA_7_1522_7_1522_26" localSheetId="8">#REF!*#REF!*#REF!*#REF!</definedName>
    <definedName name="SHARED_FORMULA_7_1522_7_1522_26">#REF!*#REF!*#REF!*#REF!</definedName>
    <definedName name="SHARED_FORMULA_7_153_7_153_22" localSheetId="22">#REF!*#REF!*#REF!*#REF!</definedName>
    <definedName name="SHARED_FORMULA_7_153_7_153_22" localSheetId="8">#REF!*#REF!*#REF!*#REF!</definedName>
    <definedName name="SHARED_FORMULA_7_153_7_153_22">#REF!*#REF!*#REF!*#REF!</definedName>
    <definedName name="SHARED_FORMULA_7_153_7_153_26">NA()</definedName>
    <definedName name="SHARED_FORMULA_7_1531_7_1531_26">NA()</definedName>
    <definedName name="SHARED_FORMULA_7_154_7_154_33" localSheetId="22">#REF!*#REF!*#REF!*#REF!</definedName>
    <definedName name="SHARED_FORMULA_7_154_7_154_33" localSheetId="8">#REF!*#REF!*#REF!*#REF!</definedName>
    <definedName name="SHARED_FORMULA_7_154_7_154_33">#REF!*#REF!*#REF!*#REF!</definedName>
    <definedName name="SHARED_FORMULA_7_1547_7_1547_26" localSheetId="22">#REF!*#REF!*#REF!*#REF!</definedName>
    <definedName name="SHARED_FORMULA_7_1547_7_1547_26" localSheetId="8">#REF!*#REF!*#REF!*#REF!</definedName>
    <definedName name="SHARED_FORMULA_7_1547_7_1547_26">#REF!*#REF!*#REF!*#REF!</definedName>
    <definedName name="SHARED_FORMULA_7_1556_7_1556_26">NA()</definedName>
    <definedName name="SHARED_FORMULA_7_156_7_156_26" localSheetId="22">#REF!*#REF!*#REF!*#REF!</definedName>
    <definedName name="SHARED_FORMULA_7_156_7_156_26" localSheetId="8">#REF!*#REF!*#REF!*#REF!</definedName>
    <definedName name="SHARED_FORMULA_7_156_7_156_26">#REF!*#REF!*#REF!*#REF!</definedName>
    <definedName name="SHARED_FORMULA_7_157_7_157_22">NA()</definedName>
    <definedName name="SHARED_FORMULA_7_1572_7_1572_26" localSheetId="22">#REF!*#REF!*#REF!*#REF!</definedName>
    <definedName name="SHARED_FORMULA_7_1572_7_1572_26" localSheetId="8">#REF!*#REF!*#REF!*#REF!</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 localSheetId="22">+#REF!*#REF!*#REF!*#REF!</definedName>
    <definedName name="SHARED_FORMULA_7_164_7_164_26" localSheetId="8">+#REF!*#REF!*#REF!*#REF!</definedName>
    <definedName name="SHARED_FORMULA_7_164_7_164_26">+#REF!*#REF!*#REF!*#REF!</definedName>
    <definedName name="SHARED_FORMULA_7_165_7_165_37" localSheetId="22">#REF!*#REF!*#REF!</definedName>
    <definedName name="SHARED_FORMULA_7_165_7_165_37" localSheetId="8">#REF!*#REF!*#REF!</definedName>
    <definedName name="SHARED_FORMULA_7_165_7_165_37">#REF!*#REF!*#REF!</definedName>
    <definedName name="SHARED_FORMULA_7_166_7_166_30" localSheetId="22">+#REF!*#REF!*#REF!*#REF!</definedName>
    <definedName name="SHARED_FORMULA_7_166_7_166_30" localSheetId="8">+#REF!*#REF!*#REF!*#REF!</definedName>
    <definedName name="SHARED_FORMULA_7_166_7_166_30">+#REF!*#REF!*#REF!*#REF!</definedName>
    <definedName name="SHARED_FORMULA_7_168_7_168_33">NA()</definedName>
    <definedName name="SHARED_FORMULA_7_169_7_169_26">NA()</definedName>
    <definedName name="SHARED_FORMULA_7_17_7_17_22" localSheetId="22">#REF!*#REF!*#REF!*#REF!</definedName>
    <definedName name="SHARED_FORMULA_7_17_7_17_22" localSheetId="8">#REF!*#REF!*#REF!*#REF!</definedName>
    <definedName name="SHARED_FORMULA_7_17_7_17_22">#REF!*#REF!*#REF!*#REF!</definedName>
    <definedName name="SHARED_FORMULA_7_172_7_172_22" localSheetId="22">#REF!*#REF!*#REF!*#REF!</definedName>
    <definedName name="SHARED_FORMULA_7_172_7_172_22" localSheetId="8">#REF!*#REF!*#REF!*#REF!</definedName>
    <definedName name="SHARED_FORMULA_7_172_7_172_22">#REF!*#REF!*#REF!*#REF!</definedName>
    <definedName name="SHARED_FORMULA_7_172_7_172_26" localSheetId="22">#REF!*#REF!*#REF!*#REF!</definedName>
    <definedName name="SHARED_FORMULA_7_172_7_172_26" localSheetId="8">#REF!*#REF!*#REF!*#REF!</definedName>
    <definedName name="SHARED_FORMULA_7_172_7_172_26">#REF!*#REF!*#REF!*#REF!</definedName>
    <definedName name="SHARED_FORMULA_7_172_7_172_37">NA()</definedName>
    <definedName name="SHARED_FORMULA_7_174_7_174_33" localSheetId="22">#REF!*#REF!*#REF!</definedName>
    <definedName name="SHARED_FORMULA_7_174_7_174_33" localSheetId="8">#REF!*#REF!*#REF!</definedName>
    <definedName name="SHARED_FORMULA_7_174_7_174_33">#REF!*#REF!*#REF!</definedName>
    <definedName name="SHARED_FORMULA_7_176_7_176_22">NA()</definedName>
    <definedName name="SHARED_FORMULA_7_178_7_178_30">NA()</definedName>
    <definedName name="SHARED_FORMULA_7_178_7_178_37" localSheetId="22">#REF!*#REF!*#REF!</definedName>
    <definedName name="SHARED_FORMULA_7_178_7_178_37" localSheetId="8">#REF!*#REF!*#REF!</definedName>
    <definedName name="SHARED_FORMULA_7_178_7_178_37">#REF!*#REF!*#REF!</definedName>
    <definedName name="SHARED_FORMULA_7_181_7_181_26">NA()</definedName>
    <definedName name="SHARED_FORMULA_7_183_7_183_30" localSheetId="22">#REF!*#REF!*#REF!*#REF!</definedName>
    <definedName name="SHARED_FORMULA_7_183_7_183_30" localSheetId="8">#REF!*#REF!*#REF!*#REF!</definedName>
    <definedName name="SHARED_FORMULA_7_183_7_183_30">#REF!*#REF!*#REF!*#REF!</definedName>
    <definedName name="SHARED_FORMULA_7_184_7_184_26" localSheetId="22">#REF!*#REF!*#REF!*#REF!</definedName>
    <definedName name="SHARED_FORMULA_7_184_7_184_26" localSheetId="8">#REF!*#REF!*#REF!*#REF!</definedName>
    <definedName name="SHARED_FORMULA_7_184_7_184_26">#REF!*#REF!*#REF!*#REF!</definedName>
    <definedName name="SHARED_FORMULA_7_185_7_185_37">NA()</definedName>
    <definedName name="SHARED_FORMULA_7_190_7_190_33">NA()</definedName>
    <definedName name="SHARED_FORMULA_7_191_7_191_37" localSheetId="22">#REF!*#REF!*#REF!</definedName>
    <definedName name="SHARED_FORMULA_7_191_7_191_37" localSheetId="8">#REF!*#REF!*#REF!</definedName>
    <definedName name="SHARED_FORMULA_7_191_7_191_37">#REF!*#REF!*#REF!</definedName>
    <definedName name="SHARED_FORMULA_7_193_7_193_30">NA()</definedName>
    <definedName name="SHARED_FORMULA_7_196_7_196_33" localSheetId="22">#REF!*#REF!*#REF!*#REF!*#REF!</definedName>
    <definedName name="SHARED_FORMULA_7_196_7_196_33" localSheetId="8">#REF!*#REF!*#REF!*#REF!*#REF!</definedName>
    <definedName name="SHARED_FORMULA_7_196_7_196_33">#REF!*#REF!*#REF!*#REF!*#REF!</definedName>
    <definedName name="SHARED_FORMULA_7_198_7_198_30" localSheetId="22">#REF!*#REF!*#REF!*#REF!*#REF!</definedName>
    <definedName name="SHARED_FORMULA_7_198_7_198_30" localSheetId="8">#REF!*#REF!*#REF!*#REF!*#REF!</definedName>
    <definedName name="SHARED_FORMULA_7_198_7_198_30">#REF!*#REF!*#REF!*#REF!*#REF!</definedName>
    <definedName name="SHARED_FORMULA_7_198_7_198_33">NA()</definedName>
    <definedName name="SHARED_FORMULA_7_200_7_200_26">NA()</definedName>
    <definedName name="SHARED_FORMULA_7_203_7_203_26" localSheetId="22">#REF!*#REF!*#REF!*#REF!</definedName>
    <definedName name="SHARED_FORMULA_7_203_7_203_26" localSheetId="8">#REF!*#REF!*#REF!*#REF!</definedName>
    <definedName name="SHARED_FORMULA_7_203_7_203_26">#REF!*#REF!*#REF!*#REF!</definedName>
    <definedName name="SHARED_FORMULA_7_204_7_204_33" localSheetId="22">#REF!*#REF!*#REF!*#REF!*#REF!</definedName>
    <definedName name="SHARED_FORMULA_7_204_7_204_33" localSheetId="8">#REF!*#REF!*#REF!*#REF!*#REF!</definedName>
    <definedName name="SHARED_FORMULA_7_204_7_204_33">#REF!*#REF!*#REF!*#REF!*#REF!</definedName>
    <definedName name="SHARED_FORMULA_7_204_7_204_37">NA()</definedName>
    <definedName name="SHARED_FORMULA_7_207_7_207_26">NA()</definedName>
    <definedName name="SHARED_FORMULA_7_21_7_21_33" localSheetId="22">#REF!*#REF!*#REF!*#REF!</definedName>
    <definedName name="SHARED_FORMULA_7_21_7_21_33" localSheetId="8">#REF!*#REF!*#REF!*#REF!</definedName>
    <definedName name="SHARED_FORMULA_7_21_7_21_33">#REF!*#REF!*#REF!*#REF!</definedName>
    <definedName name="SHARED_FORMULA_7_210_7_210_26" localSheetId="22">#REF!*#REF!*#REF!*#REF!</definedName>
    <definedName name="SHARED_FORMULA_7_210_7_210_26" localSheetId="8">#REF!*#REF!*#REF!*#REF!</definedName>
    <definedName name="SHARED_FORMULA_7_210_7_210_26">#REF!*#REF!*#REF!*#REF!</definedName>
    <definedName name="SHARED_FORMULA_7_217_7_217_37" localSheetId="22">#REF!*#REF!*#REF!*#REF!</definedName>
    <definedName name="SHARED_FORMULA_7_217_7_217_37" localSheetId="8">#REF!*#REF!*#REF!*#REF!</definedName>
    <definedName name="SHARED_FORMULA_7_217_7_217_37">#REF!*#REF!*#REF!*#REF!</definedName>
    <definedName name="SHARED_FORMULA_7_220_7_220_26">NA()</definedName>
    <definedName name="SHARED_FORMULA_7_223_7_223_26" localSheetId="22">+#REF!*#REF!*#REF!*#REF!</definedName>
    <definedName name="SHARED_FORMULA_7_223_7_223_26" localSheetId="8">+#REF!*#REF!*#REF!*#REF!</definedName>
    <definedName name="SHARED_FORMULA_7_223_7_223_26">+#REF!*#REF!*#REF!*#REF!</definedName>
    <definedName name="SHARED_FORMULA_7_225_7_225_30" localSheetId="22">+#REF!*#REF!*#REF!*#REF!</definedName>
    <definedName name="SHARED_FORMULA_7_225_7_225_30" localSheetId="8">+#REF!*#REF!*#REF!*#REF!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22">+#REF!*#REF!*#REF!*#REF!</definedName>
    <definedName name="SHARED_FORMULA_7_231_7_231_26" localSheetId="8">+#REF!*#REF!*#REF!*#REF!</definedName>
    <definedName name="SHARED_FORMULA_7_231_7_231_26">+#REF!*#REF!*#REF!*#REF!</definedName>
    <definedName name="SHARED_FORMULA_7_232_7_232_22" localSheetId="22">#REF!*#REF!*#REF!*#REF!</definedName>
    <definedName name="SHARED_FORMULA_7_232_7_232_22" localSheetId="8">#REF!*#REF!*#REF!*#REF!</definedName>
    <definedName name="SHARED_FORMULA_7_232_7_232_22">#REF!*#REF!*#REF!*#REF!</definedName>
    <definedName name="SHARED_FORMULA_7_235_7_235_33" localSheetId="22">#REF!*#REF!*#REF!</definedName>
    <definedName name="SHARED_FORMULA_7_235_7_235_33" localSheetId="8">#REF!*#REF!*#REF!</definedName>
    <definedName name="SHARED_FORMULA_7_235_7_235_33">#REF!*#REF!*#REF!</definedName>
    <definedName name="SHARED_FORMULA_7_236_7_236_26">NA()</definedName>
    <definedName name="SHARED_FORMULA_7_239_7_239_26" localSheetId="22">+#REF!*#REF!*#REF!*#REF!</definedName>
    <definedName name="SHARED_FORMULA_7_239_7_239_26" localSheetId="8">+#REF!*#REF!*#REF!*#REF!</definedName>
    <definedName name="SHARED_FORMULA_7_239_7_239_26">+#REF!*#REF!*#REF!*#REF!</definedName>
    <definedName name="SHARED_FORMULA_7_24_7_24_37" localSheetId="22">#REF!*#REF!*#REF!*#REF!</definedName>
    <definedName name="SHARED_FORMULA_7_24_7_24_37" localSheetId="8">#REF!*#REF!*#REF!*#REF!</definedName>
    <definedName name="SHARED_FORMULA_7_24_7_24_37">#REF!*#REF!*#REF!*#REF!</definedName>
    <definedName name="SHARED_FORMULA_7_241_7_241_22">NA()</definedName>
    <definedName name="SHARED_FORMULA_7_245_7_245_22" localSheetId="22">#REF!*#REF!*#REF!*#REF!</definedName>
    <definedName name="SHARED_FORMULA_7_245_7_245_22" localSheetId="8">#REF!*#REF!*#REF!*#REF!</definedName>
    <definedName name="SHARED_FORMULA_7_245_7_245_22">#REF!*#REF!*#REF!*#REF!</definedName>
    <definedName name="SHARED_FORMULA_7_245_7_245_26">NA()</definedName>
    <definedName name="SHARED_FORMULA_7_245_7_245_30" localSheetId="22">+#REF!*#REF!*#REF!</definedName>
    <definedName name="SHARED_FORMULA_7_245_7_245_30" localSheetId="8">+#REF!*#REF!*#REF!</definedName>
    <definedName name="SHARED_FORMULA_7_245_7_245_30">+#REF!*#REF!*#REF!</definedName>
    <definedName name="SHARED_FORMULA_7_252_7_252_26" localSheetId="22">#REF!*#REF!*#REF!*#REF!</definedName>
    <definedName name="SHARED_FORMULA_7_252_7_252_26" localSheetId="8">#REF!*#REF!*#REF!*#REF!</definedName>
    <definedName name="SHARED_FORMULA_7_252_7_252_26">#REF!*#REF!*#REF!*#REF!</definedName>
    <definedName name="SHARED_FORMULA_7_256_7_256_22">NA()</definedName>
    <definedName name="SHARED_FORMULA_7_260_7_260_22" localSheetId="22">#REF!*#REF!*#REF!*#REF!*#REF!</definedName>
    <definedName name="SHARED_FORMULA_7_260_7_260_22" localSheetId="8">#REF!*#REF!*#REF!*#REF!*#REF!</definedName>
    <definedName name="SHARED_FORMULA_7_260_7_260_22">#REF!*#REF!*#REF!*#REF!*#REF!</definedName>
    <definedName name="SHARED_FORMULA_7_261_7_261_26">NA()</definedName>
    <definedName name="SHARED_FORMULA_7_265_7_265_33">NA()</definedName>
    <definedName name="SHARED_FORMULA_7_271_7_271_33" localSheetId="22">#REF!*#REF!*#REF!*#REF!</definedName>
    <definedName name="SHARED_FORMULA_7_271_7_271_33" localSheetId="8">#REF!*#REF!*#REF!*#REF!</definedName>
    <definedName name="SHARED_FORMULA_7_271_7_271_33">#REF!*#REF!*#REF!*#REF!</definedName>
    <definedName name="SHARED_FORMULA_7_271_7_271_37">NA()</definedName>
    <definedName name="SHARED_FORMULA_7_272_7_272_22">NA()</definedName>
    <definedName name="SHARED_FORMULA_7_272_7_272_26" localSheetId="22">#REF!*#REF!*#REF!*#REF!</definedName>
    <definedName name="SHARED_FORMULA_7_272_7_272_26" localSheetId="8">#REF!*#REF!*#REF!*#REF!</definedName>
    <definedName name="SHARED_FORMULA_7_272_7_272_26">#REF!*#REF!*#REF!*#REF!</definedName>
    <definedName name="SHARED_FORMULA_7_273_7_273_33">NA()</definedName>
    <definedName name="SHARED_FORMULA_7_275_7_275_26">NA()</definedName>
    <definedName name="SHARED_FORMULA_7_276_7_276_22" localSheetId="22">#REF!*#REF!*#REF!*#REF!</definedName>
    <definedName name="SHARED_FORMULA_7_276_7_276_22" localSheetId="8">#REF!*#REF!*#REF!*#REF!</definedName>
    <definedName name="SHARED_FORMULA_7_276_7_276_22">#REF!*#REF!*#REF!*#REF!</definedName>
    <definedName name="SHARED_FORMULA_7_278_7_278_37">NA()</definedName>
    <definedName name="SHARED_FORMULA_7_279_7_279_33" localSheetId="22">#REF!*#REF!*#REF!*#REF!</definedName>
    <definedName name="SHARED_FORMULA_7_279_7_279_33" localSheetId="8">#REF!*#REF!*#REF!*#REF!</definedName>
    <definedName name="SHARED_FORMULA_7_279_7_279_33">#REF!*#REF!*#REF!*#REF!</definedName>
    <definedName name="SHARED_FORMULA_7_285_7_285_30" localSheetId="22">#REF!*#REF!*#REF!*#REF!</definedName>
    <definedName name="SHARED_FORMULA_7_285_7_285_30" localSheetId="8">#REF!*#REF!*#REF!*#REF!</definedName>
    <definedName name="SHARED_FORMULA_7_285_7_285_30">#REF!*#REF!*#REF!*#REF!</definedName>
    <definedName name="SHARED_FORMULA_7_287_7_287_26" localSheetId="22">#REF!*#REF!*#REF!*#REF!</definedName>
    <definedName name="SHARED_FORMULA_7_287_7_287_26" localSheetId="8">#REF!*#REF!*#REF!*#REF!</definedName>
    <definedName name="SHARED_FORMULA_7_287_7_287_26">#REF!*#REF!*#REF!*#REF!</definedName>
    <definedName name="SHARED_FORMULA_7_289_7_289_26">NA()</definedName>
    <definedName name="SHARED_FORMULA_7_290_7_290_37" localSheetId="22">#REF!*#REF!*#REF!*#REF!</definedName>
    <definedName name="SHARED_FORMULA_7_290_7_290_37" localSheetId="8">#REF!*#REF!*#REF!*#REF!</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 localSheetId="22">#REF!*#REF!*#REF!*#REF!</definedName>
    <definedName name="SHARED_FORMULA_7_295_7_295_22" localSheetId="8">#REF!*#REF!*#REF!*#REF!</definedName>
    <definedName name="SHARED_FORMULA_7_295_7_295_22">#REF!*#REF!*#REF!*#REF!</definedName>
    <definedName name="SHARED_FORMULA_7_297_7_297_37" localSheetId="22">#REF!*#REF!*#REF!*#REF!</definedName>
    <definedName name="SHARED_FORMULA_7_297_7_297_37" localSheetId="8">#REF!*#REF!*#REF!*#REF!</definedName>
    <definedName name="SHARED_FORMULA_7_297_7_297_37">#REF!*#REF!*#REF!*#REF!</definedName>
    <definedName name="SHARED_FORMULA_7_3_7_3_25">NA()</definedName>
    <definedName name="SHARED_FORMULA_7_302_7_302_26" localSheetId="22">#REF!*#REF!*#REF!*#REF!</definedName>
    <definedName name="SHARED_FORMULA_7_302_7_302_26" localSheetId="8">#REF!*#REF!*#REF!*#REF!</definedName>
    <definedName name="SHARED_FORMULA_7_302_7_302_26">#REF!*#REF!*#REF!*#REF!</definedName>
    <definedName name="SHARED_FORMULA_7_302_7_302_33">NA()</definedName>
    <definedName name="SHARED_FORMULA_7_306_7_306_22">NA()</definedName>
    <definedName name="SHARED_FORMULA_7_306_7_306_30" localSheetId="22">#REF!*#REF!*#REF!*#REF!</definedName>
    <definedName name="SHARED_FORMULA_7_306_7_306_30" localSheetId="8">#REF!*#REF!*#REF!*#REF!</definedName>
    <definedName name="SHARED_FORMULA_7_306_7_306_30">#REF!*#REF!*#REF!*#REF!</definedName>
    <definedName name="SHARED_FORMULA_7_308_7_308_33" localSheetId="22">#REF!*#REF!*#REF!</definedName>
    <definedName name="SHARED_FORMULA_7_308_7_308_33" localSheetId="8">#REF!*#REF!*#REF!</definedName>
    <definedName name="SHARED_FORMULA_7_308_7_308_33">#REF!*#REF!*#REF!</definedName>
    <definedName name="SHARED_FORMULA_7_31_7_31_22" localSheetId="22">#REF!*#REF!*#REF!*#REF!</definedName>
    <definedName name="SHARED_FORMULA_7_31_7_31_22" localSheetId="8">#REF!*#REF!*#REF!*#REF!</definedName>
    <definedName name="SHARED_FORMULA_7_31_7_31_22">#REF!*#REF!*#REF!*#REF!</definedName>
    <definedName name="SHARED_FORMULA_7_310_7_310_22" localSheetId="22">#REF!*#REF!*#REF!*#REF!*#REF!</definedName>
    <definedName name="SHARED_FORMULA_7_310_7_310_22" localSheetId="8">#REF!*#REF!*#REF!*#REF!*#REF!</definedName>
    <definedName name="SHARED_FORMULA_7_310_7_310_22">#REF!*#REF!*#REF!*#REF!*#REF!</definedName>
    <definedName name="SHARED_FORMULA_7_312_7_312_37" localSheetId="22">+#REF!*#REF!*#REF!*#REF!</definedName>
    <definedName name="SHARED_FORMULA_7_312_7_312_37" localSheetId="8">+#REF!*#REF!*#REF!*#REF!</definedName>
    <definedName name="SHARED_FORMULA_7_312_7_312_37">+#REF!*#REF!*#REF!*#REF!</definedName>
    <definedName name="SHARED_FORMULA_7_316_7_316_30">NA()</definedName>
    <definedName name="SHARED_FORMULA_7_32_7_32_37" localSheetId="22">#REF!*#REF!*#REF!*#REF!</definedName>
    <definedName name="SHARED_FORMULA_7_32_7_32_37" localSheetId="8">#REF!*#REF!*#REF!*#REF!</definedName>
    <definedName name="SHARED_FORMULA_7_32_7_32_37">#REF!*#REF!*#REF!*#REF!</definedName>
    <definedName name="SHARED_FORMULA_7_320_7_320_33">NA()</definedName>
    <definedName name="SHARED_FORMULA_7_321_7_321_37" localSheetId="22">#REF!*#REF!*#REF!</definedName>
    <definedName name="SHARED_FORMULA_7_321_7_321_37" localSheetId="8">#REF!*#REF!*#REF!</definedName>
    <definedName name="SHARED_FORMULA_7_321_7_321_37">#REF!*#REF!*#REF!</definedName>
    <definedName name="SHARED_FORMULA_7_322_7_322_30" localSheetId="22">+#REF!*#REF!*#REF!*#REF!*#REF!</definedName>
    <definedName name="SHARED_FORMULA_7_322_7_322_30" localSheetId="8">+#REF!*#REF!*#REF!*#REF!*#REF!</definedName>
    <definedName name="SHARED_FORMULA_7_322_7_322_30">+#REF!*#REF!*#REF!*#REF!*#REF!</definedName>
    <definedName name="SHARED_FORMULA_7_325_7_325_22">NA()</definedName>
    <definedName name="SHARED_FORMULA_7_326_7_326_33" localSheetId="22">#REF!*#REF!</definedName>
    <definedName name="SHARED_FORMULA_7_326_7_326_33" localSheetId="8">#REF!*#REF!</definedName>
    <definedName name="SHARED_FORMULA_7_326_7_326_33">#REF!*#REF!</definedName>
    <definedName name="SHARED_FORMULA_7_329_7_329_22" localSheetId="22">#REF!*#REF!*#REF!*#REF!</definedName>
    <definedName name="SHARED_FORMULA_7_329_7_329_22" localSheetId="8">#REF!*#REF!*#REF!*#REF!</definedName>
    <definedName name="SHARED_FORMULA_7_329_7_329_22">#REF!*#REF!*#REF!*#REF!</definedName>
    <definedName name="SHARED_FORMULA_7_329_7_329_26">NA()</definedName>
    <definedName name="SHARED_FORMULA_7_330_7_330_30" localSheetId="22">+#REF!*#REF!*#REF!</definedName>
    <definedName name="SHARED_FORMULA_7_330_7_330_30" localSheetId="8">+#REF!*#REF!*#REF!</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22">+#REF!*#REF!*#REF!*#REF!</definedName>
    <definedName name="SHARED_FORMULA_7_34_7_34_26" localSheetId="8">+#REF!*#REF!*#REF!*#REF!</definedName>
    <definedName name="SHARED_FORMULA_7_34_7_34_26">+#REF!*#REF!*#REF!*#REF!</definedName>
    <definedName name="SHARED_FORMULA_7_343_7_343_22">NA()</definedName>
    <definedName name="SHARED_FORMULA_7_344_7_344_37">NA()</definedName>
    <definedName name="SHARED_FORMULA_7_347_7_347_22" localSheetId="22">#REF!*#REF!*#REF!*#REF!</definedName>
    <definedName name="SHARED_FORMULA_7_347_7_347_22" localSheetId="8">#REF!*#REF!*#REF!*#REF!</definedName>
    <definedName name="SHARED_FORMULA_7_347_7_347_22">#REF!*#REF!*#REF!*#REF!</definedName>
    <definedName name="SHARED_FORMULA_7_347_7_347_30" localSheetId="22">#REF!*#REF!*#REF!</definedName>
    <definedName name="SHARED_FORMULA_7_347_7_347_30" localSheetId="8">#REF!*#REF!*#REF!</definedName>
    <definedName name="SHARED_FORMULA_7_347_7_347_30">#REF!*#REF!*#REF!</definedName>
    <definedName name="SHARED_FORMULA_7_348_7_348_26">NA()</definedName>
    <definedName name="SHARED_FORMULA_7_349_7_349_26" localSheetId="22">+#REF!*#REF!*#REF!*#REF!</definedName>
    <definedName name="SHARED_FORMULA_7_349_7_349_26" localSheetId="8">+#REF!*#REF!*#REF!*#REF!</definedName>
    <definedName name="SHARED_FORMULA_7_349_7_349_26">+#REF!*#REF!*#REF!*#REF!</definedName>
    <definedName name="SHARED_FORMULA_7_352_7_352_33">NA()</definedName>
    <definedName name="SHARED_FORMULA_7_356_7_356_26">NA()</definedName>
    <definedName name="SHARED_FORMULA_7_357_7_357_26" localSheetId="22">+#REF!*#REF!*#REF!*#REF!</definedName>
    <definedName name="SHARED_FORMULA_7_357_7_357_26" localSheetId="8">+#REF!*#REF!*#REF!*#REF!</definedName>
    <definedName name="SHARED_FORMULA_7_357_7_357_26">+#REF!*#REF!*#REF!*#REF!</definedName>
    <definedName name="SHARED_FORMULA_7_358_7_358_22">NA()</definedName>
    <definedName name="SHARED_FORMULA_7_358_7_358_33" localSheetId="22">#REF!*#REF!*#REF!</definedName>
    <definedName name="SHARED_FORMULA_7_358_7_358_33" localSheetId="8">#REF!*#REF!*#REF!</definedName>
    <definedName name="SHARED_FORMULA_7_358_7_358_33">#REF!*#REF!*#REF!</definedName>
    <definedName name="SHARED_FORMULA_7_362_7_362_22" localSheetId="22">#REF!*#REF!*#REF!*#REF!*#REF!</definedName>
    <definedName name="SHARED_FORMULA_7_362_7_362_22" localSheetId="8">#REF!*#REF!*#REF!*#REF!*#REF!</definedName>
    <definedName name="SHARED_FORMULA_7_362_7_362_22">#REF!*#REF!*#REF!*#REF!*#REF!</definedName>
    <definedName name="SHARED_FORMULA_7_362_7_362_37" localSheetId="22">#REF!*#REF!*#REF!*#REF!*#REF!</definedName>
    <definedName name="SHARED_FORMULA_7_362_7_362_37" localSheetId="8">#REF!*#REF!*#REF!*#REF!*#REF!</definedName>
    <definedName name="SHARED_FORMULA_7_362_7_362_37">#REF!*#REF!*#REF!*#REF!*#REF!</definedName>
    <definedName name="SHARED_FORMULA_7_366_7_366_30">NA()</definedName>
    <definedName name="SHARED_FORMULA_7_368_7_368_26" localSheetId="22">+#REF!*#REF!*#REF!*#REF!</definedName>
    <definedName name="SHARED_FORMULA_7_368_7_368_26" localSheetId="8">+#REF!*#REF!*#REF!*#REF!</definedName>
    <definedName name="SHARED_FORMULA_7_368_7_368_26">+#REF!*#REF!*#REF!*#REF!</definedName>
    <definedName name="SHARED_FORMULA_7_37_7_37_26">NA()</definedName>
    <definedName name="SHARED_FORMULA_7_370_7_370_30" localSheetId="22">#REF!*#REF!*#REF!*#REF!</definedName>
    <definedName name="SHARED_FORMULA_7_370_7_370_30" localSheetId="8">#REF!*#REF!*#REF!*#REF!</definedName>
    <definedName name="SHARED_FORMULA_7_370_7_370_30">#REF!*#REF!*#REF!*#REF!</definedName>
    <definedName name="SHARED_FORMULA_7_376_7_376_26" localSheetId="22">+#REF!*#REF!*#REF!*#REF!</definedName>
    <definedName name="SHARED_FORMULA_7_376_7_376_26" localSheetId="8">+#REF!*#REF!*#REF!*#REF!</definedName>
    <definedName name="SHARED_FORMULA_7_376_7_376_26">+#REF!*#REF!*#REF!*#REF!</definedName>
    <definedName name="SHARED_FORMULA_7_378_7_378_30">NA()</definedName>
    <definedName name="SHARED_FORMULA_7_379_7_379_30" localSheetId="22">#REF!*#REF!*#REF!</definedName>
    <definedName name="SHARED_FORMULA_7_379_7_379_30" localSheetId="8">#REF!*#REF!*#REF!</definedName>
    <definedName name="SHARED_FORMULA_7_379_7_379_30">#REF!*#REF!*#REF!</definedName>
    <definedName name="SHARED_FORMULA_7_38_7_38_30" localSheetId="22">+#REF!*#REF!*#REF!*#REF!</definedName>
    <definedName name="SHARED_FORMULA_7_38_7_38_30" localSheetId="8">+#REF!*#REF!*#REF!*#REF!</definedName>
    <definedName name="SHARED_FORMULA_7_38_7_38_30">+#REF!*#REF!*#REF!*#REF!</definedName>
    <definedName name="SHARED_FORMULA_7_388_7_388_26" localSheetId="22">+#REF!*#REF!*#REF!*#REF!</definedName>
    <definedName name="SHARED_FORMULA_7_388_7_388_26" localSheetId="8">+#REF!*#REF!*#REF!*#REF!</definedName>
    <definedName name="SHARED_FORMULA_7_388_7_388_26">+#REF!*#REF!*#REF!*#REF!</definedName>
    <definedName name="SHARED_FORMULA_7_39_7_39_37" localSheetId="22">#REF!*#REF!*#REF!*#REF!</definedName>
    <definedName name="SHARED_FORMULA_7_39_7_39_37" localSheetId="8">#REF!*#REF!*#REF!*#REF!</definedName>
    <definedName name="SHARED_FORMULA_7_39_7_39_37">#REF!*#REF!*#REF!*#REF!</definedName>
    <definedName name="SHARED_FORMULA_7_39_7_39_8">NA()</definedName>
    <definedName name="SHARED_FORMULA_7_396_7_396_26" localSheetId="22">+#REF!*#REF!*#REF!*#REF!</definedName>
    <definedName name="SHARED_FORMULA_7_396_7_396_26" localSheetId="8">+#REF!*#REF!*#REF!*#REF!</definedName>
    <definedName name="SHARED_FORMULA_7_396_7_396_26">+#REF!*#REF!*#REF!*#REF!</definedName>
    <definedName name="SHARED_FORMULA_7_397_7_397_30">NA()</definedName>
    <definedName name="SHARED_FORMULA_7_398_7_398_22">NA()</definedName>
    <definedName name="SHARED_FORMULA_7_399_7_399_30" localSheetId="22">#REF!*#REF!*#REF!</definedName>
    <definedName name="SHARED_FORMULA_7_399_7_399_30" localSheetId="8">#REF!*#REF!*#REF!</definedName>
    <definedName name="SHARED_FORMULA_7_399_7_399_30">#REF!*#REF!*#REF!</definedName>
    <definedName name="SHARED_FORMULA_7_4_7_4_26" localSheetId="22">+#REF!*#REF!*#REF!*#REF!</definedName>
    <definedName name="SHARED_FORMULA_7_4_7_4_26" localSheetId="8">+#REF!*#REF!*#REF!*#REF!</definedName>
    <definedName name="SHARED_FORMULA_7_4_7_4_26">+#REF!*#REF!*#REF!*#REF!</definedName>
    <definedName name="SHARED_FORMULA_7_408_7_408_26" localSheetId="22">+#REF!*#REF!*#REF!*#REF!</definedName>
    <definedName name="SHARED_FORMULA_7_408_7_408_26" localSheetId="8">+#REF!*#REF!*#REF!*#REF!</definedName>
    <definedName name="SHARED_FORMULA_7_408_7_408_26">+#REF!*#REF!*#REF!*#REF!</definedName>
    <definedName name="SHARED_FORMULA_7_41_7_41_30">NA()</definedName>
    <definedName name="SHARED_FORMULA_7_411_7_411_22">NA()</definedName>
    <definedName name="SHARED_FORMULA_7_412_7_412_22" localSheetId="22">#REF!*#REF!*#REF!*#REF!</definedName>
    <definedName name="SHARED_FORMULA_7_412_7_412_22" localSheetId="8">#REF!*#REF!*#REF!*#REF!</definedName>
    <definedName name="SHARED_FORMULA_7_412_7_412_22">#REF!*#REF!*#REF!*#REF!</definedName>
    <definedName name="SHARED_FORMULA_7_414_7_414_37">NA()</definedName>
    <definedName name="SHARED_FORMULA_7_416_7_416_26" localSheetId="22">+#REF!*#REF!*#REF!*#REF!</definedName>
    <definedName name="SHARED_FORMULA_7_416_7_416_26" localSheetId="8">+#REF!*#REF!*#REF!*#REF!</definedName>
    <definedName name="SHARED_FORMULA_7_416_7_416_26">+#REF!*#REF!*#REF!*#REF!</definedName>
    <definedName name="SHARED_FORMULA_7_418_7_418_30" localSheetId="22">+#REF!*#REF!*#REF!</definedName>
    <definedName name="SHARED_FORMULA_7_418_7_418_30" localSheetId="8">+#REF!*#REF!*#REF!</definedName>
    <definedName name="SHARED_FORMULA_7_418_7_418_30">+#REF!*#REF!*#REF!</definedName>
    <definedName name="SHARED_FORMULA_7_42_7_42_26" localSheetId="22">+#REF!*#REF!*#REF!*#REF!</definedName>
    <definedName name="SHARED_FORMULA_7_42_7_42_26" localSheetId="8">+#REF!*#REF!*#REF!*#REF!</definedName>
    <definedName name="SHARED_FORMULA_7_42_7_42_26">+#REF!*#REF!*#REF!*#REF!</definedName>
    <definedName name="SHARED_FORMULA_7_431_7_431_22" localSheetId="22">#REF!*#REF!*#REF!*#REF!</definedName>
    <definedName name="SHARED_FORMULA_7_431_7_431_22" localSheetId="8">#REF!*#REF!*#REF!*#REF!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 localSheetId="22">+#REF!*#REF!*#REF!*#REF!</definedName>
    <definedName name="SHARED_FORMULA_7_451_7_451_37" localSheetId="8">+#REF!*#REF!*#REF!*#REF!</definedName>
    <definedName name="SHARED_FORMULA_7_451_7_451_37">+#REF!*#REF!*#REF!*#REF!</definedName>
    <definedName name="SHARED_FORMULA_7_453_7_453_30">NA()</definedName>
    <definedName name="SHARED_FORMULA_7_453_7_453_37">NA()</definedName>
    <definedName name="SHARED_FORMULA_7_457_7_457_30" localSheetId="22">+#REF!*#REF!*#REF!</definedName>
    <definedName name="SHARED_FORMULA_7_457_7_457_30" localSheetId="8">+#REF!*#REF!*#REF!</definedName>
    <definedName name="SHARED_FORMULA_7_457_7_457_30">+#REF!*#REF!*#REF!</definedName>
    <definedName name="SHARED_FORMULA_7_46_7_46_22" localSheetId="22">#REF!*#REF!*#REF!*#REF!</definedName>
    <definedName name="SHARED_FORMULA_7_46_7_46_22" localSheetId="8">#REF!*#REF!*#REF!*#REF!</definedName>
    <definedName name="SHARED_FORMULA_7_46_7_46_22">#REF!*#REF!*#REF!*#REF!</definedName>
    <definedName name="SHARED_FORMULA_7_472_7_472_37" localSheetId="22">+#REF!*#REF!*#REF!*#REF!</definedName>
    <definedName name="SHARED_FORMULA_7_472_7_472_37" localSheetId="8">+#REF!*#REF!*#REF!*#REF!</definedName>
    <definedName name="SHARED_FORMULA_7_472_7_472_37">+#REF!*#REF!*#REF!*#REF!</definedName>
    <definedName name="SHARED_FORMULA_7_473_7_473_22">NA()</definedName>
    <definedName name="SHARED_FORMULA_7_479_7_479_30" localSheetId="22">+#REF!*#REF!*#REF!</definedName>
    <definedName name="SHARED_FORMULA_7_479_7_479_30" localSheetId="8">+#REF!*#REF!*#REF!</definedName>
    <definedName name="SHARED_FORMULA_7_479_7_479_30">+#REF!*#REF!*#REF!</definedName>
    <definedName name="SHARED_FORMULA_7_49_7_49_22">NA()</definedName>
    <definedName name="SHARED_FORMULA_7_494_7_494_37" localSheetId="22">+#REF!*#REF!*#REF!*#REF!</definedName>
    <definedName name="SHARED_FORMULA_7_494_7_494_37" localSheetId="8">+#REF!*#REF!*#REF!*#REF!</definedName>
    <definedName name="SHARED_FORMULA_7_494_7_494_37">+#REF!*#REF!*#REF!*#REF!</definedName>
    <definedName name="SHARED_FORMULA_7_5_7_5_22" localSheetId="22">#REF!*#REF!*#REF!*#REF!</definedName>
    <definedName name="SHARED_FORMULA_7_5_7_5_22" localSheetId="8">#REF!*#REF!*#REF!*#REF!</definedName>
    <definedName name="SHARED_FORMULA_7_5_7_5_22">#REF!*#REF!*#REF!*#REF!</definedName>
    <definedName name="SHARED_FORMULA_7_500_7_500_22" localSheetId="22">#REF!*#REF!*#REF!*#REF!</definedName>
    <definedName name="SHARED_FORMULA_7_500_7_500_22" localSheetId="8">#REF!*#REF!*#REF!*#REF!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 localSheetId="22">#REF!*#REF!*#REF!*#REF!</definedName>
    <definedName name="SHARED_FORMULA_7_532_7_532_22" localSheetId="8">#REF!*#REF!*#REF!*#REF!</definedName>
    <definedName name="SHARED_FORMULA_7_532_7_532_22">#REF!*#REF!*#REF!*#REF!</definedName>
    <definedName name="SHARED_FORMULA_7_538_7_538_22">NA()</definedName>
    <definedName name="SHARED_FORMULA_7_539_7_539_37" localSheetId="22">#REF!*#REF!*#REF!</definedName>
    <definedName name="SHARED_FORMULA_7_539_7_539_37" localSheetId="8">#REF!*#REF!*#REF!</definedName>
    <definedName name="SHARED_FORMULA_7_539_7_539_37">#REF!*#REF!*#REF!</definedName>
    <definedName name="SHARED_FORMULA_7_541_7_541_26" localSheetId="22">#REF!*#REF!</definedName>
    <definedName name="SHARED_FORMULA_7_541_7_541_26" localSheetId="8">#REF!*#REF!</definedName>
    <definedName name="SHARED_FORMULA_7_541_7_541_26">#REF!*#REF!</definedName>
    <definedName name="SHARED_FORMULA_7_544_7_544_37">NA()</definedName>
    <definedName name="SHARED_FORMULA_7_549_7_549_22">NA()</definedName>
    <definedName name="SHARED_FORMULA_7_565_7_565_22" localSheetId="22">#REF!*#REF!*#REF!*#REF!</definedName>
    <definedName name="SHARED_FORMULA_7_565_7_565_22" localSheetId="8">#REF!*#REF!*#REF!*#REF!</definedName>
    <definedName name="SHARED_FORMULA_7_565_7_565_22">#REF!*#REF!*#REF!*#REF!</definedName>
    <definedName name="SHARED_FORMULA_7_565_7_565_37" localSheetId="22">+#REF!*#REF!*#REF!</definedName>
    <definedName name="SHARED_FORMULA_7_565_7_565_37" localSheetId="8">+#REF!*#REF!*#REF!</definedName>
    <definedName name="SHARED_FORMULA_7_565_7_565_37">+#REF!*#REF!*#REF!</definedName>
    <definedName name="SHARED_FORMULA_7_57_7_57_22" localSheetId="22">#REF!*#REF!*#REF!*#REF!</definedName>
    <definedName name="SHARED_FORMULA_7_57_7_57_22" localSheetId="8">#REF!*#REF!*#REF!*#REF!</definedName>
    <definedName name="SHARED_FORMULA_7_57_7_57_22">#REF!*#REF!*#REF!*#REF!</definedName>
    <definedName name="SHARED_FORMULA_7_57_7_57_30" localSheetId="22">#REF!*#REF!*#REF!*#REF!</definedName>
    <definedName name="SHARED_FORMULA_7_57_7_57_30" localSheetId="8">#REF!*#REF!*#REF!*#REF!</definedName>
    <definedName name="SHARED_FORMULA_7_57_7_57_30">#REF!*#REF!*#REF!*#REF!</definedName>
    <definedName name="SHARED_FORMULA_7_571_7_571_26">NA()</definedName>
    <definedName name="SHARED_FORMULA_7_577_7_577_22" localSheetId="22">#REF!*#REF!*#REF!*#REF!</definedName>
    <definedName name="SHARED_FORMULA_7_577_7_577_22" localSheetId="8">#REF!*#REF!*#REF!*#REF!</definedName>
    <definedName name="SHARED_FORMULA_7_577_7_577_22">#REF!*#REF!*#REF!*#REF!</definedName>
    <definedName name="SHARED_FORMULA_7_581_7_581_22">NA()</definedName>
    <definedName name="SHARED_FORMULA_7_589_7_589_37" localSheetId="22">+#REF!*#REF!*#REF!*#REF!</definedName>
    <definedName name="SHARED_FORMULA_7_589_7_589_37" localSheetId="8">+#REF!*#REF!*#REF!*#REF!</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 localSheetId="22">#REF!*#REF!*#REF!*#REF!</definedName>
    <definedName name="SHARED_FORMULA_7_609_7_609_22" localSheetId="8">#REF!*#REF!*#REF!*#REF!</definedName>
    <definedName name="SHARED_FORMULA_7_609_7_609_22">#REF!*#REF!*#REF!*#REF!</definedName>
    <definedName name="SHARED_FORMULA_7_609_7_609_26" localSheetId="22">#REF!*#REF!*#REF!*#REF!*#REF!</definedName>
    <definedName name="SHARED_FORMULA_7_609_7_609_26" localSheetId="8">#REF!*#REF!*#REF!*#REF!*#REF!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22">+#REF!*#REF!*#REF!*#REF!</definedName>
    <definedName name="SHARED_FORMULA_7_63_7_63_26" localSheetId="8">+#REF!*#REF!*#REF!*#REF!</definedName>
    <definedName name="SHARED_FORMULA_7_63_7_63_26">+#REF!*#REF!*#REF!*#REF!</definedName>
    <definedName name="SHARED_FORMULA_7_637_7_637_26" localSheetId="22">#REF!*#REF!*#REF!*#REF!</definedName>
    <definedName name="SHARED_FORMULA_7_637_7_637_26" localSheetId="8">#REF!*#REF!*#REF!*#REF!</definedName>
    <definedName name="SHARED_FORMULA_7_637_7_637_26">#REF!*#REF!*#REF!*#REF!</definedName>
    <definedName name="SHARED_FORMULA_7_638_7_638_22" localSheetId="22">#REF!*#REF!*#REF!*#REF!</definedName>
    <definedName name="SHARED_FORMULA_7_638_7_638_22" localSheetId="8">#REF!*#REF!*#REF!*#REF!</definedName>
    <definedName name="SHARED_FORMULA_7_638_7_638_22">#REF!*#REF!*#REF!*#REF!</definedName>
    <definedName name="SHARED_FORMULA_7_638_7_638_26">NA()</definedName>
    <definedName name="SHARED_FORMULA_7_640_7_640_22">NA()</definedName>
    <definedName name="SHARED_FORMULA_7_648_7_648_22" localSheetId="22">#REF!*#REF!*#REF!*#REF!</definedName>
    <definedName name="SHARED_FORMULA_7_648_7_648_22" localSheetId="8">#REF!*#REF!*#REF!*#REF!</definedName>
    <definedName name="SHARED_FORMULA_7_648_7_648_22">#REF!*#REF!*#REF!*#REF!</definedName>
    <definedName name="SHARED_FORMULA_7_649_7_649_26" localSheetId="22">#REF!*#REF!*#REF!*#REF!*#REF!</definedName>
    <definedName name="SHARED_FORMULA_7_649_7_649_26" localSheetId="8">#REF!*#REF!*#REF!*#REF!*#REF!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 localSheetId="22">#REF!*#REF!*#REF!</definedName>
    <definedName name="SHARED_FORMULA_7_660_7_660_22" localSheetId="8">#REF!*#REF!*#REF!</definedName>
    <definedName name="SHARED_FORMULA_7_660_7_660_22">#REF!*#REF!*#REF!</definedName>
    <definedName name="SHARED_FORMULA_7_664_7_664_22">NA()</definedName>
    <definedName name="SHARED_FORMULA_7_665_7_665_26">NA()</definedName>
    <definedName name="SHARED_FORMULA_7_666_7_666_26" localSheetId="22">+#REF!*#REF!*#REF!*#REF!</definedName>
    <definedName name="SHARED_FORMULA_7_666_7_666_26" localSheetId="8">+#REF!*#REF!*#REF!*#REF!</definedName>
    <definedName name="SHARED_FORMULA_7_666_7_666_26">+#REF!*#REF!*#REF!*#REF!</definedName>
    <definedName name="SHARED_FORMULA_7_67_7_67_30" localSheetId="22">+#REF!*#REF!*#REF!*#REF!</definedName>
    <definedName name="SHARED_FORMULA_7_67_7_67_30" localSheetId="8">+#REF!*#REF!*#REF!*#REF!</definedName>
    <definedName name="SHARED_FORMULA_7_67_7_67_30">+#REF!*#REF!*#REF!*#REF!</definedName>
    <definedName name="SHARED_FORMULA_7_674_7_674_26" localSheetId="22">#REF!*#REF!*#REF!*#REF!*#REF!</definedName>
    <definedName name="SHARED_FORMULA_7_674_7_674_26" localSheetId="8">#REF!*#REF!*#REF!*#REF!*#REF!</definedName>
    <definedName name="SHARED_FORMULA_7_674_7_674_26">#REF!*#REF!*#REF!*#REF!*#REF!</definedName>
    <definedName name="SHARED_FORMULA_7_677_7_677_22">NA()</definedName>
    <definedName name="SHARED_FORMULA_7_680_7_680_22" localSheetId="22">#REF!*#REF!*#REF!</definedName>
    <definedName name="SHARED_FORMULA_7_680_7_680_22" localSheetId="8">#REF!*#REF!*#REF!</definedName>
    <definedName name="SHARED_FORMULA_7_680_7_680_22">#REF!*#REF!*#REF!</definedName>
    <definedName name="SHARED_FORMULA_7_682_7_682_26">NA()</definedName>
    <definedName name="SHARED_FORMULA_7_691_7_691_26" localSheetId="22">+#REF!*#REF!*#REF!*#REF!</definedName>
    <definedName name="SHARED_FORMULA_7_691_7_691_26" localSheetId="8">+#REF!*#REF!*#REF!*#REF!</definedName>
    <definedName name="SHARED_FORMULA_7_691_7_691_26">+#REF!*#REF!*#REF!*#REF!</definedName>
    <definedName name="SHARED_FORMULA_7_697_7_697_26">NA()</definedName>
    <definedName name="SHARED_FORMULA_7_699_7_699_26" localSheetId="22">#REF!*#REF!*#REF!*#REF!*#REF!</definedName>
    <definedName name="SHARED_FORMULA_7_699_7_699_26" localSheetId="8">#REF!*#REF!*#REF!*#REF!*#REF!</definedName>
    <definedName name="SHARED_FORMULA_7_699_7_699_26">#REF!*#REF!*#REF!*#REF!*#REF!</definedName>
    <definedName name="SHARED_FORMULA_7_7_7_7_33" localSheetId="22">#REF!*#REF!*#REF!*#REF!</definedName>
    <definedName name="SHARED_FORMULA_7_7_7_7_33" localSheetId="8">#REF!*#REF!*#REF!*#REF!</definedName>
    <definedName name="SHARED_FORMULA_7_7_7_7_33">#REF!*#REF!*#REF!*#REF!</definedName>
    <definedName name="SHARED_FORMULA_7_70_7_70_30">NA()</definedName>
    <definedName name="SHARED_FORMULA_7_707_7_707_22" localSheetId="22">#REF!*#REF!*#REF!*#REF!*#REF!</definedName>
    <definedName name="SHARED_FORMULA_7_707_7_707_22" localSheetId="8">#REF!*#REF!*#REF!*#REF!*#REF!</definedName>
    <definedName name="SHARED_FORMULA_7_707_7_707_22">#REF!*#REF!*#REF!*#REF!*#REF!</definedName>
    <definedName name="SHARED_FORMULA_7_716_7_716_26" localSheetId="22">#REF!*#REF!*#REF!*#REF!</definedName>
    <definedName name="SHARED_FORMULA_7_716_7_716_26" localSheetId="8">#REF!*#REF!*#REF!*#REF!</definedName>
    <definedName name="SHARED_FORMULA_7_716_7_716_26">#REF!*#REF!*#REF!*#REF!</definedName>
    <definedName name="SHARED_FORMULA_7_72_7_72_22" localSheetId="22">#REF!*#REF!*#REF!*#REF!</definedName>
    <definedName name="SHARED_FORMULA_7_72_7_72_22" localSheetId="8">#REF!*#REF!*#REF!*#REF!</definedName>
    <definedName name="SHARED_FORMULA_7_72_7_72_22">#REF!*#REF!*#REF!*#REF!</definedName>
    <definedName name="SHARED_FORMULA_7_720_7_720_22" localSheetId="22">#REF!*#REF!*#REF!*#REF!*#REF!</definedName>
    <definedName name="SHARED_FORMULA_7_720_7_720_22" localSheetId="8">#REF!*#REF!*#REF!*#REF!*#REF!</definedName>
    <definedName name="SHARED_FORMULA_7_720_7_720_22">#REF!*#REF!*#REF!*#REF!*#REF!</definedName>
    <definedName name="SHARED_FORMULA_7_722_7_722_26">NA()</definedName>
    <definedName name="SHARED_FORMULA_7_732_7_732_26" localSheetId="22">#REF!*#REF!*#REF!*#REF!</definedName>
    <definedName name="SHARED_FORMULA_7_732_7_732_26" localSheetId="8">#REF!*#REF!*#REF!*#REF!</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 localSheetId="22">#REF!*#REF!*#REF!*#REF!</definedName>
    <definedName name="SHARED_FORMULA_7_757_7_757_26" localSheetId="8">#REF!*#REF!*#REF!*#REF!</definedName>
    <definedName name="SHARED_FORMULA_7_757_7_757_26">#REF!*#REF!*#REF!*#REF!</definedName>
    <definedName name="SHARED_FORMULA_7_760_7_760_26">NA()</definedName>
    <definedName name="SHARED_FORMULA_7_769_7_769_22">NA()</definedName>
    <definedName name="SHARED_FORMULA_7_776_7_776_26" localSheetId="22">#REF!*#REF!*#REF!*#REF!</definedName>
    <definedName name="SHARED_FORMULA_7_776_7_776_26" localSheetId="8">#REF!*#REF!*#REF!*#REF!</definedName>
    <definedName name="SHARED_FORMULA_7_776_7_776_26">#REF!*#REF!*#REF!*#REF!</definedName>
    <definedName name="SHARED_FORMULA_7_780_7_780_26">NA()</definedName>
    <definedName name="SHARED_FORMULA_7_792_7_792_26">NA()</definedName>
    <definedName name="SHARED_FORMULA_7_795_7_795_26" localSheetId="22">#REF!*#REF!*#REF!*#REF!</definedName>
    <definedName name="SHARED_FORMULA_7_795_7_795_26" localSheetId="8">#REF!*#REF!*#REF!*#REF!</definedName>
    <definedName name="SHARED_FORMULA_7_795_7_795_26">#REF!*#REF!*#REF!*#REF!</definedName>
    <definedName name="SHARED_FORMULA_7_801_7_801_22">NA()</definedName>
    <definedName name="SHARED_FORMULA_7_803_7_803_26">NA()</definedName>
    <definedName name="SHARED_FORMULA_7_805_7_805_22" localSheetId="22">#REF!*#REF!*#REF!*#REF!</definedName>
    <definedName name="SHARED_FORMULA_7_805_7_805_22" localSheetId="8">#REF!*#REF!*#REF!*#REF!</definedName>
    <definedName name="SHARED_FORMULA_7_805_7_805_22">#REF!*#REF!*#REF!*#REF!</definedName>
    <definedName name="SHARED_FORMULA_7_813_7_813_22">NA()</definedName>
    <definedName name="SHARED_FORMULA_7_814_7_814_26">NA()</definedName>
    <definedName name="SHARED_FORMULA_7_815_7_815_26" localSheetId="22">+#REF!*#REF!*#REF!*#REF!*#REF!</definedName>
    <definedName name="SHARED_FORMULA_7_815_7_815_26" localSheetId="8">+#REF!*#REF!*#REF!*#REF!*#REF!</definedName>
    <definedName name="SHARED_FORMULA_7_815_7_815_26">+#REF!*#REF!*#REF!*#REF!*#REF!</definedName>
    <definedName name="SHARED_FORMULA_7_826_7_826_26">NA()</definedName>
    <definedName name="SHARED_FORMULA_7_827_7_827_26" localSheetId="22">+#REF!*#REF!*#REF!*#REF!*#REF!</definedName>
    <definedName name="SHARED_FORMULA_7_827_7_827_26" localSheetId="8">+#REF!*#REF!*#REF!*#REF!*#REF!</definedName>
    <definedName name="SHARED_FORMULA_7_827_7_827_26">+#REF!*#REF!*#REF!*#REF!*#REF!</definedName>
    <definedName name="SHARED_FORMULA_7_828_7_828_22">NA()</definedName>
    <definedName name="SHARED_FORMULA_7_837_7_837_26" localSheetId="22">+#REF!*#REF!*#REF!*#REF!*#REF!</definedName>
    <definedName name="SHARED_FORMULA_7_837_7_837_26" localSheetId="8">+#REF!*#REF!*#REF!*#REF!*#REF!</definedName>
    <definedName name="SHARED_FORMULA_7_837_7_837_26">+#REF!*#REF!*#REF!*#REF!*#REF!</definedName>
    <definedName name="SHARED_FORMULA_7_84_7_84_26" localSheetId="22">#REF!*#REF!*#REF!*#REF!</definedName>
    <definedName name="SHARED_FORMULA_7_84_7_84_26" localSheetId="8">#REF!*#REF!*#REF!*#REF!</definedName>
    <definedName name="SHARED_FORMULA_7_84_7_84_26">#REF!*#REF!*#REF!*#REF!</definedName>
    <definedName name="SHARED_FORMULA_7_84_7_84_30" localSheetId="22">+#REF!*#REF!*#REF!*#REF!</definedName>
    <definedName name="SHARED_FORMULA_7_84_7_84_30" localSheetId="8">+#REF!*#REF!*#REF!*#REF!</definedName>
    <definedName name="SHARED_FORMULA_7_84_7_84_30">+#REF!*#REF!*#REF!*#REF!</definedName>
    <definedName name="SHARED_FORMULA_7_84_7_84_37">NA()</definedName>
    <definedName name="SHARED_FORMULA_7_843_7_843_22" localSheetId="22">#REF!*#REF!*#REF!*#REF!</definedName>
    <definedName name="SHARED_FORMULA_7_843_7_843_22" localSheetId="8">#REF!*#REF!*#REF!*#REF!</definedName>
    <definedName name="SHARED_FORMULA_7_843_7_843_22">#REF!*#REF!*#REF!*#REF!</definedName>
    <definedName name="SHARED_FORMULA_7_847_7_847_26" localSheetId="22">+#REF!*#REF!*#REF!*#REF!*#REF!</definedName>
    <definedName name="SHARED_FORMULA_7_847_7_847_26" localSheetId="8">+#REF!*#REF!*#REF!*#REF!*#REF!</definedName>
    <definedName name="SHARED_FORMULA_7_847_7_847_26">+#REF!*#REF!*#REF!*#REF!*#REF!</definedName>
    <definedName name="SHARED_FORMULA_7_850_7_850_26">NA()</definedName>
    <definedName name="SHARED_FORMULA_7_853_7_853_22" localSheetId="22">#REF!*#REF!*#REF!*#REF!</definedName>
    <definedName name="SHARED_FORMULA_7_853_7_853_22" localSheetId="8">#REF!*#REF!*#REF!*#REF!</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 localSheetId="22">+#REF!*#REF!*#REF!</definedName>
    <definedName name="SHARED_FORMULA_7_869_7_869_26" localSheetId="8">+#REF!*#REF!*#REF!</definedName>
    <definedName name="SHARED_FORMULA_7_869_7_869_26">+#REF!*#REF!*#REF!</definedName>
    <definedName name="SHARED_FORMULA_7_87_7_87_26">NA()</definedName>
    <definedName name="SHARED_FORMULA_7_87_7_87_37" localSheetId="22">#REF!*#REF!*#REF!*#REF!</definedName>
    <definedName name="SHARED_FORMULA_7_87_7_87_37" localSheetId="8">#REF!*#REF!*#REF!*#REF!</definedName>
    <definedName name="SHARED_FORMULA_7_87_7_87_37">#REF!*#REF!*#REF!*#REF!</definedName>
    <definedName name="SHARED_FORMULA_7_870_7_870_22">NA()</definedName>
    <definedName name="SHARED_FORMULA_7_882_7_882_26">NA()</definedName>
    <definedName name="SHARED_FORMULA_7_893_7_893_26" localSheetId="22">+#REF!*#REF!*#REF!</definedName>
    <definedName name="SHARED_FORMULA_7_893_7_893_26" localSheetId="8">+#REF!*#REF!*#REF!</definedName>
    <definedName name="SHARED_FORMULA_7_893_7_893_26">+#REF!*#REF!*#REF!</definedName>
    <definedName name="SHARED_FORMULA_7_895_7_895_22" localSheetId="22">#REF!*#REF!*#REF!*#REF!</definedName>
    <definedName name="SHARED_FORMULA_7_895_7_895_22" localSheetId="8">#REF!*#REF!*#REF!*#REF!</definedName>
    <definedName name="SHARED_FORMULA_7_895_7_895_22">#REF!*#REF!*#REF!*#REF!</definedName>
    <definedName name="SHARED_FORMULA_7_9_7_9_37" localSheetId="22">#REF!*#REF!*#REF!*#REF!</definedName>
    <definedName name="SHARED_FORMULA_7_9_7_9_37" localSheetId="8">#REF!*#REF!*#REF!*#REF!</definedName>
    <definedName name="SHARED_FORMULA_7_9_7_9_37">#REF!*#REF!*#REF!*#REF!</definedName>
    <definedName name="SHARED_FORMULA_7_900_7_900_22">NA()</definedName>
    <definedName name="SHARED_FORMULA_7_900_7_900_26">NA()</definedName>
    <definedName name="SHARED_FORMULA_7_906_7_906_22" localSheetId="22">#REF!*#REF!*#REF!*#REF!</definedName>
    <definedName name="SHARED_FORMULA_7_906_7_906_22" localSheetId="8">#REF!*#REF!*#REF!*#REF!</definedName>
    <definedName name="SHARED_FORMULA_7_906_7_906_22">#REF!*#REF!*#REF!*#REF!</definedName>
    <definedName name="SHARED_FORMULA_7_909_7_909_26" localSheetId="22">+#REF!*#REF!*#REF!</definedName>
    <definedName name="SHARED_FORMULA_7_909_7_909_26" localSheetId="8">+#REF!*#REF!*#REF!</definedName>
    <definedName name="SHARED_FORMULA_7_909_7_909_26">+#REF!*#REF!*#REF!</definedName>
    <definedName name="SHARED_FORMULA_7_91_7_91_37">NA()</definedName>
    <definedName name="SHARED_FORMULA_7_925_7_925_26" localSheetId="22">+#REF!*#REF!*#REF!</definedName>
    <definedName name="SHARED_FORMULA_7_925_7_925_26" localSheetId="8">+#REF!*#REF!*#REF!</definedName>
    <definedName name="SHARED_FORMULA_7_925_7_925_26">+#REF!*#REF!*#REF!</definedName>
    <definedName name="SHARED_FORMULA_7_926_7_926_22" localSheetId="22">#REF!*#REF!*#REF!*#REF!</definedName>
    <definedName name="SHARED_FORMULA_7_926_7_926_22" localSheetId="8">#REF!*#REF!*#REF!*#REF!</definedName>
    <definedName name="SHARED_FORMULA_7_926_7_926_22">#REF!*#REF!*#REF!*#REF!</definedName>
    <definedName name="SHARED_FORMULA_7_932_7_932_22">NA()</definedName>
    <definedName name="SHARED_FORMULA_7_932_7_932_26">NA()</definedName>
    <definedName name="SHARED_FORMULA_7_94_7_94_37" localSheetId="22">#REF!*#REF!*#REF!*#REF!</definedName>
    <definedName name="SHARED_FORMULA_7_94_7_94_37" localSheetId="8">#REF!*#REF!*#REF!*#REF!</definedName>
    <definedName name="SHARED_FORMULA_7_94_7_94_37">#REF!*#REF!*#REF!*#REF!</definedName>
    <definedName name="SHARED_FORMULA_7_941_7_941_22">NA()</definedName>
    <definedName name="SHARED_FORMULA_7_945_7_945_26" localSheetId="22">#REF!*#REF!*#REF!*#REF!</definedName>
    <definedName name="SHARED_FORMULA_7_945_7_945_26" localSheetId="8">#REF!*#REF!*#REF!*#REF!</definedName>
    <definedName name="SHARED_FORMULA_7_945_7_945_26">#REF!*#REF!*#REF!*#REF!</definedName>
    <definedName name="SHARED_FORMULA_7_947_7_947_22" localSheetId="22">#REF!*#REF!*#REF!*#REF!</definedName>
    <definedName name="SHARED_FORMULA_7_947_7_947_22" localSheetId="8">#REF!*#REF!*#REF!*#REF!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22">#REF!*#REF!*#REF!*#REF!</definedName>
    <definedName name="SHARED_FORMULA_7_977_7_977_22" localSheetId="8">#REF!*#REF!*#REF!*#REF!</definedName>
    <definedName name="SHARED_FORMULA_7_977_7_977_22">#REF!*#REF!*#REF!*#REF!</definedName>
    <definedName name="SHARED_FORMULA_7_982_7_982_26" localSheetId="22">#REF!*#REF!*#REF!*#REF!</definedName>
    <definedName name="SHARED_FORMULA_7_982_7_982_26" localSheetId="8">#REF!*#REF!*#REF!*#REF!</definedName>
    <definedName name="SHARED_FORMULA_7_982_7_982_26">#REF!*#REF!*#REF!*#REF!</definedName>
    <definedName name="SHARED_FORMULA_7_988_7_988_22">NA()</definedName>
    <definedName name="SHARED_FORMULA_7_992_7_992_26" localSheetId="22">#REF!*#REF!*#REF!*#REF!</definedName>
    <definedName name="SHARED_FORMULA_7_992_7_992_26" localSheetId="8">#REF!*#REF!*#REF!*#REF!</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IDEWALLSSEVENTOTHIRTEEN" localSheetId="22">#REF!</definedName>
    <definedName name="SIDEWALLSSEVENTOTHIRTEEN" localSheetId="8">#REF!</definedName>
    <definedName name="SIDEWALLSSEVENTOTHIRTEEN">#REF!</definedName>
    <definedName name="Siri" localSheetId="26">Scheduled_Payment+Extra_Payment</definedName>
    <definedName name="Siri" localSheetId="1">Scheduled_Payment+Extra_Payment</definedName>
    <definedName name="Siri" localSheetId="24">Scheduled_Payment+Extra_Payment</definedName>
    <definedName name="Siri" localSheetId="25">Scheduled_Payment+Extra_Payment</definedName>
    <definedName name="Siri" localSheetId="2">Scheduled_Payment+Extra_Payment</definedName>
    <definedName name="Siri" localSheetId="3">Scheduled_Payment+Extra_Payment</definedName>
    <definedName name="Siri" localSheetId="22">Scheduled_Payment+Extra_Payment</definedName>
    <definedName name="Siri" localSheetId="8">Scheduled_Payment+Extra_Payment</definedName>
    <definedName name="Siri" localSheetId="0">Scheduled_Payment+Extra_Payment</definedName>
    <definedName name="Siri" localSheetId="5">Scheduled_Payment+Extra_Payment</definedName>
    <definedName name="Siri" localSheetId="7">Scheduled_Payment+Extra_Payment</definedName>
    <definedName name="Siri" localSheetId="27">Scheduled_Payment+Extra_Payment</definedName>
    <definedName name="Siri">Scheduled_Payment+Extra_Payment</definedName>
    <definedName name="SITE" localSheetId="1">#REF!</definedName>
    <definedName name="SITE" localSheetId="24">#REF!</definedName>
    <definedName name="SITE" localSheetId="25">#REF!</definedName>
    <definedName name="SITE" localSheetId="3">#REF!</definedName>
    <definedName name="SITE" localSheetId="22">#REF!</definedName>
    <definedName name="SITE" localSheetId="8">#REF!</definedName>
    <definedName name="SITE" localSheetId="7">#REF!</definedName>
    <definedName name="SITE">#REF!</definedName>
    <definedName name="SIXTOTHIRTEEN" localSheetId="22">#REF!</definedName>
    <definedName name="SIXTOTHIRTEEN" localSheetId="8">#REF!</definedName>
    <definedName name="SIXTOTHIRTEEN" localSheetId="7">#REF!</definedName>
    <definedName name="SIXTOTHIRTEEN">#REF!</definedName>
    <definedName name="SLAB">[9]DATA!$H$113</definedName>
    <definedName name="SLOAD">[29]MRATES!$AD$10</definedName>
    <definedName name="sm">'[33]Lead statement'!$P$6</definedName>
    <definedName name="SMAZDOOR">[140]MRATES!$F$38</definedName>
    <definedName name="smc">'[141]Lead statement'!$P$7</definedName>
    <definedName name="sn">'[70]Lead statement'!$P$6</definedName>
    <definedName name="sngsd">[113]l!$J$9</definedName>
    <definedName name="sngst">[113]l!$J$8</definedName>
    <definedName name="so_desgn">[142]Data_Base!$E$2:$F$11</definedName>
    <definedName name="soil_types">'[143]data existing_do not delete'!$I$2:$I$9</definedName>
    <definedName name="Sp_136_Found">'[43]Road data'!$C$356</definedName>
    <definedName name="Sp_BetweenBodywalls">'[43]Road data'!$C$451</definedName>
    <definedName name="SP_BM" localSheetId="22">'[50]Road data'!#REF!</definedName>
    <definedName name="SP_BM" localSheetId="8">'[50]Road data'!#REF!</definedName>
    <definedName name="SP_BM">'[50]Road data'!#REF!</definedName>
    <definedName name="SP_Diversion_Road" localSheetId="22">'[130]Road data'!#REF!</definedName>
    <definedName name="SP_Diversion_Road" localSheetId="8">'[130]Road data'!#REF!</definedName>
    <definedName name="SP_Diversion_Road">'[130]Road data'!#REF!</definedName>
    <definedName name="sp_eew">'[43]Road data'!$C$316</definedName>
    <definedName name="SP_EW_Car" localSheetId="22">'[50]Road data'!#REF!</definedName>
    <definedName name="SP_EW_Car" localSheetId="8">'[50]Road data'!#REF!</definedName>
    <definedName name="SP_EW_Car">'[50]Road data'!#REF!</definedName>
    <definedName name="SP_EW_FMC_Side">'[130]Road data'!$C$15</definedName>
    <definedName name="SP_EW_Form_OMC">'[43]Road data'!$C$32</definedName>
    <definedName name="SP_EW_Man" localSheetId="22">'[130]Road data'!#REF!</definedName>
    <definedName name="SP_EW_Man" localSheetId="8">'[130]Road data'!#REF!</definedName>
    <definedName name="SP_EW_Man">'[130]Road data'!#REF!</definedName>
    <definedName name="SP_EW_OMC_Car" localSheetId="22">'[50]Road data'!#REF!</definedName>
    <definedName name="SP_EW_OMC_Car" localSheetId="8">'[50]Road data'!#REF!</definedName>
    <definedName name="SP_EW_OMC_Car">'[50]Road data'!#REF!</definedName>
    <definedName name="SP_EW_OMC_Side" localSheetId="22">'[50]Road data'!#REF!</definedName>
    <definedName name="SP_EW_OMC_Side" localSheetId="8">'[50]Road data'!#REF!</definedName>
    <definedName name="SP_EW_OMC_Side">'[50]Road data'!#REF!</definedName>
    <definedName name="sp_EW_side_OMC">'[43]Road data'!$C$7</definedName>
    <definedName name="SP_Gravel_Bedding">'[43]Road data'!$C$336</definedName>
    <definedName name="SP_Gravel_Quardrent" localSheetId="22">'[130]Road data'!#REF!</definedName>
    <definedName name="SP_Gravel_Quardrent" localSheetId="8">'[130]Road data'!#REF!</definedName>
    <definedName name="SP_Gravel_Quardrent">'[130]Road data'!#REF!</definedName>
    <definedName name="Sp_GSB">'[43]Road data'!$C$60</definedName>
    <definedName name="SP_HP_600" localSheetId="22">'[50]Road data'!#REF!</definedName>
    <definedName name="SP_HP_600" localSheetId="8">'[50]Road data'!#REF!</definedName>
    <definedName name="SP_HP_600">'[50]Road data'!#REF!</definedName>
    <definedName name="Sp_HPC">'[43]Road data'!$C$404</definedName>
    <definedName name="SP_HPL_600" localSheetId="22">'[50]Road data'!#REF!</definedName>
    <definedName name="SP_HPL_600" localSheetId="8">'[50]Road data'!#REF!</definedName>
    <definedName name="SP_HPL_600">'[50]Road data'!#REF!</definedName>
    <definedName name="SP_HYSD_Super" localSheetId="22">'[50]Road data'!#REF!</definedName>
    <definedName name="SP_HYSD_Super" localSheetId="8">'[50]Road data'!#REF!</definedName>
    <definedName name="SP_HYSD_Super">'[50]Road data'!#REF!</definedName>
    <definedName name="SP_M10_base" localSheetId="22">'[130]Road data'!#REF!</definedName>
    <definedName name="SP_M10_base" localSheetId="8">'[130]Road data'!#REF!</definedName>
    <definedName name="SP_M10_base">'[130]Road data'!#REF!</definedName>
    <definedName name="sp_M10_bCC" localSheetId="22">'[50]Road data'!#REF!</definedName>
    <definedName name="sp_M10_bCC" localSheetId="8">'[50]Road data'!#REF!</definedName>
    <definedName name="sp_M10_bCC">'[50]Road data'!#REF!</definedName>
    <definedName name="SP_M10_drainS" localSheetId="22">'[130]Road data'!#REF!</definedName>
    <definedName name="SP_M10_drainS" localSheetId="8">'[130]Road data'!#REF!</definedName>
    <definedName name="SP_M10_drainS">'[130]Road data'!#REF!</definedName>
    <definedName name="SP_M15_deviders" localSheetId="22">'[130]Road data'!#REF!</definedName>
    <definedName name="SP_M15_deviders" localSheetId="8">'[130]Road data'!#REF!</definedName>
    <definedName name="SP_M15_deviders">'[130]Road data'!#REF!</definedName>
    <definedName name="SP_M15_footing" localSheetId="22">'[50]Road data'!#REF!</definedName>
    <definedName name="SP_M15_footing" localSheetId="8">'[50]Road data'!#REF!</definedName>
    <definedName name="SP_M15_footing">'[50]Road data'!#REF!</definedName>
    <definedName name="SP_M15_SUB" localSheetId="22">'[50]Road data'!#REF!</definedName>
    <definedName name="SP_M15_SUB" localSheetId="8">'[50]Road data'!#REF!</definedName>
    <definedName name="SP_M15_SUB">'[50]Road data'!#REF!</definedName>
    <definedName name="Sp_M20_Bed">'[43]Road data'!$C$559</definedName>
    <definedName name="SP_M20_BedBack" localSheetId="22">'[50]Road data'!#REF!</definedName>
    <definedName name="SP_M20_BedBack" localSheetId="8">'[50]Road data'!#REF!</definedName>
    <definedName name="SP_M20_BedBack">'[50]Road data'!#REF!</definedName>
    <definedName name="SP_M20_COVER" localSheetId="22">'[50]Road data'!#REF!</definedName>
    <definedName name="SP_M20_COVER" localSheetId="8">'[50]Road data'!#REF!</definedName>
    <definedName name="SP_M20_COVER">'[50]Road data'!#REF!</definedName>
    <definedName name="SP_M20_Slab" localSheetId="22">'[50]Road data'!#REF!</definedName>
    <definedName name="SP_M20_Slab" localSheetId="8">'[50]Road data'!#REF!</definedName>
    <definedName name="SP_M20_Slab">'[50]Road data'!#REF!</definedName>
    <definedName name="SP_M25_ApproachSlab" localSheetId="22">'[50]Road data'!#REF!</definedName>
    <definedName name="SP_M25_ApproachSlab" localSheetId="8">'[50]Road data'!#REF!</definedName>
    <definedName name="SP_M25_ApproachSlab">'[50]Road data'!#REF!</definedName>
    <definedName name="SP_M30_WC" localSheetId="22">'[50]Road data'!#REF!</definedName>
    <definedName name="SP_M30_WC" localSheetId="8">'[50]Road data'!#REF!</definedName>
    <definedName name="SP_M30_WC">'[50]Road data'!#REF!</definedName>
    <definedName name="SP_M35_CC" localSheetId="22">'[130]Road data'!#REF!</definedName>
    <definedName name="SP_M35_CC" localSheetId="8">'[130]Road data'!#REF!</definedName>
    <definedName name="SP_M35_CC">'[130]Road data'!#REF!</definedName>
    <definedName name="SP_M35_FlyAsh" localSheetId="22">'[50]Road data'!#REF!</definedName>
    <definedName name="SP_M35_FlyAsh" localSheetId="8">'[50]Road data'!#REF!</definedName>
    <definedName name="SP_M35_FlyAsh">'[50]Road data'!#REF!</definedName>
    <definedName name="SP_Mild" localSheetId="22">'[50]Road data'!#REF!</definedName>
    <definedName name="SP_Mild" localSheetId="8">'[50]Road data'!#REF!</definedName>
    <definedName name="SP_Mild">'[50]Road data'!#REF!</definedName>
    <definedName name="Sp_MSS">'[43]Road data'!$C$220</definedName>
    <definedName name="SP_Painting" localSheetId="22">'[50]Road data'!#REF!</definedName>
    <definedName name="SP_Painting" localSheetId="8">'[50]Road data'!#REF!</definedName>
    <definedName name="SP_Painting">'[50]Road data'!#REF!</definedName>
    <definedName name="SP_Pick">'[130]Road data'!$C$79</definedName>
    <definedName name="SP_Plastering" localSheetId="22">'[50]Road data'!#REF!</definedName>
    <definedName name="SP_Plastering" localSheetId="8">'[50]Road data'!#REF!</definedName>
    <definedName name="SP_Plastering">'[50]Road data'!#REF!</definedName>
    <definedName name="SP_Rev_A300" localSheetId="22">'[130]Road data'!#REF!</definedName>
    <definedName name="SP_Rev_A300" localSheetId="8">'[130]Road data'!#REF!</definedName>
    <definedName name="SP_Rev_A300">'[130]Road data'!#REF!</definedName>
    <definedName name="SP_Rev_Q300" localSheetId="22">'[130]Road data'!#REF!</definedName>
    <definedName name="SP_Rev_Q300" localSheetId="8">'[130]Road data'!#REF!</definedName>
    <definedName name="SP_Rev_Q300">'[130]Road data'!#REF!</definedName>
    <definedName name="SP_Sandfilling" localSheetId="22">'[50]Road data'!#REF!</definedName>
    <definedName name="SP_Sandfilling" localSheetId="8">'[50]Road data'!#REF!</definedName>
    <definedName name="SP_Sandfilling">'[50]Road data'!#REF!</definedName>
    <definedName name="SP_Scar_BT" localSheetId="22">'[50]Road data'!#REF!</definedName>
    <definedName name="SP_Scar_BT" localSheetId="8">'[50]Road data'!#REF!</definedName>
    <definedName name="SP_Scar_BT">'[50]Road data'!#REF!</definedName>
    <definedName name="SP_Scar_GSB" localSheetId="22">'[50]Road data'!#REF!</definedName>
    <definedName name="SP_Scar_GSB" localSheetId="8">'[50]Road data'!#REF!</definedName>
    <definedName name="SP_Scar_GSB">'[50]Road data'!#REF!</definedName>
    <definedName name="Sp_Scarf">'[43]Road data'!$C$84</definedName>
    <definedName name="SP_SCSD">'[43]Road data'!$C$174</definedName>
    <definedName name="SP_SCSD_80100" localSheetId="22">'[50]Road data'!#REF!</definedName>
    <definedName name="SP_SCSD_80100" localSheetId="8">'[50]Road data'!#REF!</definedName>
    <definedName name="SP_SCSD_80100">'[50]Road data'!#REF!</definedName>
    <definedName name="Sp_Shoulders">'[43]Road data'!$C$249</definedName>
    <definedName name="SP_Tack">'[43]Road data'!$C$200</definedName>
    <definedName name="Sp_WBM_G2">'[43]Road data'!$C$99</definedName>
    <definedName name="SP_WBM_G3">'[43]Road data'!$C$123</definedName>
    <definedName name="SP_WBM2" localSheetId="22">'[50]Road data'!#REF!</definedName>
    <definedName name="SP_WBM2" localSheetId="8">'[50]Road data'!#REF!</definedName>
    <definedName name="SP_WBM2">'[50]Road data'!#REF!</definedName>
    <definedName name="SP_WBM2_HVR" localSheetId="22">'[50]Road data'!#REF!</definedName>
    <definedName name="SP_WBM2_HVR" localSheetId="8">'[50]Road data'!#REF!</definedName>
    <definedName name="SP_WBM2_HVR">'[50]Road data'!#REF!</definedName>
    <definedName name="SP_WBM2_MCS" localSheetId="22">'[50]Road data'!#REF!</definedName>
    <definedName name="SP_WBM2_MCS" localSheetId="8">'[50]Road data'!#REF!</definedName>
    <definedName name="SP_WBM2_MCS">'[50]Road data'!#REF!</definedName>
    <definedName name="SP_WBM2_MVR" localSheetId="22">'[50]Road data'!#REF!</definedName>
    <definedName name="SP_WBM2_MVR" localSheetId="8">'[50]Road data'!#REF!</definedName>
    <definedName name="SP_WBM2_MVR">'[50]Road data'!#REF!</definedName>
    <definedName name="SP_WBM3" localSheetId="22">'[50]Road data'!#REF!</definedName>
    <definedName name="SP_WBM3" localSheetId="8">'[50]Road data'!#REF!</definedName>
    <definedName name="SP_WBM3">'[50]Road data'!#REF!</definedName>
    <definedName name="SP_WBM3_HVR" localSheetId="22">'[50]Road data'!#REF!</definedName>
    <definedName name="SP_WBM3_HVR" localSheetId="8">'[50]Road data'!#REF!</definedName>
    <definedName name="SP_WBM3_HVR">'[50]Road data'!#REF!</definedName>
    <definedName name="SP_WBM3_MCS" localSheetId="22">'[50]Road data'!#REF!</definedName>
    <definedName name="SP_WBM3_MCS" localSheetId="8">'[50]Road data'!#REF!</definedName>
    <definedName name="SP_WBM3_MCS">'[50]Road data'!#REF!</definedName>
    <definedName name="SP_Weepholes" localSheetId="22">'[50]Road data'!#REF!</definedName>
    <definedName name="SP_Weepholes" localSheetId="8">'[50]Road data'!#REF!</definedName>
    <definedName name="SP_Weepholes">'[50]Road data'!#REF!</definedName>
    <definedName name="SP_WMM" localSheetId="22">'[50]Road data'!#REF!</definedName>
    <definedName name="SP_WMM" localSheetId="8">'[50]Road data'!#REF!</definedName>
    <definedName name="SP_WMM">'[50]Road data'!#REF!</definedName>
    <definedName name="SpecialPrice" localSheetId="1" hidden="1">#REF!</definedName>
    <definedName name="SpecialPrice" localSheetId="24" hidden="1">#REF!</definedName>
    <definedName name="SpecialPrice" localSheetId="25" hidden="1">#REF!</definedName>
    <definedName name="SpecialPrice" localSheetId="3" hidden="1">#REF!</definedName>
    <definedName name="SpecialPrice" localSheetId="22" hidden="1">#REF!</definedName>
    <definedName name="SpecialPrice" localSheetId="8" hidden="1">#REF!</definedName>
    <definedName name="SpecialPrice" hidden="1">#REF!</definedName>
    <definedName name="Spreading_gravel_or_sand_including_watering_and_rolling_with_hand_roller_irrespective_of_thickness_in_layer">'[37]Common '!$D$308</definedName>
    <definedName name="sri">[116]m!$D$149</definedName>
    <definedName name="srinu">[116]m!$M$3</definedName>
    <definedName name="SSR_Year">[143]LEADS!$AD$1</definedName>
    <definedName name="sss" localSheetId="1">#REF!</definedName>
    <definedName name="sss" localSheetId="24">#REF!</definedName>
    <definedName name="sss" localSheetId="25">#REF!</definedName>
    <definedName name="sss" localSheetId="3">#REF!</definedName>
    <definedName name="sss" localSheetId="22">#REF!</definedName>
    <definedName name="sss" localSheetId="8">#REF!</definedName>
    <definedName name="sss">#REF!</definedName>
    <definedName name="ssssss">'[144]Lead statement'!$P$13</definedName>
    <definedName name="SSTACK">[29]MRATES!$AD$12</definedName>
    <definedName name="st">'[33]Lead statement'!$P$22</definedName>
    <definedName name="stack" localSheetId="22">#REF!</definedName>
    <definedName name="stack" localSheetId="8">#REF!</definedName>
    <definedName name="stack">#REF!</definedName>
    <definedName name="stack1" localSheetId="22">#REF!</definedName>
    <definedName name="stack1" localSheetId="8">#REF!</definedName>
    <definedName name="stack1">#REF!</definedName>
    <definedName name="stack4" localSheetId="22">#REF!</definedName>
    <definedName name="stack4" localSheetId="8">#REF!</definedName>
    <definedName name="stack4">#REF!</definedName>
    <definedName name="staf" localSheetId="22">[58]v!#REF!</definedName>
    <definedName name="staf" localSheetId="8">[58]v!#REF!</definedName>
    <definedName name="staf">[58]v!#REF!</definedName>
    <definedName name="staff" localSheetId="22">[58]v!#REF!</definedName>
    <definedName name="staff" localSheetId="8">[58]v!#REF!</definedName>
    <definedName name="staff">[58]v!#REF!</definedName>
    <definedName name="State" localSheetId="1">#REF!</definedName>
    <definedName name="State" localSheetId="24">#REF!</definedName>
    <definedName name="State" localSheetId="25">#REF!</definedName>
    <definedName name="State" localSheetId="3">#REF!</definedName>
    <definedName name="State" localSheetId="22">#REF!</definedName>
    <definedName name="State" localSheetId="8">#REF!</definedName>
    <definedName name="State">#REF!</definedName>
    <definedName name="STEEL_WOODEN_SCAFFOLDING">'[53]BACK BONE'!$EI$1:$EI$8</definedName>
    <definedName name="stone">[145]stone!$A$1:$N$202</definedName>
    <definedName name="STONES_UPTO_25MM">'[53]BASIC DATA'!$B$547:$B$557</definedName>
    <definedName name="STONEWARE_SP1">'[53]BASIC DATA'!$B$390:$B$398</definedName>
    <definedName name="STONEWARE_SP2">'[53]BASIC DATA'!$B$399:$B$407</definedName>
    <definedName name="STONEWARE_SP3">'[53]BASIC DATA'!$B$408:$B$416</definedName>
    <definedName name="suman">[146]MRATES!$H$52</definedName>
    <definedName name="summar" localSheetId="22">[48]data!#REF!</definedName>
    <definedName name="summar" localSheetId="8">[48]data!#REF!</definedName>
    <definedName name="summar">[48]data!#REF!</definedName>
    <definedName name="summary" localSheetId="22">[48]data!#REF!</definedName>
    <definedName name="summary" localSheetId="8">[48]data!#REF!</definedName>
    <definedName name="summary">[48]data!#REF!</definedName>
    <definedName name="sun">[72]DATA_PRG!$H$180</definedName>
    <definedName name="SUNLOAD">[29]MRATES!$AD$11</definedName>
    <definedName name="Sunshade_0_8_m_wide">NA()</definedName>
    <definedName name="sunshade_width">'[68]data existing_do not delete'!$A$98:$A$100</definedName>
    <definedName name="SWARE" localSheetId="1">#REF!</definedName>
    <definedName name="SWARE" localSheetId="24">#REF!</definedName>
    <definedName name="SWARE" localSheetId="25">#REF!</definedName>
    <definedName name="SWARE" localSheetId="3">#REF!</definedName>
    <definedName name="SWARE" localSheetId="22">#REF!</definedName>
    <definedName name="SWARE" localSheetId="8">#REF!</definedName>
    <definedName name="SWARE">#REF!</definedName>
    <definedName name="sware2" localSheetId="1">#REF!</definedName>
    <definedName name="sware2" localSheetId="24">#REF!</definedName>
    <definedName name="sware2" localSheetId="25">#REF!</definedName>
    <definedName name="sware2" localSheetId="3">#REF!</definedName>
    <definedName name="sware2" localSheetId="22">#REF!</definedName>
    <definedName name="sware2" localSheetId="8">#REF!</definedName>
    <definedName name="sware2">#REF!</definedName>
    <definedName name="t_beam">[72]DATA_PRG!$H$166</definedName>
    <definedName name="TAEW" localSheetId="22">'[50]abs road'!#REF!</definedName>
    <definedName name="TAEW" localSheetId="8">'[50]abs road'!#REF!</definedName>
    <definedName name="TAEW">'[50]abs road'!#REF!</definedName>
    <definedName name="tailpiece">[63]maya!$B$343:$B$348</definedName>
    <definedName name="tbl_ProdInfo" localSheetId="1" hidden="1">#REF!</definedName>
    <definedName name="tbl_ProdInfo" localSheetId="24" hidden="1">#REF!</definedName>
    <definedName name="tbl_ProdInfo" localSheetId="25" hidden="1">#REF!</definedName>
    <definedName name="tbl_ProdInfo" localSheetId="3" hidden="1">#REF!</definedName>
    <definedName name="tbl_ProdInfo" localSheetId="22" hidden="1">#REF!</definedName>
    <definedName name="tbl_ProdInfo" localSheetId="8" hidden="1">#REF!</definedName>
    <definedName name="tbl_ProdInfo" hidden="1">#REF!</definedName>
    <definedName name="tekmal" localSheetId="1">#REF!</definedName>
    <definedName name="tekmal" localSheetId="24">#REF!</definedName>
    <definedName name="tekmal" localSheetId="25">#REF!</definedName>
    <definedName name="tekmal" localSheetId="3">#REF!</definedName>
    <definedName name="tekmal" localSheetId="22">#REF!</definedName>
    <definedName name="tekmal" localSheetId="8">#REF!</definedName>
    <definedName name="tekmal">#REF!</definedName>
    <definedName name="temp">[6]r!$F$2</definedName>
    <definedName name="TOPDOME">'[76]DATA-ABSTRACT'!$A$11:$B$13</definedName>
    <definedName name="TOPDOMEONETOSIX" localSheetId="1">#REF!</definedName>
    <definedName name="TOPDOMEONETOSIX" localSheetId="24">#REF!</definedName>
    <definedName name="TOPDOMEONETOSIX" localSheetId="25">#REF!</definedName>
    <definedName name="TOPDOMEONETOSIX" localSheetId="3">#REF!</definedName>
    <definedName name="TOPDOMEONETOSIX" localSheetId="22">#REF!</definedName>
    <definedName name="TOPDOMEONETOSIX" localSheetId="8">#REF!</definedName>
    <definedName name="TOPDOMEONETOSIX">#REF!</definedName>
    <definedName name="TOPDOMESEVENTOTHIRTEEN" localSheetId="1">#REF!</definedName>
    <definedName name="TOPDOMESEVENTOTHIRTEEN" localSheetId="24">#REF!</definedName>
    <definedName name="TOPDOMESEVENTOTHIRTEEN" localSheetId="25">#REF!</definedName>
    <definedName name="TOPDOMESEVENTOTHIRTEEN" localSheetId="3">#REF!</definedName>
    <definedName name="TOPDOMESEVENTOTHIRTEEN" localSheetId="22">#REF!</definedName>
    <definedName name="TOPDOMESEVENTOTHIRTEEN" localSheetId="8">#REF!</definedName>
    <definedName name="TOPDOMESEVENTOTHIRTEEN">#REF!</definedName>
    <definedName name="TOPRINGGIRDERONETOSIX" localSheetId="1">#REF!</definedName>
    <definedName name="TOPRINGGIRDERONETOSIX" localSheetId="24">#REF!</definedName>
    <definedName name="TOPRINGGIRDERONETOSIX" localSheetId="25">#REF!</definedName>
    <definedName name="TOPRINGGIRDERONETOSIX" localSheetId="3">#REF!</definedName>
    <definedName name="TOPRINGGIRDERONETOSIX" localSheetId="22">#REF!</definedName>
    <definedName name="TOPRINGGIRDERONETOSIX" localSheetId="8">#REF!</definedName>
    <definedName name="TOPRINGGIRDERONETOSIX">#REF!</definedName>
    <definedName name="TOPRINGGIRDERSEVENTOTHIRTEEN" localSheetId="22">#REF!</definedName>
    <definedName name="TOPRINGGIRDERSEVENTOTHIRTEEN" localSheetId="8">#REF!</definedName>
    <definedName name="TOPRINGGIRDERSEVENTOTHIRTEEN">#REF!</definedName>
    <definedName name="TOWER_BOLTS">'[53]BASIC DATA'!$B$631:$B$648</definedName>
    <definedName name="TQWBM" localSheetId="22">[127]R_Det!#REF!</definedName>
    <definedName name="TQWBM" localSheetId="8">[127]R_Det!#REF!</definedName>
    <definedName name="TQWBM">[127]R_Det!#REF!</definedName>
    <definedName name="uetyyuwefgyusdhj" localSheetId="1">#REF!</definedName>
    <definedName name="uetyyuwefgyusdhj" localSheetId="24">#REF!</definedName>
    <definedName name="uetyyuwefgyusdhj" localSheetId="25">#REF!</definedName>
    <definedName name="uetyyuwefgyusdhj" localSheetId="3">#REF!</definedName>
    <definedName name="uetyyuwefgyusdhj" localSheetId="22">#REF!</definedName>
    <definedName name="uetyyuwefgyusdhj" localSheetId="8">#REF!</definedName>
    <definedName name="uetyyuwefgyusdhj">#REF!</definedName>
    <definedName name="uil" localSheetId="1">#REF!</definedName>
    <definedName name="uil" localSheetId="24">#REF!</definedName>
    <definedName name="uil" localSheetId="25">#REF!</definedName>
    <definedName name="uil" localSheetId="3">#REF!</definedName>
    <definedName name="uil" localSheetId="22">#REF!</definedName>
    <definedName name="uil" localSheetId="8">#REF!</definedName>
    <definedName name="uil">#REF!</definedName>
    <definedName name="ULTI_LPM">[52]input!$H$10</definedName>
    <definedName name="ULTI_MLD">[52]input!$K$10</definedName>
    <definedName name="ULTI_PERIOD">[52]input!$C$6</definedName>
    <definedName name="ULTI_POP">[52]input!$F$10</definedName>
    <definedName name="ULTI_YEAR">[52]input!$C$10</definedName>
    <definedName name="US" localSheetId="1">#REF!</definedName>
    <definedName name="US" localSheetId="24">#REF!</definedName>
    <definedName name="US" localSheetId="25">#REF!</definedName>
    <definedName name="US" localSheetId="3">#REF!</definedName>
    <definedName name="US" localSheetId="22">#REF!</definedName>
    <definedName name="US" localSheetId="8">#REF!</definedName>
    <definedName name="US">#REF!</definedName>
    <definedName name="usd" localSheetId="22">[147]Summary!#REF!</definedName>
    <definedName name="usd" localSheetId="8">[147]Summary!#REF!</definedName>
    <definedName name="usd">[147]Summary!#REF!</definedName>
    <definedName name="utgg.jk.b." localSheetId="26">Scheduled_Payment+Extra_Payment</definedName>
    <definedName name="utgg.jk.b." localSheetId="1">Scheduled_Payment+Extra_Payment</definedName>
    <definedName name="utgg.jk.b." localSheetId="24">Scheduled_Payment+Extra_Payment</definedName>
    <definedName name="utgg.jk.b." localSheetId="25">Scheduled_Payment+Extra_Payment</definedName>
    <definedName name="utgg.jk.b." localSheetId="2">Scheduled_Payment+Extra_Payment</definedName>
    <definedName name="utgg.jk.b." localSheetId="3">Scheduled_Payment+Extra_Payment</definedName>
    <definedName name="utgg.jk.b." localSheetId="22">Scheduled_Payment+Extra_Payment</definedName>
    <definedName name="utgg.jk.b." localSheetId="8">Scheduled_Payment+Extra_Payment</definedName>
    <definedName name="utgg.jk.b." localSheetId="0">Scheduled_Payment+Extra_Payment</definedName>
    <definedName name="utgg.jk.b." localSheetId="5">Scheduled_Payment+Extra_Payment</definedName>
    <definedName name="utgg.jk.b." localSheetId="7">Scheduled_Payment+Extra_Payment</definedName>
    <definedName name="utgg.jk.b." localSheetId="27">Scheduled_Payment+Extra_Payment</definedName>
    <definedName name="utgg.jk.b.">Scheduled_Payment+Extra_Payment</definedName>
    <definedName name="Values_Entered">#N/A</definedName>
    <definedName name="valve">[63]maya!$A$247:$A$273</definedName>
    <definedName name="var" localSheetId="1">#REF!</definedName>
    <definedName name="var" localSheetId="24">#REF!</definedName>
    <definedName name="var" localSheetId="25">#REF!</definedName>
    <definedName name="var" localSheetId="3">#REF!</definedName>
    <definedName name="var" localSheetId="22">#REF!</definedName>
    <definedName name="var" localSheetId="8">#REF!</definedName>
    <definedName name="var">#REF!</definedName>
    <definedName name="VAT">[29]MRATES!$C$37</definedName>
    <definedName name="ver" localSheetId="22">#REF!</definedName>
    <definedName name="ver" localSheetId="8">#REF!</definedName>
    <definedName name="ver">#REF!</definedName>
    <definedName name="ver.con">[148]detls!$A$3:$O$18</definedName>
    <definedName name="vertical">[92]detls!$A$3:$O$18</definedName>
    <definedName name="VGFSS" localSheetId="1">#REF!</definedName>
    <definedName name="VGFSS" localSheetId="24">#REF!</definedName>
    <definedName name="VGFSS" localSheetId="25">#REF!</definedName>
    <definedName name="VGFSS" localSheetId="3">#REF!</definedName>
    <definedName name="VGFSS" localSheetId="22">#REF!</definedName>
    <definedName name="VGFSS" localSheetId="8">#REF!</definedName>
    <definedName name="VGFSS">#REF!</definedName>
    <definedName name="vibrater">'[33]SSR 2014-15 Rates'!$E$63</definedName>
    <definedName name="vil">[72]DATA_PRG!$B$4</definedName>
    <definedName name="VITRIFIED_TILES">'[53]BUILDING ITEMS'!$C$43:$C$53</definedName>
    <definedName name="vvx">[121]Labour!$D$14</definedName>
    <definedName name="vwf">[12]DATA_PRG!$H$326</definedName>
    <definedName name="w" localSheetId="22">#REF!</definedName>
    <definedName name="w" localSheetId="8">#REF!</definedName>
    <definedName name="w">#REF!</definedName>
    <definedName name="water">'[33]SSR 2014-15 Rates'!$E$61</definedName>
    <definedName name="wc">[62]r!$F$48</definedName>
    <definedName name="we" localSheetId="1">#REF!</definedName>
    <definedName name="we" localSheetId="24">#REF!</definedName>
    <definedName name="we" localSheetId="25">#REF!</definedName>
    <definedName name="we" localSheetId="3">#REF!</definedName>
    <definedName name="we" localSheetId="22">#REF!</definedName>
    <definedName name="we" localSheetId="8">#REF!</definedName>
    <definedName name="we">#REF!</definedName>
    <definedName name="WOOD_TYPE">'[53]BASIC DATA'!$B$586:$B$601</definedName>
    <definedName name="wrn.detailed." localSheetId="1" hidden="1">{#N/A,#N/A,FALSE,"no"}</definedName>
    <definedName name="wrn.detailed." localSheetId="24" hidden="1">{#N/A,#N/A,FALSE,"no"}</definedName>
    <definedName name="wrn.detailed." localSheetId="25" hidden="1">{#N/A,#N/A,FALSE,"no"}</definedName>
    <definedName name="wrn.detailed." localSheetId="3" hidden="1">{#N/A,#N/A,FALSE,"no"}</definedName>
    <definedName name="wrn.detailed." localSheetId="7" hidden="1">{#N/A,#N/A,FALSE,"no"}</definedName>
    <definedName name="wrn.detailed." hidden="1">{#N/A,#N/A,FALSE,"no"}</definedName>
    <definedName name="ws">[72]DATA_PRG!$F$371</definedName>
    <definedName name="wsss" localSheetId="1">#REF!</definedName>
    <definedName name="wsss" localSheetId="24">#REF!</definedName>
    <definedName name="wsss" localSheetId="25">#REF!</definedName>
    <definedName name="wsss" localSheetId="3">#REF!</definedName>
    <definedName name="wsss" localSheetId="22">#REF!</definedName>
    <definedName name="wsss" localSheetId="8">#REF!</definedName>
    <definedName name="wsss">#REF!</definedName>
    <definedName name="ww">[73]DATA_PRG!$H$328</definedName>
    <definedName name="WWEEW" localSheetId="1">#REF!</definedName>
    <definedName name="WWEEW" localSheetId="24">#REF!</definedName>
    <definedName name="WWEEW" localSheetId="25">#REF!</definedName>
    <definedName name="WWEEW" localSheetId="3">#REF!</definedName>
    <definedName name="WWEEW" localSheetId="22">#REF!</definedName>
    <definedName name="WWEEW" localSheetId="8">#REF!</definedName>
    <definedName name="WWEEW">#REF!</definedName>
    <definedName name="wwknr" localSheetId="1">#REF!</definedName>
    <definedName name="wwknr" localSheetId="24">#REF!</definedName>
    <definedName name="wwknr" localSheetId="25">#REF!</definedName>
    <definedName name="wwknr" localSheetId="3">#REF!</definedName>
    <definedName name="wwknr" localSheetId="22">#REF!</definedName>
    <definedName name="wwknr" localSheetId="8">#REF!</definedName>
    <definedName name="wwknr">#REF!</definedName>
    <definedName name="x" localSheetId="1" hidden="1">'[39]final abstract'!#REF!</definedName>
    <definedName name="x" localSheetId="24" hidden="1">'[39]final abstract'!#REF!</definedName>
    <definedName name="x" localSheetId="25" hidden="1">'[39]final abstract'!#REF!</definedName>
    <definedName name="x" localSheetId="3" hidden="1">'[39]final abstract'!#REF!</definedName>
    <definedName name="x" localSheetId="22" hidden="1">'[39]final abstract'!#REF!</definedName>
    <definedName name="x" localSheetId="8" hidden="1">'[39]final abstract'!#REF!</definedName>
    <definedName name="x" hidden="1">'[39]final abstract'!#REF!</definedName>
    <definedName name="xhb2256">[20]hdpe_basic!$G$37</definedName>
    <definedName name="xhb2506">[20]hdpe_basic!$G$38</definedName>
    <definedName name="xhb2806">[20]hdpe_basic!$G$39</definedName>
    <definedName name="xhb3156">[20]hdpe_basic!$G$40</definedName>
    <definedName name="xhb634">[20]hdpe_basic!$G$14</definedName>
    <definedName name="XOTOXSIX" localSheetId="1">#REF!</definedName>
    <definedName name="XOTOXSIX" localSheetId="24">#REF!</definedName>
    <definedName name="XOTOXSIX" localSheetId="25">#REF!</definedName>
    <definedName name="XOTOXSIX" localSheetId="3">#REF!</definedName>
    <definedName name="XOTOXSIX" localSheetId="22">#REF!</definedName>
    <definedName name="XOTOXSIX" localSheetId="8">#REF!</definedName>
    <definedName name="XOTOXSIX">#REF!</definedName>
    <definedName name="xpb11010">[20]pvc_basic!$G$44</definedName>
    <definedName name="xpb1104">[20]pvc_basic!$G$16</definedName>
    <definedName name="xpb1106">[20]pvc_basic!$G$30</definedName>
    <definedName name="xpb12510">[20]pvc_basic!$G$45</definedName>
    <definedName name="xpb1254">[20]pvc_basic!$G$17</definedName>
    <definedName name="xpb1256">[20]pvc_basic!$G$31</definedName>
    <definedName name="xpb14010">[20]pvc_basic!$G$46</definedName>
    <definedName name="xpb1404">[20]pvc_basic!$G$18</definedName>
    <definedName name="xpb1406">[20]pvc_basic!$G$32</definedName>
    <definedName name="xpb1604">[20]pvc_basic!$G$19</definedName>
    <definedName name="xpb1606">[20]pvc_basic!$G$33</definedName>
    <definedName name="xpb1804">[20]pvc_basic!$G$20</definedName>
    <definedName name="xpb1806">[20]pvc_basic!$G$34</definedName>
    <definedName name="xpb2006">[20]pvc_basic!$G$35</definedName>
    <definedName name="xpb6310">[20]pvc_basic!$G$41</definedName>
    <definedName name="xpb6311">[149]pvc_basic!$G$41</definedName>
    <definedName name="xpb636">[20]pvc_basic!$G$27</definedName>
    <definedName name="xpb7510">[20]pvc_basic!$G$42</definedName>
    <definedName name="xpb754">[20]pvc_basic!$G$14</definedName>
    <definedName name="xpb756">[20]pvc_basic!$G$28</definedName>
    <definedName name="xpb904">[20]pvc_basic!$G$15</definedName>
    <definedName name="xpb906">[20]pvc_basic!$G$29</definedName>
    <definedName name="XSIXTOXTHIRTEEN" localSheetId="1">#REF!</definedName>
    <definedName name="XSIXTOXTHIRTEEN" localSheetId="24">#REF!</definedName>
    <definedName name="XSIXTOXTHIRTEEN" localSheetId="25">#REF!</definedName>
    <definedName name="XSIXTOXTHIRTEEN" localSheetId="3">#REF!</definedName>
    <definedName name="XSIXTOXTHIRTEEN" localSheetId="22">#REF!</definedName>
    <definedName name="XSIXTOXTHIRTEEN" localSheetId="8">#REF!</definedName>
    <definedName name="XSIXTOXTHIRTEEN">#REF!</definedName>
    <definedName name="xx" localSheetId="1">#REF!</definedName>
    <definedName name="xx" localSheetId="24">#REF!</definedName>
    <definedName name="xx" localSheetId="25">#REF!</definedName>
    <definedName name="xx" localSheetId="3">#REF!</definedName>
    <definedName name="xx" localSheetId="22">#REF!</definedName>
    <definedName name="xx" localSheetId="8">#REF!</definedName>
    <definedName name="xx">#REF!</definedName>
    <definedName name="xxx" localSheetId="1">#REF!</definedName>
    <definedName name="xxx" localSheetId="24">#REF!</definedName>
    <definedName name="xxx" localSheetId="25">#REF!</definedName>
    <definedName name="xxx" localSheetId="3">#REF!</definedName>
    <definedName name="xxx" localSheetId="22">#REF!</definedName>
    <definedName name="xxx" localSheetId="8">#REF!</definedName>
    <definedName name="xxx">#REF!</definedName>
    <definedName name="xxxx" localSheetId="22">#REF!</definedName>
    <definedName name="xxxx" localSheetId="8">#REF!</definedName>
    <definedName name="xxxx">#REF!</definedName>
    <definedName name="ycode">'[150]0000000000000'!$D$3</definedName>
    <definedName name="yearssr">[145]index!$A$1:$M$2</definedName>
    <definedName name="YTR">[72]DATA_PRG!$B$4</definedName>
    <definedName name="yturtyhfh" localSheetId="1">#REF!</definedName>
    <definedName name="yturtyhfh" localSheetId="24">#REF!</definedName>
    <definedName name="yturtyhfh" localSheetId="25">#REF!</definedName>
    <definedName name="yturtyhfh" localSheetId="3">#REF!</definedName>
    <definedName name="yturtyhfh" localSheetId="22">#REF!</definedName>
    <definedName name="yturtyhfh" localSheetId="8">#REF!</definedName>
    <definedName name="yturtyhfh">#REF!</definedName>
    <definedName name="YY">[72]DATA_PRG!$H$5</definedName>
    <definedName name="YYYY" localSheetId="1">#REF!</definedName>
    <definedName name="YYYY" localSheetId="24">#REF!</definedName>
    <definedName name="YYYY" localSheetId="25">#REF!</definedName>
    <definedName name="YYYY" localSheetId="3">#REF!</definedName>
    <definedName name="YYYY" localSheetId="22">#REF!</definedName>
    <definedName name="YYYY" localSheetId="8">#REF!</definedName>
    <definedName name="YYYY">#REF!</definedName>
    <definedName name="z" localSheetId="22" hidden="1">'[39]final abstract'!#REF!</definedName>
    <definedName name="z" localSheetId="8" hidden="1">'[39]final abstract'!#REF!</definedName>
    <definedName name="z" hidden="1">'[39]final abstract'!#REF!</definedName>
    <definedName name="Zip" localSheetId="22">#REF!</definedName>
    <definedName name="Zip" localSheetId="8">#REF!</definedName>
    <definedName name="Zip">#REF!</definedName>
    <definedName name="ZSW">[72]DATA_PRG!$H$351</definedName>
    <definedName name="工場内部壁１">[151]細目!$G$204</definedName>
    <definedName name="工場内部壁２">[151]細目!$K$204</definedName>
    <definedName name="工場内部天井１">[151]細目!$G$273</definedName>
    <definedName name="工場内部天井２">[151]細目!$K$273</definedName>
    <definedName name="工場内部天井ドル">[151]細目!$S$273</definedName>
    <definedName name="工場内部床１">[151]細目!$G$184</definedName>
    <definedName name="工場内部床２">[151]細目!$K$184</definedName>
    <definedName name="工場内部建具１">[151]細目!$G$260</definedName>
    <definedName name="工場内部建具２">[151]細目!$K$260</definedName>
    <definedName name="工場内部建具ドル">[151]細目!$S$260</definedName>
    <definedName name="工場内部雑１">[151]細目!$G$314</definedName>
    <definedName name="工場内部雑2">[151]細目!$K$314</definedName>
    <definedName name="工場土工事１">[151]細目!$G$18</definedName>
    <definedName name="工場土工事２">[151]細目!$K$18</definedName>
    <definedName name="工場外壁１">[151]細目!$G$105</definedName>
    <definedName name="工場外壁２">[151]細目!$K$105</definedName>
    <definedName name="工場外部建具１">[151]細目!$G$167</definedName>
    <definedName name="工場外部建具２">[151]細目!$K$167</definedName>
    <definedName name="工場外部建具ドル">[151]細目!$S$167</definedName>
    <definedName name="工場外部雑１">[151]細目!$G$176</definedName>
    <definedName name="工場外部雑２">[151]細目!$K$176</definedName>
    <definedName name="工場屋根１">[151]細目!$G$95</definedName>
    <definedName name="工場屋根２">[151]細目!$K$95</definedName>
    <definedName name="工場屋根ドル">[151]細目!$S$95</definedName>
    <definedName name="工場躯体１">[151]細目!$G$65</definedName>
    <definedName name="工場躯体２">[151]細目!$K$65</definedName>
    <definedName name="管理内部天井１">[151]細目!$G$563</definedName>
    <definedName name="管理内部天井２">[151]細目!$K$563</definedName>
    <definedName name="管理内部床１">[151]細目!$G$486</definedName>
    <definedName name="管理内部床２">[151]細目!$K$486</definedName>
    <definedName name="管理内部建具１">[151]細目!$G$549</definedName>
    <definedName name="管理内部建具２">[151]細目!$K$549</definedName>
    <definedName name="管理内部建具ドル">[151]細目!$S$549</definedName>
    <definedName name="管理内部雑１">[151]細目!$G$584</definedName>
    <definedName name="管理内部雑２">[151]細目!$K$584</definedName>
    <definedName name="管理土工事１">[151]細目!$G$355</definedName>
    <definedName name="管理土工事２">[151]細目!$K$355</definedName>
    <definedName name="管理外壁１">[151]細目!$G$426</definedName>
    <definedName name="管理外壁２">[151]細目!$K$426</definedName>
    <definedName name="管理外部建具１">[151]細目!$G$452</definedName>
    <definedName name="管理外部建具２">[151]細目!$K$452</definedName>
    <definedName name="管理外部建具ドル">[151]細目!$S$452</definedName>
    <definedName name="管理外部雑１">[151]細目!$G$463</definedName>
    <definedName name="管理外部雑２">[151]細目!$K$463</definedName>
    <definedName name="管理屋根１">[151]細目!$G$416</definedName>
    <definedName name="管理屋根２">[151]細目!$K$416</definedName>
    <definedName name="管理躯体１">[151]細目!$G$395</definedName>
    <definedName name="管理躯体２">[151]細目!$K$395</definedName>
  </definedNames>
  <calcPr calcId="125725"/>
  <smartTagPr embe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9"/>
  <c r="C4" s="1"/>
  <c r="D4" s="1"/>
  <c r="E4" s="1"/>
  <c r="F4" s="1"/>
  <c r="G4" s="1"/>
  <c r="H4" s="1"/>
  <c r="I4" s="1"/>
  <c r="E28"/>
  <c r="C18"/>
  <c r="C19" s="1"/>
  <c r="D18"/>
  <c r="D19" s="1"/>
  <c r="E18"/>
  <c r="E19" s="1"/>
  <c r="F16"/>
  <c r="F15"/>
  <c r="L309" i="29"/>
  <c r="E5" i="9" s="1"/>
  <c r="J309" i="29"/>
  <c r="D5" i="9" s="1"/>
  <c r="N322" i="29"/>
  <c r="N323"/>
  <c r="N324"/>
  <c r="N344"/>
  <c r="N347"/>
  <c r="N336"/>
  <c r="N349"/>
  <c r="N343"/>
  <c r="N342"/>
  <c r="N341"/>
  <c r="N340"/>
  <c r="N339"/>
  <c r="N338"/>
  <c r="N337"/>
  <c r="P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4"/>
  <c r="P4"/>
  <c r="P309" s="1"/>
  <c r="H309" l="1"/>
  <c r="C5" i="9" s="1"/>
  <c r="N365" i="29"/>
  <c r="N364"/>
  <c r="N363"/>
  <c r="N362"/>
  <c r="N361"/>
  <c r="N360"/>
  <c r="N359"/>
  <c r="N358"/>
  <c r="N357"/>
  <c r="N356"/>
  <c r="N355"/>
  <c r="N354"/>
  <c r="N353"/>
  <c r="N352"/>
  <c r="N351"/>
  <c r="N350"/>
  <c r="N335"/>
  <c r="N334"/>
  <c r="N333"/>
  <c r="N332"/>
  <c r="N331"/>
  <c r="N330"/>
  <c r="N329"/>
  <c r="N328"/>
  <c r="N327"/>
  <c r="N326"/>
  <c r="N325"/>
  <c r="P365"/>
  <c r="P364"/>
  <c r="P363"/>
  <c r="P362"/>
  <c r="P361"/>
  <c r="P360"/>
  <c r="P359"/>
  <c r="P358"/>
  <c r="P357"/>
  <c r="P356"/>
  <c r="P355"/>
  <c r="P354"/>
  <c r="P353"/>
  <c r="P352"/>
  <c r="P351"/>
  <c r="P350"/>
  <c r="P335"/>
  <c r="P334"/>
  <c r="P333"/>
  <c r="P332"/>
  <c r="P331"/>
  <c r="P330"/>
  <c r="P329"/>
  <c r="P328"/>
  <c r="P327"/>
  <c r="P326"/>
  <c r="P325"/>
  <c r="P324"/>
  <c r="P323"/>
  <c r="P322"/>
  <c r="P321"/>
  <c r="N321"/>
  <c r="P366" l="1"/>
  <c r="N366"/>
  <c r="F6" i="9" s="1"/>
  <c r="G6" l="1"/>
  <c r="H6"/>
  <c r="Q45" i="37"/>
  <c r="O45"/>
  <c r="Q44"/>
  <c r="O44"/>
  <c r="Q43"/>
  <c r="O43"/>
  <c r="Q42"/>
  <c r="O42"/>
  <c r="Q41"/>
  <c r="O41"/>
  <c r="Q40"/>
  <c r="O40"/>
  <c r="Q39"/>
  <c r="O39"/>
  <c r="Q38"/>
  <c r="O38"/>
  <c r="Q37"/>
  <c r="O37"/>
  <c r="Q36"/>
  <c r="O36"/>
  <c r="Q35"/>
  <c r="O35"/>
  <c r="Q34"/>
  <c r="O34"/>
  <c r="Q33"/>
  <c r="O33"/>
  <c r="Q32"/>
  <c r="O32"/>
  <c r="Q31"/>
  <c r="O31"/>
  <c r="Q30"/>
  <c r="O30"/>
  <c r="Q29"/>
  <c r="O29"/>
  <c r="Q28"/>
  <c r="O28"/>
  <c r="Q27"/>
  <c r="O27"/>
  <c r="Q26"/>
  <c r="O26"/>
  <c r="Q25"/>
  <c r="O25"/>
  <c r="Q24"/>
  <c r="O24"/>
  <c r="Q23"/>
  <c r="O23"/>
  <c r="Q22"/>
  <c r="O22"/>
  <c r="Q21"/>
  <c r="O21"/>
  <c r="Q20"/>
  <c r="O20"/>
  <c r="Q19"/>
  <c r="O19"/>
  <c r="Q18"/>
  <c r="O18"/>
  <c r="Q17"/>
  <c r="O17"/>
  <c r="Q16"/>
  <c r="O16"/>
  <c r="Q15"/>
  <c r="O15"/>
  <c r="Q14"/>
  <c r="O14"/>
  <c r="Q13"/>
  <c r="O13"/>
  <c r="Q12"/>
  <c r="O12"/>
  <c r="Q11"/>
  <c r="O11"/>
  <c r="Q10"/>
  <c r="O10"/>
  <c r="Q9"/>
  <c r="O9"/>
  <c r="Q8"/>
  <c r="O8"/>
  <c r="Q7"/>
  <c r="O7"/>
  <c r="Q6"/>
  <c r="O6"/>
  <c r="Q5"/>
  <c r="O5"/>
  <c r="Q4"/>
  <c r="O4"/>
  <c r="Q3"/>
  <c r="O3"/>
  <c r="P367" i="29" l="1"/>
  <c r="F28" i="9" s="1"/>
  <c r="C23" i="10" l="1"/>
  <c r="G28" i="9"/>
  <c r="H28"/>
  <c r="O460" i="36"/>
  <c r="O446"/>
  <c r="O439"/>
  <c r="O428"/>
  <c r="O419"/>
  <c r="Q418"/>
  <c r="Q417"/>
  <c r="Q416"/>
  <c r="Q415"/>
  <c r="Q414"/>
  <c r="Q413"/>
  <c r="Q412"/>
  <c r="Q411"/>
  <c r="Q410"/>
  <c r="Q409"/>
  <c r="Q408"/>
  <c r="Q407"/>
  <c r="Q406"/>
  <c r="Q405"/>
  <c r="Q404"/>
  <c r="Q403"/>
  <c r="Q402"/>
  <c r="Q401"/>
  <c r="O395"/>
  <c r="Q394"/>
  <c r="Q393"/>
  <c r="Q392"/>
  <c r="Q391"/>
  <c r="Q390"/>
  <c r="Q389"/>
  <c r="Q388"/>
  <c r="Q387"/>
  <c r="Q386"/>
  <c r="Q385"/>
  <c r="Q384"/>
  <c r="Q383"/>
  <c r="Q382"/>
  <c r="Q381"/>
  <c r="Q380"/>
  <c r="Q379"/>
  <c r="Q378"/>
  <c r="Q377"/>
  <c r="Q376"/>
  <c r="Q375"/>
  <c r="Q374"/>
  <c r="Q373"/>
  <c r="Q372"/>
  <c r="Q371"/>
  <c r="Q370"/>
  <c r="Q369"/>
  <c r="Q368"/>
  <c r="Q367"/>
  <c r="Q366"/>
  <c r="Q365"/>
  <c r="Q364"/>
  <c r="Q363"/>
  <c r="Q362"/>
  <c r="Q361"/>
  <c r="Q360"/>
  <c r="Q359"/>
  <c r="Q358"/>
  <c r="Q357"/>
  <c r="Q356"/>
  <c r="Q355"/>
  <c r="Q354"/>
  <c r="Q353"/>
  <c r="Q352"/>
  <c r="Q351"/>
  <c r="Q350"/>
  <c r="Q349"/>
  <c r="Q348"/>
  <c r="Q347"/>
  <c r="Q346"/>
  <c r="Q345"/>
  <c r="Q344"/>
  <c r="Q343"/>
  <c r="Q342"/>
  <c r="Q341"/>
  <c r="Q340"/>
  <c r="Q339"/>
  <c r="Q338"/>
  <c r="Q337"/>
  <c r="Q336"/>
  <c r="Q335"/>
  <c r="Q334"/>
  <c r="Q333"/>
  <c r="Q332"/>
  <c r="Q331"/>
  <c r="Q330"/>
  <c r="Q329"/>
  <c r="Q328"/>
  <c r="Q327"/>
  <c r="Q326"/>
  <c r="Q325"/>
  <c r="Q324"/>
  <c r="Q323"/>
  <c r="Q322"/>
  <c r="Q321"/>
  <c r="Q320"/>
  <c r="Q319"/>
  <c r="O313"/>
  <c r="Q311"/>
  <c r="Q310"/>
  <c r="Q309"/>
  <c r="Q308"/>
  <c r="Q307"/>
  <c r="Q306"/>
  <c r="Q305"/>
  <c r="Q304"/>
  <c r="Q303"/>
  <c r="Q302"/>
  <c r="Q301"/>
  <c r="Q300"/>
  <c r="Q299"/>
  <c r="Q298"/>
  <c r="Q297"/>
  <c r="Q296"/>
  <c r="Q295"/>
  <c r="Q294"/>
  <c r="Q293"/>
  <c r="Q292"/>
  <c r="Q291"/>
  <c r="Q290"/>
  <c r="Q289"/>
  <c r="Q288"/>
  <c r="Q287"/>
  <c r="Q286"/>
  <c r="Q285"/>
  <c r="Q284"/>
  <c r="Q283"/>
  <c r="Q282"/>
  <c r="Q281"/>
  <c r="Q280"/>
  <c r="Q279"/>
  <c r="Q278"/>
  <c r="Q277"/>
  <c r="Q276"/>
  <c r="Q275"/>
  <c r="O269"/>
  <c r="Q268"/>
  <c r="Q267"/>
  <c r="Q266"/>
  <c r="Q265"/>
  <c r="Q264"/>
  <c r="Q263"/>
  <c r="Q262"/>
  <c r="Q261"/>
  <c r="Q260"/>
  <c r="Q259"/>
  <c r="Q258"/>
  <c r="Q257"/>
  <c r="Q256"/>
  <c r="Q255"/>
  <c r="Q254"/>
  <c r="Q253"/>
  <c r="Q252"/>
  <c r="Q251"/>
  <c r="Q250"/>
  <c r="Q249"/>
  <c r="Q248"/>
  <c r="Q247"/>
  <c r="Q240"/>
  <c r="Q239"/>
  <c r="Q238"/>
  <c r="Q237"/>
  <c r="Q236"/>
  <c r="Q235"/>
  <c r="Q234"/>
  <c r="Q233"/>
  <c r="Q232"/>
  <c r="Q231"/>
  <c r="Q230"/>
  <c r="Q229"/>
  <c r="Q228"/>
  <c r="Q227"/>
  <c r="Q226"/>
  <c r="Q225"/>
  <c r="Q224"/>
  <c r="Q223"/>
  <c r="Q222"/>
  <c r="Q221"/>
  <c r="Q220"/>
  <c r="Q219"/>
  <c r="Q218"/>
  <c r="Q217"/>
  <c r="Q216"/>
  <c r="Q215"/>
  <c r="Q214"/>
  <c r="Q213"/>
  <c r="O213"/>
  <c r="Q212"/>
  <c r="Q211"/>
  <c r="Q210"/>
  <c r="Q209"/>
  <c r="Q208"/>
  <c r="O202"/>
  <c r="Q201"/>
  <c r="Q200"/>
  <c r="Q199"/>
  <c r="Q198"/>
  <c r="Q197"/>
  <c r="Q196"/>
  <c r="Q195"/>
  <c r="Q194"/>
  <c r="Q193"/>
  <c r="O192"/>
  <c r="Q191"/>
  <c r="Q190"/>
  <c r="Q189"/>
  <c r="Q188"/>
  <c r="O187"/>
  <c r="Q186"/>
  <c r="Q185"/>
  <c r="Q184"/>
  <c r="Q183"/>
  <c r="Q182"/>
  <c r="Q181"/>
  <c r="Q180"/>
  <c r="Q179"/>
  <c r="Q178"/>
  <c r="Q177"/>
  <c r="Q176"/>
  <c r="Q175"/>
  <c r="Q174"/>
  <c r="Q173"/>
  <c r="Q172"/>
  <c r="Q171"/>
  <c r="Q170"/>
  <c r="Q169"/>
  <c r="Q168"/>
  <c r="Q167"/>
  <c r="Q166"/>
  <c r="Q165"/>
  <c r="Q164"/>
  <c r="Q163"/>
  <c r="Q162"/>
  <c r="Q161"/>
  <c r="Q160"/>
  <c r="Q159"/>
  <c r="Q158"/>
  <c r="Q157"/>
  <c r="Q156"/>
  <c r="Q155"/>
  <c r="Q154"/>
  <c r="Q153"/>
  <c r="Q152"/>
  <c r="Q151"/>
  <c r="Q150"/>
  <c r="Q149"/>
  <c r="Q148"/>
  <c r="Q147"/>
  <c r="Q146"/>
  <c r="Q145"/>
  <c r="Q144"/>
  <c r="Q143"/>
  <c r="Q142"/>
  <c r="Q141"/>
  <c r="Q140"/>
  <c r="Q139"/>
  <c r="Q138"/>
  <c r="Q137"/>
  <c r="Q136"/>
  <c r="Q135"/>
  <c r="Q134"/>
  <c r="Q133"/>
  <c r="Q132"/>
  <c r="Q131"/>
  <c r="Q130"/>
  <c r="Q129"/>
  <c r="Q128"/>
  <c r="Q127"/>
  <c r="Q126"/>
  <c r="Q125"/>
  <c r="Q124"/>
  <c r="Q123"/>
  <c r="Q122"/>
  <c r="Q121"/>
  <c r="Q120"/>
  <c r="Q119"/>
  <c r="Q118"/>
  <c r="Q117"/>
  <c r="Q116"/>
  <c r="Q115"/>
  <c r="Q114"/>
  <c r="Q113"/>
  <c r="Q112"/>
  <c r="Q111"/>
  <c r="Q110"/>
  <c r="Q109"/>
  <c r="Q108"/>
  <c r="Q107"/>
  <c r="Q106"/>
  <c r="Q105"/>
  <c r="Q104"/>
  <c r="Q102"/>
  <c r="Q101"/>
  <c r="Q100"/>
  <c r="Q98"/>
  <c r="Q97"/>
  <c r="Q96"/>
  <c r="Q94"/>
  <c r="Q93"/>
  <c r="Q92"/>
  <c r="Q90"/>
  <c r="Q89"/>
  <c r="Q88"/>
  <c r="Q86"/>
  <c r="Q84"/>
  <c r="Q82"/>
  <c r="Q80"/>
  <c r="Q78"/>
  <c r="Q77"/>
  <c r="Q76"/>
  <c r="Q75"/>
  <c r="Q74"/>
  <c r="Q72"/>
  <c r="Q71"/>
  <c r="Q70"/>
  <c r="Q68"/>
  <c r="Q66"/>
  <c r="Q64"/>
  <c r="Q63"/>
  <c r="Q62"/>
  <c r="Q61"/>
  <c r="Q60"/>
  <c r="Q58"/>
  <c r="Q56"/>
  <c r="Q55"/>
  <c r="Q54"/>
  <c r="Q52"/>
  <c r="Q50"/>
  <c r="Q48"/>
  <c r="Q46"/>
  <c r="Q45"/>
  <c r="Q44"/>
  <c r="Q42"/>
  <c r="Q40"/>
  <c r="Q39"/>
  <c r="Q38"/>
  <c r="Q37"/>
  <c r="Q36"/>
  <c r="Q35"/>
  <c r="Q34"/>
  <c r="Q33"/>
  <c r="Q32"/>
  <c r="Q31"/>
  <c r="Q30"/>
  <c r="Q29"/>
  <c r="Q28"/>
  <c r="Q27"/>
  <c r="Q26"/>
  <c r="Q25"/>
  <c r="Q24"/>
  <c r="Q23"/>
  <c r="Q22"/>
  <c r="Q21"/>
  <c r="Q20"/>
  <c r="Q19"/>
  <c r="Q18"/>
  <c r="Q17"/>
  <c r="Q16"/>
  <c r="Q15"/>
  <c r="Q14"/>
  <c r="Q13"/>
  <c r="Q12"/>
  <c r="Q11"/>
  <c r="Q10"/>
  <c r="Q9"/>
  <c r="V8"/>
  <c r="U8"/>
  <c r="Q8"/>
  <c r="V7"/>
  <c r="U7"/>
  <c r="U9" s="1"/>
  <c r="Q7"/>
  <c r="V9" l="1"/>
  <c r="U5" i="29"/>
  <c r="U4"/>
  <c r="T4"/>
  <c r="U6" l="1"/>
  <c r="H7" i="35"/>
  <c r="H8"/>
  <c r="H9"/>
  <c r="H10"/>
  <c r="D30"/>
  <c r="E19" s="1"/>
  <c r="E18"/>
  <c r="D14" i="34"/>
  <c r="D13"/>
  <c r="H12" i="35" l="1"/>
  <c r="H13" s="1"/>
  <c r="H14" s="1"/>
  <c r="E31"/>
  <c r="E25" i="33"/>
  <c r="M34" i="32"/>
  <c r="H30"/>
  <c r="J30" s="1"/>
  <c r="H29"/>
  <c r="I29" s="1"/>
  <c r="J28"/>
  <c r="I28"/>
  <c r="F20"/>
  <c r="E20"/>
  <c r="D61" i="31"/>
  <c r="M34"/>
  <c r="H30"/>
  <c r="J30" s="1"/>
  <c r="H29"/>
  <c r="J29" s="1"/>
  <c r="J28"/>
  <c r="I28"/>
  <c r="F20"/>
  <c r="E20"/>
  <c r="H8" i="30"/>
  <c r="F10"/>
  <c r="F11" s="1"/>
  <c r="F12" s="1"/>
  <c r="F13" s="1"/>
  <c r="I29" i="31" l="1"/>
  <c r="J29" i="32"/>
  <c r="I30"/>
  <c r="I30" i="31"/>
  <c r="F14" i="30"/>
  <c r="H72" i="3"/>
  <c r="H70"/>
  <c r="H68" l="1"/>
  <c r="H69" s="1"/>
  <c r="H74" l="1"/>
  <c r="H71"/>
  <c r="H73" s="1"/>
  <c r="N309" i="29"/>
  <c r="F5" i="9" s="1"/>
  <c r="C4" i="10" l="1"/>
  <c r="H5" i="9"/>
  <c r="G5"/>
  <c r="N367" i="29"/>
  <c r="T5"/>
  <c r="T6" s="1"/>
  <c r="H75" i="3"/>
  <c r="H76"/>
  <c r="I8" i="13"/>
  <c r="I86"/>
  <c r="I448"/>
  <c r="I6"/>
  <c r="O13" i="27" l="1"/>
  <c r="O6" i="25"/>
  <c r="O7" i="24"/>
  <c r="O8" i="23"/>
  <c r="O81" i="22"/>
  <c r="O43" i="21"/>
  <c r="O27" i="20"/>
  <c r="O38" i="19"/>
  <c r="O14" i="18"/>
  <c r="O9" i="17"/>
  <c r="O87" i="16"/>
  <c r="O23" i="15"/>
  <c r="O103" i="14"/>
  <c r="P553" i="13"/>
  <c r="P554" s="1"/>
  <c r="P550"/>
  <c r="P549"/>
  <c r="P548"/>
  <c r="U15" s="1"/>
  <c r="P545"/>
  <c r="P544"/>
  <c r="U16" s="1"/>
  <c r="P541"/>
  <c r="P540"/>
  <c r="P539"/>
  <c r="P538"/>
  <c r="P537"/>
  <c r="P536"/>
  <c r="P535"/>
  <c r="P534"/>
  <c r="P531"/>
  <c r="P530"/>
  <c r="P529"/>
  <c r="P528"/>
  <c r="P527"/>
  <c r="P526"/>
  <c r="P525"/>
  <c r="P524"/>
  <c r="P523"/>
  <c r="P522"/>
  <c r="P521"/>
  <c r="P520"/>
  <c r="P519"/>
  <c r="P518"/>
  <c r="P517"/>
  <c r="P516"/>
  <c r="P515"/>
  <c r="P514"/>
  <c r="P505"/>
  <c r="M505"/>
  <c r="N505" s="1"/>
  <c r="L505"/>
  <c r="J505"/>
  <c r="M503"/>
  <c r="N503" s="1"/>
  <c r="L503"/>
  <c r="P500"/>
  <c r="M500"/>
  <c r="N500" s="1"/>
  <c r="L500"/>
  <c r="J500"/>
  <c r="P499"/>
  <c r="P498"/>
  <c r="M498"/>
  <c r="N498" s="1"/>
  <c r="L498"/>
  <c r="J498"/>
  <c r="P496"/>
  <c r="M496"/>
  <c r="N496" s="1"/>
  <c r="L496"/>
  <c r="J496"/>
  <c r="P494"/>
  <c r="M494"/>
  <c r="N494" s="1"/>
  <c r="L494"/>
  <c r="J494"/>
  <c r="P492"/>
  <c r="M492"/>
  <c r="N492" s="1"/>
  <c r="L492"/>
  <c r="J492"/>
  <c r="P490"/>
  <c r="M490"/>
  <c r="N490" s="1"/>
  <c r="L490"/>
  <c r="J490"/>
  <c r="P488"/>
  <c r="M488"/>
  <c r="N488" s="1"/>
  <c r="L488"/>
  <c r="J488"/>
  <c r="P486"/>
  <c r="M486"/>
  <c r="N486" s="1"/>
  <c r="L486"/>
  <c r="J486"/>
  <c r="P484"/>
  <c r="M484"/>
  <c r="N484" s="1"/>
  <c r="L484"/>
  <c r="J484"/>
  <c r="P483"/>
  <c r="P482"/>
  <c r="M482"/>
  <c r="N482" s="1"/>
  <c r="L482"/>
  <c r="J482"/>
  <c r="P480"/>
  <c r="M480"/>
  <c r="N480" s="1"/>
  <c r="L480"/>
  <c r="J480"/>
  <c r="P479"/>
  <c r="P478"/>
  <c r="M478"/>
  <c r="N478" s="1"/>
  <c r="L478"/>
  <c r="J478"/>
  <c r="P476"/>
  <c r="M476"/>
  <c r="N476" s="1"/>
  <c r="L476"/>
  <c r="J476"/>
  <c r="P475"/>
  <c r="P474"/>
  <c r="M474"/>
  <c r="N474" s="1"/>
  <c r="L474"/>
  <c r="J474"/>
  <c r="P473"/>
  <c r="P472"/>
  <c r="M472"/>
  <c r="N472" s="1"/>
  <c r="L472"/>
  <c r="J472"/>
  <c r="P470"/>
  <c r="M470"/>
  <c r="N470" s="1"/>
  <c r="L470"/>
  <c r="J470"/>
  <c r="P468"/>
  <c r="M468"/>
  <c r="N468" s="1"/>
  <c r="L468"/>
  <c r="J468"/>
  <c r="P466"/>
  <c r="M466"/>
  <c r="N466" s="1"/>
  <c r="L466"/>
  <c r="J466"/>
  <c r="P465"/>
  <c r="P464"/>
  <c r="M464"/>
  <c r="N464" s="1"/>
  <c r="L464"/>
  <c r="J464"/>
  <c r="P462"/>
  <c r="M462"/>
  <c r="N462" s="1"/>
  <c r="L462"/>
  <c r="J462"/>
  <c r="P460"/>
  <c r="M460"/>
  <c r="N460" s="1"/>
  <c r="L460"/>
  <c r="J460"/>
  <c r="P459"/>
  <c r="P458"/>
  <c r="M458"/>
  <c r="N458" s="1"/>
  <c r="L458"/>
  <c r="J458"/>
  <c r="P456"/>
  <c r="M456"/>
  <c r="N456" s="1"/>
  <c r="L456"/>
  <c r="J456"/>
  <c r="P454"/>
  <c r="M454"/>
  <c r="N454" s="1"/>
  <c r="L454"/>
  <c r="J454"/>
  <c r="P453"/>
  <c r="P452"/>
  <c r="M452"/>
  <c r="N452" s="1"/>
  <c r="L452"/>
  <c r="J452"/>
  <c r="P450"/>
  <c r="M450"/>
  <c r="N450" s="1"/>
  <c r="L450"/>
  <c r="J450"/>
  <c r="P449"/>
  <c r="P448"/>
  <c r="L448"/>
  <c r="J448"/>
  <c r="M448"/>
  <c r="N448" s="1"/>
  <c r="P447"/>
  <c r="P446"/>
  <c r="M446"/>
  <c r="N446" s="1"/>
  <c r="L446"/>
  <c r="J446"/>
  <c r="P444"/>
  <c r="M444"/>
  <c r="N444" s="1"/>
  <c r="L444"/>
  <c r="J444"/>
  <c r="P443"/>
  <c r="P442"/>
  <c r="M442"/>
  <c r="N442" s="1"/>
  <c r="L442"/>
  <c r="J442"/>
  <c r="P440"/>
  <c r="M440"/>
  <c r="N440" s="1"/>
  <c r="L440"/>
  <c r="J440"/>
  <c r="P438"/>
  <c r="M438"/>
  <c r="N438" s="1"/>
  <c r="L438"/>
  <c r="J438"/>
  <c r="P437"/>
  <c r="P436"/>
  <c r="M436"/>
  <c r="N436" s="1"/>
  <c r="L436"/>
  <c r="J436"/>
  <c r="P435"/>
  <c r="P434"/>
  <c r="M434"/>
  <c r="N434" s="1"/>
  <c r="L434"/>
  <c r="J434"/>
  <c r="P433"/>
  <c r="P432"/>
  <c r="M432"/>
  <c r="N432" s="1"/>
  <c r="L432"/>
  <c r="J432"/>
  <c r="P431"/>
  <c r="P430"/>
  <c r="M430"/>
  <c r="N430" s="1"/>
  <c r="L430"/>
  <c r="J430"/>
  <c r="P429"/>
  <c r="P428"/>
  <c r="M428"/>
  <c r="N428" s="1"/>
  <c r="L428"/>
  <c r="J428"/>
  <c r="P427"/>
  <c r="P426"/>
  <c r="M426"/>
  <c r="N426" s="1"/>
  <c r="L426"/>
  <c r="J426"/>
  <c r="P422"/>
  <c r="M422"/>
  <c r="N422" s="1"/>
  <c r="L422"/>
  <c r="J422"/>
  <c r="P420"/>
  <c r="M420"/>
  <c r="N420" s="1"/>
  <c r="L420"/>
  <c r="J420"/>
  <c r="P419"/>
  <c r="P418"/>
  <c r="M418"/>
  <c r="N418" s="1"/>
  <c r="L418"/>
  <c r="J418"/>
  <c r="P416"/>
  <c r="M416"/>
  <c r="N416" s="1"/>
  <c r="L416"/>
  <c r="J416"/>
  <c r="P414"/>
  <c r="M414"/>
  <c r="N414" s="1"/>
  <c r="L414"/>
  <c r="J414"/>
  <c r="P413"/>
  <c r="P412"/>
  <c r="M412"/>
  <c r="N412" s="1"/>
  <c r="L412"/>
  <c r="J412"/>
  <c r="P410"/>
  <c r="M410"/>
  <c r="N410" s="1"/>
  <c r="L410"/>
  <c r="J410"/>
  <c r="P409"/>
  <c r="P408"/>
  <c r="M408"/>
  <c r="N408" s="1"/>
  <c r="L408"/>
  <c r="J408"/>
  <c r="P407"/>
  <c r="P406"/>
  <c r="M406"/>
  <c r="N406" s="1"/>
  <c r="L406"/>
  <c r="J406"/>
  <c r="P405"/>
  <c r="P404"/>
  <c r="M404"/>
  <c r="N404" s="1"/>
  <c r="L404"/>
  <c r="J404"/>
  <c r="P402"/>
  <c r="M402"/>
  <c r="N402" s="1"/>
  <c r="L402"/>
  <c r="J402"/>
  <c r="P400"/>
  <c r="M400"/>
  <c r="N400" s="1"/>
  <c r="L400"/>
  <c r="J400"/>
  <c r="P398"/>
  <c r="M398"/>
  <c r="N398" s="1"/>
  <c r="L398"/>
  <c r="J398"/>
  <c r="P396"/>
  <c r="M396"/>
  <c r="N396" s="1"/>
  <c r="L396"/>
  <c r="J396"/>
  <c r="P394"/>
  <c r="M394"/>
  <c r="N394" s="1"/>
  <c r="L394"/>
  <c r="J394"/>
  <c r="P392"/>
  <c r="M392"/>
  <c r="N392" s="1"/>
  <c r="L392"/>
  <c r="J392"/>
  <c r="P390"/>
  <c r="M390"/>
  <c r="N390" s="1"/>
  <c r="L390"/>
  <c r="J390"/>
  <c r="P388"/>
  <c r="M388"/>
  <c r="N388" s="1"/>
  <c r="L388"/>
  <c r="J388"/>
  <c r="P387"/>
  <c r="P386"/>
  <c r="M386"/>
  <c r="N386" s="1"/>
  <c r="L386"/>
  <c r="J386"/>
  <c r="P382"/>
  <c r="M382"/>
  <c r="N382" s="1"/>
  <c r="L382"/>
  <c r="J382"/>
  <c r="P380"/>
  <c r="M380"/>
  <c r="N380" s="1"/>
  <c r="L380"/>
  <c r="J380"/>
  <c r="P379"/>
  <c r="P378"/>
  <c r="M378"/>
  <c r="N378" s="1"/>
  <c r="L378"/>
  <c r="J378"/>
  <c r="P376"/>
  <c r="M376"/>
  <c r="N376" s="1"/>
  <c r="L376"/>
  <c r="J376"/>
  <c r="P375"/>
  <c r="P374"/>
  <c r="M374"/>
  <c r="N374" s="1"/>
  <c r="L374"/>
  <c r="J374"/>
  <c r="P372"/>
  <c r="M372"/>
  <c r="N372" s="1"/>
  <c r="L372"/>
  <c r="J372"/>
  <c r="P371"/>
  <c r="P370"/>
  <c r="M370"/>
  <c r="N370" s="1"/>
  <c r="L370"/>
  <c r="J370"/>
  <c r="P368"/>
  <c r="M368"/>
  <c r="N368" s="1"/>
  <c r="L368"/>
  <c r="J368"/>
  <c r="P367"/>
  <c r="P366"/>
  <c r="M366"/>
  <c r="N366" s="1"/>
  <c r="L366"/>
  <c r="J366"/>
  <c r="P364"/>
  <c r="M364"/>
  <c r="N364" s="1"/>
  <c r="L364"/>
  <c r="J364"/>
  <c r="P362"/>
  <c r="M362"/>
  <c r="N362" s="1"/>
  <c r="L362"/>
  <c r="J362"/>
  <c r="P360"/>
  <c r="M360"/>
  <c r="N360" s="1"/>
  <c r="L360"/>
  <c r="J360"/>
  <c r="P359"/>
  <c r="P358"/>
  <c r="M358"/>
  <c r="N358" s="1"/>
  <c r="L358"/>
  <c r="J358"/>
  <c r="P356"/>
  <c r="M356"/>
  <c r="N356" s="1"/>
  <c r="L356"/>
  <c r="J356"/>
  <c r="P355"/>
  <c r="P354"/>
  <c r="M354"/>
  <c r="N354" s="1"/>
  <c r="L354"/>
  <c r="J354"/>
  <c r="P353"/>
  <c r="P352"/>
  <c r="M352"/>
  <c r="N352" s="1"/>
  <c r="L352"/>
  <c r="J352"/>
  <c r="P350"/>
  <c r="M350"/>
  <c r="N350" s="1"/>
  <c r="L350"/>
  <c r="J350"/>
  <c r="P349"/>
  <c r="P348"/>
  <c r="M348"/>
  <c r="N348" s="1"/>
  <c r="L348"/>
  <c r="J348"/>
  <c r="P346"/>
  <c r="M346"/>
  <c r="N346" s="1"/>
  <c r="L346"/>
  <c r="J346"/>
  <c r="P344"/>
  <c r="M344"/>
  <c r="N344" s="1"/>
  <c r="L344"/>
  <c r="J344"/>
  <c r="P342"/>
  <c r="M342"/>
  <c r="N342" s="1"/>
  <c r="L342"/>
  <c r="J342"/>
  <c r="P341"/>
  <c r="P340"/>
  <c r="M340"/>
  <c r="N340" s="1"/>
  <c r="L340"/>
  <c r="J340"/>
  <c r="P339"/>
  <c r="P338"/>
  <c r="M338"/>
  <c r="N338" s="1"/>
  <c r="L338"/>
  <c r="J338"/>
  <c r="P336"/>
  <c r="M336"/>
  <c r="N336" s="1"/>
  <c r="L336"/>
  <c r="J336"/>
  <c r="P334"/>
  <c r="M334"/>
  <c r="N334" s="1"/>
  <c r="L334"/>
  <c r="J334"/>
  <c r="P333"/>
  <c r="P332"/>
  <c r="M332"/>
  <c r="N332" s="1"/>
  <c r="L332"/>
  <c r="J332"/>
  <c r="P330"/>
  <c r="M330"/>
  <c r="N330" s="1"/>
  <c r="L330"/>
  <c r="J330"/>
  <c r="P328"/>
  <c r="M328"/>
  <c r="N328" s="1"/>
  <c r="L328"/>
  <c r="J328"/>
  <c r="P326"/>
  <c r="M326"/>
  <c r="N326" s="1"/>
  <c r="L326"/>
  <c r="J326"/>
  <c r="P324"/>
  <c r="M324"/>
  <c r="N324" s="1"/>
  <c r="L324"/>
  <c r="J324"/>
  <c r="P323"/>
  <c r="P322"/>
  <c r="M322"/>
  <c r="N322" s="1"/>
  <c r="L322"/>
  <c r="J322"/>
  <c r="P320"/>
  <c r="M320"/>
  <c r="N320" s="1"/>
  <c r="L320"/>
  <c r="J320"/>
  <c r="P318"/>
  <c r="M318"/>
  <c r="N318" s="1"/>
  <c r="L318"/>
  <c r="J318"/>
  <c r="P317"/>
  <c r="P316"/>
  <c r="M316"/>
  <c r="N316" s="1"/>
  <c r="L316"/>
  <c r="J316"/>
  <c r="P315"/>
  <c r="P314"/>
  <c r="M314"/>
  <c r="N314" s="1"/>
  <c r="L314"/>
  <c r="J314"/>
  <c r="P313"/>
  <c r="P312"/>
  <c r="M312"/>
  <c r="N312" s="1"/>
  <c r="L312"/>
  <c r="J312"/>
  <c r="P311"/>
  <c r="P310"/>
  <c r="M310"/>
  <c r="N310" s="1"/>
  <c r="L310"/>
  <c r="J310"/>
  <c r="P309"/>
  <c r="P308"/>
  <c r="M308"/>
  <c r="N308" s="1"/>
  <c r="L308"/>
  <c r="J308"/>
  <c r="P307"/>
  <c r="P306"/>
  <c r="M306"/>
  <c r="N306" s="1"/>
  <c r="L306"/>
  <c r="J306"/>
  <c r="P304"/>
  <c r="M304"/>
  <c r="N304" s="1"/>
  <c r="L304"/>
  <c r="J304"/>
  <c r="P301"/>
  <c r="P300"/>
  <c r="M300"/>
  <c r="N300" s="1"/>
  <c r="L300"/>
  <c r="J300"/>
  <c r="P298"/>
  <c r="M298"/>
  <c r="N298" s="1"/>
  <c r="L298"/>
  <c r="J298"/>
  <c r="P296"/>
  <c r="M296"/>
  <c r="N296" s="1"/>
  <c r="L296"/>
  <c r="Z8" s="1"/>
  <c r="J296"/>
  <c r="Y8" s="1"/>
  <c r="P293"/>
  <c r="P292"/>
  <c r="M292"/>
  <c r="N292" s="1"/>
  <c r="L292"/>
  <c r="J292"/>
  <c r="P290"/>
  <c r="M290"/>
  <c r="N290" s="1"/>
  <c r="L290"/>
  <c r="J290"/>
  <c r="P288"/>
  <c r="M288"/>
  <c r="N288" s="1"/>
  <c r="L288"/>
  <c r="J288"/>
  <c r="P286"/>
  <c r="M286"/>
  <c r="N286" s="1"/>
  <c r="L286"/>
  <c r="J286"/>
  <c r="P284"/>
  <c r="M284"/>
  <c r="N284" s="1"/>
  <c r="L284"/>
  <c r="J284"/>
  <c r="P282"/>
  <c r="M282"/>
  <c r="N282" s="1"/>
  <c r="L282"/>
  <c r="J282"/>
  <c r="P280"/>
  <c r="M280"/>
  <c r="N280" s="1"/>
  <c r="L280"/>
  <c r="J280"/>
  <c r="P278"/>
  <c r="M278"/>
  <c r="N278" s="1"/>
  <c r="L278"/>
  <c r="Z9" s="1"/>
  <c r="J278"/>
  <c r="P275"/>
  <c r="P274"/>
  <c r="M274"/>
  <c r="N274" s="1"/>
  <c r="L274"/>
  <c r="J274"/>
  <c r="P273"/>
  <c r="P272"/>
  <c r="M272"/>
  <c r="N272" s="1"/>
  <c r="L272"/>
  <c r="J272"/>
  <c r="P270"/>
  <c r="M270"/>
  <c r="N270" s="1"/>
  <c r="L270"/>
  <c r="J270"/>
  <c r="P269"/>
  <c r="P268"/>
  <c r="M268"/>
  <c r="N268" s="1"/>
  <c r="L268"/>
  <c r="J268"/>
  <c r="P267"/>
  <c r="P266"/>
  <c r="M266"/>
  <c r="N266" s="1"/>
  <c r="L266"/>
  <c r="J266"/>
  <c r="P265"/>
  <c r="P264"/>
  <c r="M264"/>
  <c r="N264" s="1"/>
  <c r="L264"/>
  <c r="J264"/>
  <c r="P263"/>
  <c r="P262"/>
  <c r="M262"/>
  <c r="N262" s="1"/>
  <c r="L262"/>
  <c r="J262"/>
  <c r="P258"/>
  <c r="M258"/>
  <c r="N258" s="1"/>
  <c r="L258"/>
  <c r="J258"/>
  <c r="P257"/>
  <c r="P256"/>
  <c r="M256"/>
  <c r="N256" s="1"/>
  <c r="L256"/>
  <c r="J256"/>
  <c r="P255"/>
  <c r="P254"/>
  <c r="M254"/>
  <c r="N254" s="1"/>
  <c r="L254"/>
  <c r="J254"/>
  <c r="P253"/>
  <c r="P252"/>
  <c r="M252"/>
  <c r="N252" s="1"/>
  <c r="L252"/>
  <c r="J252"/>
  <c r="P250"/>
  <c r="M250"/>
  <c r="N250" s="1"/>
  <c r="L250"/>
  <c r="J250"/>
  <c r="P248"/>
  <c r="M248"/>
  <c r="N248" s="1"/>
  <c r="L248"/>
  <c r="J248"/>
  <c r="P246"/>
  <c r="M246"/>
  <c r="N246" s="1"/>
  <c r="L246"/>
  <c r="J246"/>
  <c r="P244"/>
  <c r="M244"/>
  <c r="N244" s="1"/>
  <c r="L244"/>
  <c r="J244"/>
  <c r="P242"/>
  <c r="M242"/>
  <c r="N242" s="1"/>
  <c r="L242"/>
  <c r="J242"/>
  <c r="P240"/>
  <c r="M240"/>
  <c r="N240" s="1"/>
  <c r="L240"/>
  <c r="J240"/>
  <c r="P238"/>
  <c r="M238"/>
  <c r="N238" s="1"/>
  <c r="L238"/>
  <c r="J238"/>
  <c r="P236"/>
  <c r="M236"/>
  <c r="N236" s="1"/>
  <c r="L236"/>
  <c r="J236"/>
  <c r="P234"/>
  <c r="M234"/>
  <c r="N234" s="1"/>
  <c r="L234"/>
  <c r="J234"/>
  <c r="P232"/>
  <c r="M232"/>
  <c r="N232" s="1"/>
  <c r="L232"/>
  <c r="J232"/>
  <c r="P230"/>
  <c r="M230"/>
  <c r="N230" s="1"/>
  <c r="L230"/>
  <c r="J230"/>
  <c r="P228"/>
  <c r="M228"/>
  <c r="N228" s="1"/>
  <c r="L228"/>
  <c r="J228"/>
  <c r="P226"/>
  <c r="M226"/>
  <c r="N226" s="1"/>
  <c r="L226"/>
  <c r="J226"/>
  <c r="P224"/>
  <c r="M224"/>
  <c r="N224" s="1"/>
  <c r="L224"/>
  <c r="J224"/>
  <c r="P222"/>
  <c r="M222"/>
  <c r="N222" s="1"/>
  <c r="L222"/>
  <c r="J222"/>
  <c r="P220"/>
  <c r="M220"/>
  <c r="N220" s="1"/>
  <c r="L220"/>
  <c r="J220"/>
  <c r="P218"/>
  <c r="M218"/>
  <c r="N218" s="1"/>
  <c r="L218"/>
  <c r="J218"/>
  <c r="P216"/>
  <c r="M216"/>
  <c r="N216" s="1"/>
  <c r="L216"/>
  <c r="J216"/>
  <c r="P214"/>
  <c r="M214"/>
  <c r="N214" s="1"/>
  <c r="L214"/>
  <c r="J214"/>
  <c r="P212"/>
  <c r="M212"/>
  <c r="N212" s="1"/>
  <c r="L212"/>
  <c r="J212"/>
  <c r="P210"/>
  <c r="M210"/>
  <c r="N210" s="1"/>
  <c r="L210"/>
  <c r="J210"/>
  <c r="P208"/>
  <c r="M208"/>
  <c r="N208" s="1"/>
  <c r="L208"/>
  <c r="J208"/>
  <c r="P206"/>
  <c r="M206"/>
  <c r="N206" s="1"/>
  <c r="L206"/>
  <c r="J206"/>
  <c r="P204"/>
  <c r="M204"/>
  <c r="N204" s="1"/>
  <c r="L204"/>
  <c r="J204"/>
  <c r="P202"/>
  <c r="M202"/>
  <c r="N202" s="1"/>
  <c r="L202"/>
  <c r="J202"/>
  <c r="P200"/>
  <c r="M200"/>
  <c r="N200" s="1"/>
  <c r="L200"/>
  <c r="J200"/>
  <c r="P198"/>
  <c r="M198"/>
  <c r="N198" s="1"/>
  <c r="L198"/>
  <c r="J198"/>
  <c r="P196"/>
  <c r="M196"/>
  <c r="N196" s="1"/>
  <c r="L196"/>
  <c r="J196"/>
  <c r="P194"/>
  <c r="M194"/>
  <c r="N194" s="1"/>
  <c r="L194"/>
  <c r="J194"/>
  <c r="P192"/>
  <c r="M192"/>
  <c r="N192" s="1"/>
  <c r="L192"/>
  <c r="J192"/>
  <c r="P190"/>
  <c r="M190"/>
  <c r="N190" s="1"/>
  <c r="L190"/>
  <c r="J190"/>
  <c r="P188"/>
  <c r="M188"/>
  <c r="N188" s="1"/>
  <c r="L188"/>
  <c r="J188"/>
  <c r="P186"/>
  <c r="M186"/>
  <c r="N186" s="1"/>
  <c r="L186"/>
  <c r="J186"/>
  <c r="P184"/>
  <c r="M184"/>
  <c r="N184" s="1"/>
  <c r="L184"/>
  <c r="J184"/>
  <c r="P182"/>
  <c r="M182"/>
  <c r="N182" s="1"/>
  <c r="L182"/>
  <c r="J182"/>
  <c r="P180"/>
  <c r="M180"/>
  <c r="N180" s="1"/>
  <c r="L180"/>
  <c r="J180"/>
  <c r="P178"/>
  <c r="M178"/>
  <c r="N178" s="1"/>
  <c r="L178"/>
  <c r="J178"/>
  <c r="P176"/>
  <c r="M176"/>
  <c r="N176" s="1"/>
  <c r="L176"/>
  <c r="J176"/>
  <c r="P174"/>
  <c r="M174"/>
  <c r="N174" s="1"/>
  <c r="L174"/>
  <c r="J174"/>
  <c r="P172"/>
  <c r="M172"/>
  <c r="N172" s="1"/>
  <c r="L172"/>
  <c r="J172"/>
  <c r="P170"/>
  <c r="M170"/>
  <c r="N170" s="1"/>
  <c r="L170"/>
  <c r="J170"/>
  <c r="P168"/>
  <c r="M168"/>
  <c r="N168" s="1"/>
  <c r="L168"/>
  <c r="J168"/>
  <c r="P166"/>
  <c r="M166"/>
  <c r="N166" s="1"/>
  <c r="L166"/>
  <c r="J166"/>
  <c r="P164"/>
  <c r="M164"/>
  <c r="N164" s="1"/>
  <c r="L164"/>
  <c r="J164"/>
  <c r="P162"/>
  <c r="M162"/>
  <c r="N162" s="1"/>
  <c r="L162"/>
  <c r="J162"/>
  <c r="P160"/>
  <c r="M160"/>
  <c r="N160" s="1"/>
  <c r="L160"/>
  <c r="J160"/>
  <c r="P158"/>
  <c r="M158"/>
  <c r="N158" s="1"/>
  <c r="L158"/>
  <c r="J158"/>
  <c r="P156"/>
  <c r="M156"/>
  <c r="N156" s="1"/>
  <c r="L156"/>
  <c r="J156"/>
  <c r="P154"/>
  <c r="M154"/>
  <c r="N154" s="1"/>
  <c r="L154"/>
  <c r="J154"/>
  <c r="P152"/>
  <c r="M152"/>
  <c r="N152" s="1"/>
  <c r="L152"/>
  <c r="J152"/>
  <c r="P150"/>
  <c r="M150"/>
  <c r="N150" s="1"/>
  <c r="L150"/>
  <c r="J150"/>
  <c r="P148"/>
  <c r="M148"/>
  <c r="N148" s="1"/>
  <c r="L148"/>
  <c r="J148"/>
  <c r="P146"/>
  <c r="M146"/>
  <c r="N146" s="1"/>
  <c r="L146"/>
  <c r="J146"/>
  <c r="P144"/>
  <c r="M144"/>
  <c r="N144" s="1"/>
  <c r="L144"/>
  <c r="J144"/>
  <c r="P142"/>
  <c r="M142"/>
  <c r="N142" s="1"/>
  <c r="L142"/>
  <c r="J142"/>
  <c r="P140"/>
  <c r="M140"/>
  <c r="N140" s="1"/>
  <c r="L140"/>
  <c r="J140"/>
  <c r="P138"/>
  <c r="M138"/>
  <c r="N138" s="1"/>
  <c r="L138"/>
  <c r="J138"/>
  <c r="P136"/>
  <c r="M136"/>
  <c r="N136" s="1"/>
  <c r="L136"/>
  <c r="J136"/>
  <c r="P134"/>
  <c r="M134"/>
  <c r="N134" s="1"/>
  <c r="L134"/>
  <c r="J134"/>
  <c r="P132"/>
  <c r="M132"/>
  <c r="N132" s="1"/>
  <c r="L132"/>
  <c r="J132"/>
  <c r="P130"/>
  <c r="M130"/>
  <c r="N130" s="1"/>
  <c r="L130"/>
  <c r="J130"/>
  <c r="P128"/>
  <c r="M128"/>
  <c r="N128" s="1"/>
  <c r="L128"/>
  <c r="J128"/>
  <c r="P126"/>
  <c r="M126"/>
  <c r="N126" s="1"/>
  <c r="L126"/>
  <c r="J126"/>
  <c r="P124"/>
  <c r="M124"/>
  <c r="N124" s="1"/>
  <c r="L124"/>
  <c r="J124"/>
  <c r="P122"/>
  <c r="M122"/>
  <c r="N122" s="1"/>
  <c r="L122"/>
  <c r="J122"/>
  <c r="P120"/>
  <c r="M120"/>
  <c r="N120" s="1"/>
  <c r="L120"/>
  <c r="J120"/>
  <c r="P118"/>
  <c r="M118"/>
  <c r="N118" s="1"/>
  <c r="L118"/>
  <c r="J118"/>
  <c r="P115"/>
  <c r="P114"/>
  <c r="M114"/>
  <c r="N114" s="1"/>
  <c r="L114"/>
  <c r="J114"/>
  <c r="P113"/>
  <c r="P112"/>
  <c r="M112"/>
  <c r="N112" s="1"/>
  <c r="L112"/>
  <c r="J112"/>
  <c r="P110"/>
  <c r="M110"/>
  <c r="N110" s="1"/>
  <c r="L110"/>
  <c r="J110"/>
  <c r="P108"/>
  <c r="M108"/>
  <c r="N108" s="1"/>
  <c r="L108"/>
  <c r="J108"/>
  <c r="P106"/>
  <c r="M106"/>
  <c r="N106" s="1"/>
  <c r="L106"/>
  <c r="J106"/>
  <c r="P104"/>
  <c r="M104"/>
  <c r="N104" s="1"/>
  <c r="L104"/>
  <c r="J104"/>
  <c r="P102"/>
  <c r="M102"/>
  <c r="N102" s="1"/>
  <c r="L102"/>
  <c r="J102"/>
  <c r="P100"/>
  <c r="M100"/>
  <c r="N100" s="1"/>
  <c r="L100"/>
  <c r="J100"/>
  <c r="P99"/>
  <c r="P98"/>
  <c r="M98"/>
  <c r="N98" s="1"/>
  <c r="L98"/>
  <c r="J98"/>
  <c r="P96"/>
  <c r="M96"/>
  <c r="N96" s="1"/>
  <c r="L96"/>
  <c r="J96"/>
  <c r="P94"/>
  <c r="M94"/>
  <c r="N94" s="1"/>
  <c r="L94"/>
  <c r="J94"/>
  <c r="P92"/>
  <c r="M92"/>
  <c r="N92" s="1"/>
  <c r="L92"/>
  <c r="J92"/>
  <c r="P91"/>
  <c r="P90"/>
  <c r="M90"/>
  <c r="N90" s="1"/>
  <c r="L90"/>
  <c r="J90"/>
  <c r="P88"/>
  <c r="M88"/>
  <c r="N88" s="1"/>
  <c r="L88"/>
  <c r="J88"/>
  <c r="P87"/>
  <c r="P86"/>
  <c r="L86"/>
  <c r="M86"/>
  <c r="N86" s="1"/>
  <c r="P85"/>
  <c r="P84"/>
  <c r="M84"/>
  <c r="N84" s="1"/>
  <c r="L84"/>
  <c r="J84"/>
  <c r="P80"/>
  <c r="M80"/>
  <c r="N80" s="1"/>
  <c r="L80"/>
  <c r="J80"/>
  <c r="P78"/>
  <c r="M78"/>
  <c r="N78" s="1"/>
  <c r="L78"/>
  <c r="J78"/>
  <c r="P76"/>
  <c r="M76"/>
  <c r="N76" s="1"/>
  <c r="L76"/>
  <c r="J76"/>
  <c r="P74"/>
  <c r="M74"/>
  <c r="N74" s="1"/>
  <c r="L74"/>
  <c r="J74"/>
  <c r="P72"/>
  <c r="M72"/>
  <c r="N72" s="1"/>
  <c r="L72"/>
  <c r="J72"/>
  <c r="P70"/>
  <c r="M70"/>
  <c r="N70" s="1"/>
  <c r="L70"/>
  <c r="J70"/>
  <c r="P68"/>
  <c r="M68"/>
  <c r="N68" s="1"/>
  <c r="L68"/>
  <c r="J68"/>
  <c r="P66"/>
  <c r="M66"/>
  <c r="N66" s="1"/>
  <c r="L66"/>
  <c r="J66"/>
  <c r="P64"/>
  <c r="M64"/>
  <c r="N64" s="1"/>
  <c r="L64"/>
  <c r="J64"/>
  <c r="P62"/>
  <c r="M62"/>
  <c r="N62" s="1"/>
  <c r="L62"/>
  <c r="J62"/>
  <c r="P60"/>
  <c r="M60"/>
  <c r="N60" s="1"/>
  <c r="L60"/>
  <c r="J60"/>
  <c r="P58"/>
  <c r="M58"/>
  <c r="N58" s="1"/>
  <c r="L58"/>
  <c r="J58"/>
  <c r="P56"/>
  <c r="M56"/>
  <c r="N56" s="1"/>
  <c r="L56"/>
  <c r="J56"/>
  <c r="P54"/>
  <c r="M54"/>
  <c r="N54" s="1"/>
  <c r="L54"/>
  <c r="J54"/>
  <c r="P52"/>
  <c r="M52"/>
  <c r="N52" s="1"/>
  <c r="L52"/>
  <c r="J52"/>
  <c r="P51"/>
  <c r="P50"/>
  <c r="M50"/>
  <c r="N50" s="1"/>
  <c r="L50"/>
  <c r="J50"/>
  <c r="P49"/>
  <c r="P48"/>
  <c r="M48"/>
  <c r="N48" s="1"/>
  <c r="L48"/>
  <c r="J48"/>
  <c r="P46"/>
  <c r="M46"/>
  <c r="N46" s="1"/>
  <c r="L46"/>
  <c r="J46"/>
  <c r="P44"/>
  <c r="M44"/>
  <c r="N44" s="1"/>
  <c r="L44"/>
  <c r="J44"/>
  <c r="P42"/>
  <c r="M42"/>
  <c r="N42" s="1"/>
  <c r="L42"/>
  <c r="J42"/>
  <c r="P40"/>
  <c r="M40"/>
  <c r="N40" s="1"/>
  <c r="L40"/>
  <c r="J40"/>
  <c r="P39"/>
  <c r="P38"/>
  <c r="M38"/>
  <c r="N38" s="1"/>
  <c r="L38"/>
  <c r="J38"/>
  <c r="P37"/>
  <c r="P36"/>
  <c r="M36"/>
  <c r="N36" s="1"/>
  <c r="L36"/>
  <c r="J36"/>
  <c r="P35"/>
  <c r="P34"/>
  <c r="M34"/>
  <c r="N34" s="1"/>
  <c r="L34"/>
  <c r="J34"/>
  <c r="P32"/>
  <c r="M32"/>
  <c r="N32" s="1"/>
  <c r="L32"/>
  <c r="J32"/>
  <c r="P31"/>
  <c r="P30"/>
  <c r="M30"/>
  <c r="N30" s="1"/>
  <c r="L30"/>
  <c r="J30"/>
  <c r="P28"/>
  <c r="M28"/>
  <c r="N28" s="1"/>
  <c r="L28"/>
  <c r="J28"/>
  <c r="P27"/>
  <c r="P26"/>
  <c r="M26"/>
  <c r="N26" s="1"/>
  <c r="L26"/>
  <c r="J26"/>
  <c r="P24"/>
  <c r="M24"/>
  <c r="N24" s="1"/>
  <c r="L24"/>
  <c r="J24"/>
  <c r="P22"/>
  <c r="M22"/>
  <c r="N22" s="1"/>
  <c r="L22"/>
  <c r="J22"/>
  <c r="P21"/>
  <c r="P20"/>
  <c r="M20"/>
  <c r="N20" s="1"/>
  <c r="L20"/>
  <c r="J20"/>
  <c r="Z18"/>
  <c r="Y18"/>
  <c r="X18"/>
  <c r="V18"/>
  <c r="P18"/>
  <c r="M18"/>
  <c r="N18" s="1"/>
  <c r="L18"/>
  <c r="J18"/>
  <c r="Z17"/>
  <c r="Y17"/>
  <c r="X17"/>
  <c r="V17"/>
  <c r="U17"/>
  <c r="Z16"/>
  <c r="Y16"/>
  <c r="X16"/>
  <c r="V16"/>
  <c r="P16"/>
  <c r="M16"/>
  <c r="N16" s="1"/>
  <c r="L16"/>
  <c r="J16"/>
  <c r="Z15"/>
  <c r="Y15"/>
  <c r="X15"/>
  <c r="V15"/>
  <c r="Z14"/>
  <c r="Y14"/>
  <c r="X14"/>
  <c r="V14"/>
  <c r="P14"/>
  <c r="M14"/>
  <c r="N14" s="1"/>
  <c r="L14"/>
  <c r="J14"/>
  <c r="P12"/>
  <c r="M12"/>
  <c r="N12" s="1"/>
  <c r="L12"/>
  <c r="J12"/>
  <c r="P10"/>
  <c r="M10"/>
  <c r="N10" s="1"/>
  <c r="L10"/>
  <c r="J10"/>
  <c r="U9"/>
  <c r="P8"/>
  <c r="L8"/>
  <c r="M8"/>
  <c r="N8" s="1"/>
  <c r="P6"/>
  <c r="M6"/>
  <c r="N6" s="1"/>
  <c r="L6"/>
  <c r="J6"/>
  <c r="U8" l="1"/>
  <c r="U14"/>
  <c r="U18"/>
  <c r="Z11"/>
  <c r="U13"/>
  <c r="Y9"/>
  <c r="J8"/>
  <c r="Y13"/>
  <c r="U11"/>
  <c r="Z13"/>
  <c r="Y11"/>
  <c r="Z7"/>
  <c r="Y7"/>
  <c r="Z12"/>
  <c r="Y12"/>
  <c r="U7"/>
  <c r="U12"/>
  <c r="U6"/>
  <c r="Z10"/>
  <c r="Y10"/>
  <c r="U10"/>
  <c r="P82"/>
  <c r="J86"/>
  <c r="Y6" s="1"/>
  <c r="P384"/>
  <c r="P551"/>
  <c r="P260"/>
  <c r="P502"/>
  <c r="W15"/>
  <c r="W17"/>
  <c r="P294"/>
  <c r="P424"/>
  <c r="P546"/>
  <c r="L507"/>
  <c r="L556" s="1"/>
  <c r="P276"/>
  <c r="P302"/>
  <c r="V12"/>
  <c r="V10"/>
  <c r="V11"/>
  <c r="V7"/>
  <c r="V9"/>
  <c r="V8"/>
  <c r="V13"/>
  <c r="N507"/>
  <c r="N556" s="1"/>
  <c r="W11"/>
  <c r="V6"/>
  <c r="Z6"/>
  <c r="W13"/>
  <c r="W14"/>
  <c r="P532"/>
  <c r="W16"/>
  <c r="P116"/>
  <c r="P542"/>
  <c r="X13"/>
  <c r="K20" i="9"/>
  <c r="H14"/>
  <c r="L34" i="6"/>
  <c r="I35"/>
  <c r="H35"/>
  <c r="H15" i="9" l="1"/>
  <c r="E26" i="33"/>
  <c r="G16" i="9"/>
  <c r="E27" i="33"/>
  <c r="C15" i="10"/>
  <c r="C14"/>
  <c r="C13"/>
  <c r="J507" i="13"/>
  <c r="J556" s="1"/>
  <c r="P507"/>
  <c r="S507" s="1"/>
  <c r="X9"/>
  <c r="X8"/>
  <c r="X11"/>
  <c r="X10"/>
  <c r="W9"/>
  <c r="X7"/>
  <c r="W12"/>
  <c r="X6"/>
  <c r="W6"/>
  <c r="W8"/>
  <c r="W10"/>
  <c r="W18"/>
  <c r="W7"/>
  <c r="P555"/>
  <c r="X12"/>
  <c r="H16" i="9"/>
  <c r="G14"/>
  <c r="G15"/>
  <c r="P113" i="1"/>
  <c r="Q113" s="1"/>
  <c r="P556" i="13" l="1"/>
  <c r="P558" s="1"/>
  <c r="P559" s="1"/>
  <c r="C6" i="8"/>
  <c r="P557" i="13" l="1"/>
  <c r="F36" i="6"/>
  <c r="G29"/>
  <c r="G28"/>
  <c r="G27"/>
  <c r="E19"/>
  <c r="I28" l="1"/>
  <c r="H28"/>
  <c r="I29"/>
  <c r="H29"/>
  <c r="I27"/>
  <c r="H27"/>
  <c r="F19"/>
  <c r="P31" i="1" l="1"/>
  <c r="AB14" l="1"/>
  <c r="AB15"/>
  <c r="AB16"/>
  <c r="AB17"/>
  <c r="AB18"/>
  <c r="AA14"/>
  <c r="AA15"/>
  <c r="AA16"/>
  <c r="AA17"/>
  <c r="AA18"/>
  <c r="P551" l="1"/>
  <c r="Q551" s="1"/>
  <c r="P550"/>
  <c r="R550" s="1"/>
  <c r="Q563"/>
  <c r="Q567"/>
  <c r="Q572"/>
  <c r="M10"/>
  <c r="M12"/>
  <c r="M14"/>
  <c r="M112"/>
  <c r="M16"/>
  <c r="M18"/>
  <c r="M20"/>
  <c r="M22"/>
  <c r="M24"/>
  <c r="M26"/>
  <c r="M28"/>
  <c r="M30"/>
  <c r="M32"/>
  <c r="M34"/>
  <c r="M36"/>
  <c r="M38"/>
  <c r="M40"/>
  <c r="M42"/>
  <c r="M44"/>
  <c r="M46"/>
  <c r="M48"/>
  <c r="M50"/>
  <c r="M52"/>
  <c r="M54"/>
  <c r="M56"/>
  <c r="M58"/>
  <c r="M60"/>
  <c r="M62"/>
  <c r="M64"/>
  <c r="M66"/>
  <c r="M68"/>
  <c r="M70"/>
  <c r="M72"/>
  <c r="M74"/>
  <c r="M76"/>
  <c r="M78"/>
  <c r="M80"/>
  <c r="M84"/>
  <c r="M88"/>
  <c r="M90"/>
  <c r="M92"/>
  <c r="M94"/>
  <c r="M96"/>
  <c r="M98"/>
  <c r="M100"/>
  <c r="M102"/>
  <c r="M104"/>
  <c r="M106"/>
  <c r="M108"/>
  <c r="M110"/>
  <c r="M114"/>
  <c r="M118"/>
  <c r="M120"/>
  <c r="M122"/>
  <c r="M124"/>
  <c r="M126"/>
  <c r="M128"/>
  <c r="M130"/>
  <c r="M132"/>
  <c r="M134"/>
  <c r="M136"/>
  <c r="M138"/>
  <c r="M140"/>
  <c r="M142"/>
  <c r="M144"/>
  <c r="M146"/>
  <c r="M148"/>
  <c r="M150"/>
  <c r="M152"/>
  <c r="M154"/>
  <c r="M156"/>
  <c r="M158"/>
  <c r="M160"/>
  <c r="M162"/>
  <c r="M164"/>
  <c r="M166"/>
  <c r="M168"/>
  <c r="M170"/>
  <c r="M172"/>
  <c r="M174"/>
  <c r="M176"/>
  <c r="M178"/>
  <c r="M180"/>
  <c r="M182"/>
  <c r="M184"/>
  <c r="M186"/>
  <c r="M188"/>
  <c r="M190"/>
  <c r="M192"/>
  <c r="M194"/>
  <c r="M196"/>
  <c r="M198"/>
  <c r="M200"/>
  <c r="M202"/>
  <c r="M204"/>
  <c r="M206"/>
  <c r="M208"/>
  <c r="M210"/>
  <c r="M212"/>
  <c r="M214"/>
  <c r="M216"/>
  <c r="M218"/>
  <c r="M220"/>
  <c r="M222"/>
  <c r="M224"/>
  <c r="M226"/>
  <c r="M228"/>
  <c r="M230"/>
  <c r="M232"/>
  <c r="M234"/>
  <c r="M236"/>
  <c r="M238"/>
  <c r="M240"/>
  <c r="M242"/>
  <c r="M244"/>
  <c r="M246"/>
  <c r="M248"/>
  <c r="M250"/>
  <c r="M252"/>
  <c r="M254"/>
  <c r="M256"/>
  <c r="M258"/>
  <c r="M262"/>
  <c r="M264"/>
  <c r="M266"/>
  <c r="M268"/>
  <c r="M270"/>
  <c r="M272"/>
  <c r="M274"/>
  <c r="M278"/>
  <c r="M280"/>
  <c r="M282"/>
  <c r="M284"/>
  <c r="M286"/>
  <c r="M288"/>
  <c r="M290"/>
  <c r="M292"/>
  <c r="M296"/>
  <c r="M298"/>
  <c r="M300"/>
  <c r="M304"/>
  <c r="M306"/>
  <c r="M308"/>
  <c r="M310"/>
  <c r="M312"/>
  <c r="M314"/>
  <c r="M316"/>
  <c r="M318"/>
  <c r="M320"/>
  <c r="M322"/>
  <c r="M324"/>
  <c r="M326"/>
  <c r="M328"/>
  <c r="M330"/>
  <c r="M332"/>
  <c r="M334"/>
  <c r="M336"/>
  <c r="M338"/>
  <c r="M340"/>
  <c r="M342"/>
  <c r="M344"/>
  <c r="M346"/>
  <c r="M348"/>
  <c r="M350"/>
  <c r="M352"/>
  <c r="M354"/>
  <c r="M356"/>
  <c r="M358"/>
  <c r="M360"/>
  <c r="M362"/>
  <c r="M364"/>
  <c r="M366"/>
  <c r="M368"/>
  <c r="M370"/>
  <c r="M372"/>
  <c r="M374"/>
  <c r="M376"/>
  <c r="M378"/>
  <c r="M380"/>
  <c r="M382"/>
  <c r="M386"/>
  <c r="M388"/>
  <c r="M390"/>
  <c r="M392"/>
  <c r="M394"/>
  <c r="M396"/>
  <c r="M398"/>
  <c r="M400"/>
  <c r="M402"/>
  <c r="M404"/>
  <c r="M406"/>
  <c r="M408"/>
  <c r="M410"/>
  <c r="M412"/>
  <c r="M414"/>
  <c r="M416"/>
  <c r="M418"/>
  <c r="M420"/>
  <c r="M422"/>
  <c r="M426"/>
  <c r="M428"/>
  <c r="M430"/>
  <c r="M432"/>
  <c r="M434"/>
  <c r="M436"/>
  <c r="M438"/>
  <c r="M440"/>
  <c r="M442"/>
  <c r="M444"/>
  <c r="M446"/>
  <c r="M450"/>
  <c r="M452"/>
  <c r="M454"/>
  <c r="M456"/>
  <c r="M458"/>
  <c r="M460"/>
  <c r="M462"/>
  <c r="M464"/>
  <c r="M466"/>
  <c r="M468"/>
  <c r="M470"/>
  <c r="M472"/>
  <c r="M474"/>
  <c r="M476"/>
  <c r="M478"/>
  <c r="M480"/>
  <c r="M482"/>
  <c r="M484"/>
  <c r="M486"/>
  <c r="M488"/>
  <c r="M490"/>
  <c r="M492"/>
  <c r="M494"/>
  <c r="M496"/>
  <c r="M498"/>
  <c r="M500"/>
  <c r="M503"/>
  <c r="M505"/>
  <c r="M6"/>
  <c r="R551" l="1"/>
  <c r="Q550"/>
  <c r="P569"/>
  <c r="Q569" s="1"/>
  <c r="R7" l="1"/>
  <c r="R9"/>
  <c r="R11"/>
  <c r="R13"/>
  <c r="R15"/>
  <c r="R17"/>
  <c r="R19"/>
  <c r="R23"/>
  <c r="R25"/>
  <c r="R29"/>
  <c r="R31"/>
  <c r="R33"/>
  <c r="R41"/>
  <c r="R43"/>
  <c r="R45"/>
  <c r="R47"/>
  <c r="R53"/>
  <c r="R55"/>
  <c r="R57"/>
  <c r="R59"/>
  <c r="R61"/>
  <c r="R63"/>
  <c r="R65"/>
  <c r="R67"/>
  <c r="R69"/>
  <c r="R71"/>
  <c r="R73"/>
  <c r="R75"/>
  <c r="R77"/>
  <c r="R79"/>
  <c r="R81"/>
  <c r="R83"/>
  <c r="R89"/>
  <c r="R93"/>
  <c r="R95"/>
  <c r="R97"/>
  <c r="R101"/>
  <c r="R103"/>
  <c r="R105"/>
  <c r="R107"/>
  <c r="R109"/>
  <c r="R111"/>
  <c r="R117"/>
  <c r="R119"/>
  <c r="R121"/>
  <c r="R123"/>
  <c r="R125"/>
  <c r="R127"/>
  <c r="R129"/>
  <c r="R131"/>
  <c r="R133"/>
  <c r="R135"/>
  <c r="R137"/>
  <c r="R139"/>
  <c r="R141"/>
  <c r="R143"/>
  <c r="R145"/>
  <c r="R147"/>
  <c r="R149"/>
  <c r="R151"/>
  <c r="R153"/>
  <c r="R155"/>
  <c r="R157"/>
  <c r="R159"/>
  <c r="R161"/>
  <c r="R163"/>
  <c r="R165"/>
  <c r="R167"/>
  <c r="R169"/>
  <c r="R171"/>
  <c r="R173"/>
  <c r="R175"/>
  <c r="R177"/>
  <c r="R179"/>
  <c r="R181"/>
  <c r="R183"/>
  <c r="R185"/>
  <c r="R187"/>
  <c r="R189"/>
  <c r="R191"/>
  <c r="R193"/>
  <c r="R195"/>
  <c r="R197"/>
  <c r="R199"/>
  <c r="R201"/>
  <c r="R203"/>
  <c r="R205"/>
  <c r="R207"/>
  <c r="R209"/>
  <c r="R211"/>
  <c r="R213"/>
  <c r="R215"/>
  <c r="R217"/>
  <c r="R219"/>
  <c r="R221"/>
  <c r="R223"/>
  <c r="R225"/>
  <c r="R227"/>
  <c r="R229"/>
  <c r="R231"/>
  <c r="R233"/>
  <c r="R235"/>
  <c r="R237"/>
  <c r="R239"/>
  <c r="R241"/>
  <c r="R243"/>
  <c r="R245"/>
  <c r="R247"/>
  <c r="R249"/>
  <c r="R251"/>
  <c r="R259"/>
  <c r="R261"/>
  <c r="R271"/>
  <c r="R277"/>
  <c r="R279"/>
  <c r="R281"/>
  <c r="R283"/>
  <c r="R285"/>
  <c r="R287"/>
  <c r="R289"/>
  <c r="R291"/>
  <c r="R295"/>
  <c r="R297"/>
  <c r="R299"/>
  <c r="R303"/>
  <c r="R305"/>
  <c r="R319"/>
  <c r="R321"/>
  <c r="R325"/>
  <c r="R327"/>
  <c r="R329"/>
  <c r="R331"/>
  <c r="R335"/>
  <c r="R337"/>
  <c r="R343"/>
  <c r="R345"/>
  <c r="R347"/>
  <c r="R351"/>
  <c r="R357"/>
  <c r="R361"/>
  <c r="R363"/>
  <c r="R365"/>
  <c r="R369"/>
  <c r="R373"/>
  <c r="R377"/>
  <c r="R381"/>
  <c r="R383"/>
  <c r="R385"/>
  <c r="R389"/>
  <c r="R391"/>
  <c r="R393"/>
  <c r="R395"/>
  <c r="R397"/>
  <c r="R399"/>
  <c r="R401"/>
  <c r="R403"/>
  <c r="R411"/>
  <c r="R415"/>
  <c r="R417"/>
  <c r="R421"/>
  <c r="R423"/>
  <c r="R425"/>
  <c r="R439"/>
  <c r="R441"/>
  <c r="R445"/>
  <c r="R451"/>
  <c r="R455"/>
  <c r="R457"/>
  <c r="R461"/>
  <c r="R463"/>
  <c r="R467"/>
  <c r="R469"/>
  <c r="R471"/>
  <c r="R477"/>
  <c r="R481"/>
  <c r="R485"/>
  <c r="R487"/>
  <c r="R489"/>
  <c r="R491"/>
  <c r="R493"/>
  <c r="R495"/>
  <c r="R497"/>
  <c r="R501"/>
  <c r="R504"/>
  <c r="R506"/>
  <c r="R532"/>
  <c r="R533"/>
  <c r="R553"/>
  <c r="R563"/>
  <c r="R567"/>
  <c r="R572"/>
  <c r="Q7"/>
  <c r="Q9"/>
  <c r="Q11"/>
  <c r="Q13"/>
  <c r="Q15"/>
  <c r="Q17"/>
  <c r="Q19"/>
  <c r="Q23"/>
  <c r="Q25"/>
  <c r="Q29"/>
  <c r="Q31"/>
  <c r="Q33"/>
  <c r="Q41"/>
  <c r="Q43"/>
  <c r="Q45"/>
  <c r="Q47"/>
  <c r="Q53"/>
  <c r="Q55"/>
  <c r="Q57"/>
  <c r="Q59"/>
  <c r="Q61"/>
  <c r="Q63"/>
  <c r="Q65"/>
  <c r="Q67"/>
  <c r="Q69"/>
  <c r="Q71"/>
  <c r="Q73"/>
  <c r="Q75"/>
  <c r="Q77"/>
  <c r="Q79"/>
  <c r="Q81"/>
  <c r="Q83"/>
  <c r="Q89"/>
  <c r="Q93"/>
  <c r="Q95"/>
  <c r="Q97"/>
  <c r="Q101"/>
  <c r="Q103"/>
  <c r="Q105"/>
  <c r="Q107"/>
  <c r="Q109"/>
  <c r="Q111"/>
  <c r="Q117"/>
  <c r="Q119"/>
  <c r="Q121"/>
  <c r="Q123"/>
  <c r="Q125"/>
  <c r="Q127"/>
  <c r="Q129"/>
  <c r="Q131"/>
  <c r="Q133"/>
  <c r="Q135"/>
  <c r="Q137"/>
  <c r="Q139"/>
  <c r="Q141"/>
  <c r="Q143"/>
  <c r="Q145"/>
  <c r="Q147"/>
  <c r="Q149"/>
  <c r="Q151"/>
  <c r="Q153"/>
  <c r="Q155"/>
  <c r="Q157"/>
  <c r="Q159"/>
  <c r="Q161"/>
  <c r="Q163"/>
  <c r="Q165"/>
  <c r="Q167"/>
  <c r="Q169"/>
  <c r="Q171"/>
  <c r="Q173"/>
  <c r="Q175"/>
  <c r="Q177"/>
  <c r="Q179"/>
  <c r="Q181"/>
  <c r="Q183"/>
  <c r="Q185"/>
  <c r="Q187"/>
  <c r="Q189"/>
  <c r="Q191"/>
  <c r="Q193"/>
  <c r="Q195"/>
  <c r="Q197"/>
  <c r="Q199"/>
  <c r="Q201"/>
  <c r="Q203"/>
  <c r="Q205"/>
  <c r="Q207"/>
  <c r="Q209"/>
  <c r="Q211"/>
  <c r="Q213"/>
  <c r="Q215"/>
  <c r="Q217"/>
  <c r="Q219"/>
  <c r="Q221"/>
  <c r="Q223"/>
  <c r="Q225"/>
  <c r="Q227"/>
  <c r="Q229"/>
  <c r="Q231"/>
  <c r="Q233"/>
  <c r="Q235"/>
  <c r="Q237"/>
  <c r="Q239"/>
  <c r="Q241"/>
  <c r="Q243"/>
  <c r="Q245"/>
  <c r="Q247"/>
  <c r="Q249"/>
  <c r="Q251"/>
  <c r="Q259"/>
  <c r="Q261"/>
  <c r="Q271"/>
  <c r="Q277"/>
  <c r="Q279"/>
  <c r="Q281"/>
  <c r="Q283"/>
  <c r="Q285"/>
  <c r="Q287"/>
  <c r="Q289"/>
  <c r="Q291"/>
  <c r="Q295"/>
  <c r="Q297"/>
  <c r="Q299"/>
  <c r="Q303"/>
  <c r="Q305"/>
  <c r="Q319"/>
  <c r="Q321"/>
  <c r="Q325"/>
  <c r="Q327"/>
  <c r="Q329"/>
  <c r="Q331"/>
  <c r="Q335"/>
  <c r="Q337"/>
  <c r="Q343"/>
  <c r="Q345"/>
  <c r="Q347"/>
  <c r="Q351"/>
  <c r="Q357"/>
  <c r="Q361"/>
  <c r="Q363"/>
  <c r="Q365"/>
  <c r="Q369"/>
  <c r="Q373"/>
  <c r="Q377"/>
  <c r="Q381"/>
  <c r="Q383"/>
  <c r="Q385"/>
  <c r="Q389"/>
  <c r="Q391"/>
  <c r="Q393"/>
  <c r="Q395"/>
  <c r="Q397"/>
  <c r="Q399"/>
  <c r="Q401"/>
  <c r="Q403"/>
  <c r="Q411"/>
  <c r="Q415"/>
  <c r="Q417"/>
  <c r="Q421"/>
  <c r="Q423"/>
  <c r="Q425"/>
  <c r="Q439"/>
  <c r="Q441"/>
  <c r="Q445"/>
  <c r="Q451"/>
  <c r="Q455"/>
  <c r="Q457"/>
  <c r="Q461"/>
  <c r="Q463"/>
  <c r="Q467"/>
  <c r="Q469"/>
  <c r="Q471"/>
  <c r="Q477"/>
  <c r="Q481"/>
  <c r="Q485"/>
  <c r="Q487"/>
  <c r="Q489"/>
  <c r="Q491"/>
  <c r="Q493"/>
  <c r="Q495"/>
  <c r="Q497"/>
  <c r="Q501"/>
  <c r="Q504"/>
  <c r="Q506"/>
  <c r="Q532"/>
  <c r="Q533"/>
  <c r="Q553"/>
  <c r="R59" i="3"/>
  <c r="Q59"/>
  <c r="P59"/>
  <c r="S59" s="1"/>
  <c r="R58"/>
  <c r="Q58"/>
  <c r="P58"/>
  <c r="S58" s="1"/>
  <c r="R57"/>
  <c r="Q57"/>
  <c r="P57"/>
  <c r="S57" s="1"/>
  <c r="R56"/>
  <c r="Q56"/>
  <c r="P56"/>
  <c r="S56" s="1"/>
  <c r="R55"/>
  <c r="Q55"/>
  <c r="P55"/>
  <c r="S55" s="1"/>
  <c r="R54"/>
  <c r="Q54"/>
  <c r="P54"/>
  <c r="S54" s="1"/>
  <c r="R53"/>
  <c r="Q53"/>
  <c r="P53"/>
  <c r="S53" s="1"/>
  <c r="R52"/>
  <c r="Q52"/>
  <c r="P52"/>
  <c r="S52" s="1"/>
  <c r="R51"/>
  <c r="Q51"/>
  <c r="P51"/>
  <c r="S51" s="1"/>
  <c r="R50"/>
  <c r="Q50"/>
  <c r="P50"/>
  <c r="S50" s="1"/>
  <c r="R49"/>
  <c r="Q49"/>
  <c r="P49"/>
  <c r="S49" s="1"/>
  <c r="R48"/>
  <c r="Q48"/>
  <c r="P48"/>
  <c r="S48" s="1"/>
  <c r="R47"/>
  <c r="Q47"/>
  <c r="P47"/>
  <c r="S47" s="1"/>
  <c r="R46"/>
  <c r="Q46"/>
  <c r="P46"/>
  <c r="S46" s="1"/>
  <c r="R45"/>
  <c r="Q45"/>
  <c r="P45"/>
  <c r="S45" s="1"/>
  <c r="R44"/>
  <c r="Q44"/>
  <c r="P44"/>
  <c r="S44" s="1"/>
  <c r="R43"/>
  <c r="Q43"/>
  <c r="P43"/>
  <c r="S43" s="1"/>
  <c r="R42"/>
  <c r="Q42"/>
  <c r="P42"/>
  <c r="S42" s="1"/>
  <c r="R41"/>
  <c r="Q41"/>
  <c r="P41"/>
  <c r="S41" s="1"/>
  <c r="R40"/>
  <c r="Q40"/>
  <c r="P40"/>
  <c r="S40" s="1"/>
  <c r="R39"/>
  <c r="Q39"/>
  <c r="P39"/>
  <c r="S39" s="1"/>
  <c r="R38"/>
  <c r="Q38"/>
  <c r="P38"/>
  <c r="S38" s="1"/>
  <c r="R37"/>
  <c r="Q37"/>
  <c r="P37"/>
  <c r="S37" s="1"/>
  <c r="R36"/>
  <c r="Q36"/>
  <c r="P36"/>
  <c r="S36" s="1"/>
  <c r="R35"/>
  <c r="Q35"/>
  <c r="P35"/>
  <c r="S35" s="1"/>
  <c r="R34"/>
  <c r="Q34"/>
  <c r="P34"/>
  <c r="S34" s="1"/>
  <c r="R33"/>
  <c r="Q33"/>
  <c r="P33"/>
  <c r="S33" s="1"/>
  <c r="R32"/>
  <c r="Q32"/>
  <c r="P32"/>
  <c r="S32" s="1"/>
  <c r="R31"/>
  <c r="Q31"/>
  <c r="P31"/>
  <c r="S31" s="1"/>
  <c r="R30"/>
  <c r="Q30"/>
  <c r="P30"/>
  <c r="S30" s="1"/>
  <c r="R29"/>
  <c r="Q29"/>
  <c r="P29"/>
  <c r="S29" s="1"/>
  <c r="R28"/>
  <c r="Q28"/>
  <c r="P28"/>
  <c r="S28" s="1"/>
  <c r="R27"/>
  <c r="Q27"/>
  <c r="P27"/>
  <c r="S27" s="1"/>
  <c r="R26"/>
  <c r="Q26"/>
  <c r="P26"/>
  <c r="S26" s="1"/>
  <c r="R25"/>
  <c r="Q25"/>
  <c r="P25"/>
  <c r="S25" s="1"/>
  <c r="R24"/>
  <c r="Q24"/>
  <c r="P24"/>
  <c r="S24" s="1"/>
  <c r="R23"/>
  <c r="Q23"/>
  <c r="P23"/>
  <c r="S23" s="1"/>
  <c r="R22"/>
  <c r="Q22"/>
  <c r="P22"/>
  <c r="S22" s="1"/>
  <c r="T22" s="1"/>
  <c r="R21"/>
  <c r="Q21"/>
  <c r="P21"/>
  <c r="S21" s="1"/>
  <c r="R20"/>
  <c r="Q20"/>
  <c r="P20"/>
  <c r="S20" s="1"/>
  <c r="R19"/>
  <c r="Q19"/>
  <c r="P19"/>
  <c r="S19" s="1"/>
  <c r="R18"/>
  <c r="Q18"/>
  <c r="P18"/>
  <c r="S18" s="1"/>
  <c r="R17"/>
  <c r="Q17"/>
  <c r="P17"/>
  <c r="S17" s="1"/>
  <c r="R16"/>
  <c r="Q16"/>
  <c r="P16"/>
  <c r="S16" s="1"/>
  <c r="R15"/>
  <c r="Q15"/>
  <c r="P15"/>
  <c r="S15" s="1"/>
  <c r="R14"/>
  <c r="Q14"/>
  <c r="P14"/>
  <c r="S14" s="1"/>
  <c r="R13"/>
  <c r="Q13"/>
  <c r="P13"/>
  <c r="S13" s="1"/>
  <c r="P12"/>
  <c r="S12" s="1"/>
  <c r="I12"/>
  <c r="R12" s="1"/>
  <c r="H12"/>
  <c r="Q12" s="1"/>
  <c r="P11"/>
  <c r="S11" s="1"/>
  <c r="I11"/>
  <c r="R11" s="1"/>
  <c r="H11"/>
  <c r="Q11" s="1"/>
  <c r="P10"/>
  <c r="S10" s="1"/>
  <c r="I10"/>
  <c r="R10" s="1"/>
  <c r="H10"/>
  <c r="Q10" s="1"/>
  <c r="R9"/>
  <c r="Q9"/>
  <c r="P9"/>
  <c r="S9" s="1"/>
  <c r="R8"/>
  <c r="Q8"/>
  <c r="P8"/>
  <c r="S8" s="1"/>
  <c r="R7"/>
  <c r="Q7"/>
  <c r="P7"/>
  <c r="S7" s="1"/>
  <c r="R6"/>
  <c r="Q6"/>
  <c r="P6"/>
  <c r="S6" s="1"/>
  <c r="R5"/>
  <c r="Q5"/>
  <c r="P5"/>
  <c r="S5" s="1"/>
  <c r="R4"/>
  <c r="Q4"/>
  <c r="P4"/>
  <c r="S4" s="1"/>
  <c r="Z17" i="1"/>
  <c r="Z18"/>
  <c r="X14"/>
  <c r="X15"/>
  <c r="X16"/>
  <c r="X17"/>
  <c r="X18"/>
  <c r="G16" i="32" l="1"/>
  <c r="G16" i="31"/>
  <c r="G15"/>
  <c r="G15" i="32"/>
  <c r="G18" i="31"/>
  <c r="G18" i="32"/>
  <c r="G17"/>
  <c r="G17" i="31"/>
  <c r="G19"/>
  <c r="G19" i="32"/>
  <c r="T49" i="3"/>
  <c r="T52"/>
  <c r="T26"/>
  <c r="T36"/>
  <c r="T7"/>
  <c r="T34"/>
  <c r="T44"/>
  <c r="T6"/>
  <c r="T25"/>
  <c r="T29"/>
  <c r="T37"/>
  <c r="T56"/>
  <c r="T20"/>
  <c r="T32"/>
  <c r="T58"/>
  <c r="T17"/>
  <c r="T4"/>
  <c r="T23"/>
  <c r="T30"/>
  <c r="T50"/>
  <c r="T47"/>
  <c r="T14"/>
  <c r="T24"/>
  <c r="T27"/>
  <c r="T41"/>
  <c r="T54"/>
  <c r="T46"/>
  <c r="T40"/>
  <c r="T51"/>
  <c r="T11"/>
  <c r="T18"/>
  <c r="T15"/>
  <c r="T35"/>
  <c r="T9"/>
  <c r="T42"/>
  <c r="T39"/>
  <c r="T53"/>
  <c r="T59"/>
  <c r="T13"/>
  <c r="T57"/>
  <c r="T8"/>
  <c r="T31"/>
  <c r="T21"/>
  <c r="T28"/>
  <c r="T38"/>
  <c r="T48"/>
  <c r="T55"/>
  <c r="T5"/>
  <c r="T12"/>
  <c r="T45"/>
  <c r="T10"/>
  <c r="T16"/>
  <c r="T19"/>
  <c r="T43"/>
  <c r="T33"/>
  <c r="G20" i="32" l="1"/>
  <c r="G20" i="31"/>
  <c r="T60" i="3"/>
  <c r="Z16" i="1"/>
  <c r="Z15"/>
  <c r="Z14"/>
  <c r="P499"/>
  <c r="P483"/>
  <c r="P479"/>
  <c r="P475"/>
  <c r="P473"/>
  <c r="P465"/>
  <c r="P459"/>
  <c r="P453"/>
  <c r="P449"/>
  <c r="P447"/>
  <c r="P443"/>
  <c r="P437"/>
  <c r="P435"/>
  <c r="P433"/>
  <c r="P431"/>
  <c r="P429"/>
  <c r="P427"/>
  <c r="P419"/>
  <c r="P413"/>
  <c r="P409"/>
  <c r="P407"/>
  <c r="P405"/>
  <c r="P387"/>
  <c r="P379"/>
  <c r="P375"/>
  <c r="P371"/>
  <c r="P367"/>
  <c r="P359"/>
  <c r="P355"/>
  <c r="P353"/>
  <c r="P349"/>
  <c r="P341"/>
  <c r="P339"/>
  <c r="P333"/>
  <c r="P323"/>
  <c r="P317"/>
  <c r="P315"/>
  <c r="P313"/>
  <c r="P311"/>
  <c r="P309"/>
  <c r="P307"/>
  <c r="P301"/>
  <c r="P293"/>
  <c r="P275"/>
  <c r="P273"/>
  <c r="P269"/>
  <c r="P267"/>
  <c r="P265"/>
  <c r="P263"/>
  <c r="P257"/>
  <c r="P255"/>
  <c r="P253"/>
  <c r="P115"/>
  <c r="P99"/>
  <c r="P91"/>
  <c r="P87"/>
  <c r="P85"/>
  <c r="P51"/>
  <c r="P49"/>
  <c r="P39"/>
  <c r="P37"/>
  <c r="P35"/>
  <c r="P27"/>
  <c r="P21"/>
  <c r="Q317" l="1"/>
  <c r="R317"/>
  <c r="R269"/>
  <c r="Q269"/>
  <c r="R447"/>
  <c r="Q447"/>
  <c r="R275"/>
  <c r="Q275"/>
  <c r="Q99"/>
  <c r="R99"/>
  <c r="R459"/>
  <c r="Q459"/>
  <c r="R301"/>
  <c r="Q301"/>
  <c r="Q353"/>
  <c r="R353"/>
  <c r="R419"/>
  <c r="Q419"/>
  <c r="Q465"/>
  <c r="R465"/>
  <c r="Q49"/>
  <c r="R49"/>
  <c r="Q85"/>
  <c r="R85"/>
  <c r="Q87"/>
  <c r="R87"/>
  <c r="R91"/>
  <c r="Q91"/>
  <c r="Q341"/>
  <c r="R341"/>
  <c r="R293"/>
  <c r="Q293"/>
  <c r="R349"/>
  <c r="Q349"/>
  <c r="R355"/>
  <c r="Q355"/>
  <c r="R427"/>
  <c r="Q427"/>
  <c r="R473"/>
  <c r="Q473"/>
  <c r="R379"/>
  <c r="Q379"/>
  <c r="Q405"/>
  <c r="R405"/>
  <c r="R449"/>
  <c r="Q449"/>
  <c r="R27"/>
  <c r="Q27"/>
  <c r="R265"/>
  <c r="Q265"/>
  <c r="R333"/>
  <c r="Q333"/>
  <c r="Q273"/>
  <c r="R273"/>
  <c r="Q453"/>
  <c r="R453"/>
  <c r="R307"/>
  <c r="Q307"/>
  <c r="R359"/>
  <c r="Q359"/>
  <c r="R475"/>
  <c r="Q475"/>
  <c r="Q255"/>
  <c r="R255"/>
  <c r="R311"/>
  <c r="Q311"/>
  <c r="R431"/>
  <c r="Q431"/>
  <c r="R257"/>
  <c r="Q257"/>
  <c r="R313"/>
  <c r="Q313"/>
  <c r="R371"/>
  <c r="Q371"/>
  <c r="R433"/>
  <c r="Q433"/>
  <c r="R483"/>
  <c r="Q483"/>
  <c r="R437"/>
  <c r="Q437"/>
  <c r="Q339"/>
  <c r="R339"/>
  <c r="R407"/>
  <c r="Q407"/>
  <c r="R409"/>
  <c r="Q409"/>
  <c r="R413"/>
  <c r="Q413"/>
  <c r="R115"/>
  <c r="Q115"/>
  <c r="R21"/>
  <c r="Q21"/>
  <c r="Q253"/>
  <c r="R253"/>
  <c r="R309"/>
  <c r="Q309"/>
  <c r="Q429"/>
  <c r="R429"/>
  <c r="Q35"/>
  <c r="R35"/>
  <c r="R367"/>
  <c r="Q367"/>
  <c r="R479"/>
  <c r="Q479"/>
  <c r="Q37"/>
  <c r="R37"/>
  <c r="R39"/>
  <c r="Q39"/>
  <c r="R263"/>
  <c r="Q263"/>
  <c r="Q315"/>
  <c r="R315"/>
  <c r="Q375"/>
  <c r="R375"/>
  <c r="R435"/>
  <c r="Q435"/>
  <c r="R499"/>
  <c r="Q499"/>
  <c r="R51"/>
  <c r="Q51"/>
  <c r="R267"/>
  <c r="Q267"/>
  <c r="R323"/>
  <c r="Q323"/>
  <c r="R387"/>
  <c r="Q387"/>
  <c r="R443"/>
  <c r="Q443"/>
  <c r="P547" l="1"/>
  <c r="R547" l="1"/>
  <c r="Q547"/>
  <c r="P546"/>
  <c r="R546" l="1"/>
  <c r="Q546"/>
  <c r="P545"/>
  <c r="P544"/>
  <c r="P543"/>
  <c r="P549"/>
  <c r="P548"/>
  <c r="P570"/>
  <c r="Q570" s="1"/>
  <c r="Q548" l="1"/>
  <c r="R548"/>
  <c r="R570"/>
  <c r="Q549"/>
  <c r="R549"/>
  <c r="R543"/>
  <c r="Q543"/>
  <c r="R544"/>
  <c r="Q544"/>
  <c r="R545"/>
  <c r="Q545"/>
  <c r="J6"/>
  <c r="L6"/>
  <c r="N6"/>
  <c r="I8"/>
  <c r="M8" s="1"/>
  <c r="L8"/>
  <c r="J10"/>
  <c r="L10"/>
  <c r="P10"/>
  <c r="J12"/>
  <c r="L12"/>
  <c r="N12"/>
  <c r="J14"/>
  <c r="L14"/>
  <c r="N14"/>
  <c r="J16"/>
  <c r="L16"/>
  <c r="P16"/>
  <c r="J18"/>
  <c r="L18"/>
  <c r="P18"/>
  <c r="J20"/>
  <c r="L20"/>
  <c r="P20"/>
  <c r="J22"/>
  <c r="L22"/>
  <c r="P22"/>
  <c r="J24"/>
  <c r="L24"/>
  <c r="P24"/>
  <c r="J26"/>
  <c r="L26"/>
  <c r="P26"/>
  <c r="J28"/>
  <c r="L28"/>
  <c r="P28"/>
  <c r="J30"/>
  <c r="L30"/>
  <c r="P30"/>
  <c r="J32"/>
  <c r="L32"/>
  <c r="P32"/>
  <c r="J34"/>
  <c r="L34"/>
  <c r="P34"/>
  <c r="J36"/>
  <c r="L36"/>
  <c r="P36"/>
  <c r="J38"/>
  <c r="L38"/>
  <c r="P38"/>
  <c r="J40"/>
  <c r="L40"/>
  <c r="P40"/>
  <c r="J42"/>
  <c r="L42"/>
  <c r="P42"/>
  <c r="J44"/>
  <c r="L44"/>
  <c r="P44"/>
  <c r="J46"/>
  <c r="L46"/>
  <c r="P46"/>
  <c r="J48"/>
  <c r="L48"/>
  <c r="P48"/>
  <c r="J50"/>
  <c r="L50"/>
  <c r="P50"/>
  <c r="J52"/>
  <c r="L52"/>
  <c r="P52"/>
  <c r="J54"/>
  <c r="L54"/>
  <c r="P54"/>
  <c r="J56"/>
  <c r="L56"/>
  <c r="P56"/>
  <c r="J58"/>
  <c r="L58"/>
  <c r="P58"/>
  <c r="J60"/>
  <c r="L60"/>
  <c r="P60"/>
  <c r="J62"/>
  <c r="L62"/>
  <c r="P62"/>
  <c r="J64"/>
  <c r="L64"/>
  <c r="P64"/>
  <c r="J66"/>
  <c r="L66"/>
  <c r="P66"/>
  <c r="J68"/>
  <c r="L68"/>
  <c r="P68"/>
  <c r="J70"/>
  <c r="L70"/>
  <c r="P70"/>
  <c r="J72"/>
  <c r="L72"/>
  <c r="P72"/>
  <c r="J74"/>
  <c r="L74"/>
  <c r="P74"/>
  <c r="J76"/>
  <c r="L76"/>
  <c r="P76"/>
  <c r="J78"/>
  <c r="L78"/>
  <c r="P78"/>
  <c r="J80"/>
  <c r="L80"/>
  <c r="P80"/>
  <c r="J84"/>
  <c r="L84"/>
  <c r="N84"/>
  <c r="I86"/>
  <c r="L86"/>
  <c r="J88"/>
  <c r="L88"/>
  <c r="N88"/>
  <c r="J90"/>
  <c r="L90"/>
  <c r="N90"/>
  <c r="J92"/>
  <c r="L92"/>
  <c r="P92"/>
  <c r="J94"/>
  <c r="L94"/>
  <c r="P94"/>
  <c r="J96"/>
  <c r="L96"/>
  <c r="P96"/>
  <c r="J98"/>
  <c r="L98"/>
  <c r="P98"/>
  <c r="J100"/>
  <c r="L100"/>
  <c r="P100"/>
  <c r="J102"/>
  <c r="L102"/>
  <c r="P102"/>
  <c r="J104"/>
  <c r="L104"/>
  <c r="P104"/>
  <c r="J106"/>
  <c r="L106"/>
  <c r="P106"/>
  <c r="J108"/>
  <c r="L108"/>
  <c r="P108"/>
  <c r="J110"/>
  <c r="L110"/>
  <c r="P110"/>
  <c r="J112"/>
  <c r="L112"/>
  <c r="P112"/>
  <c r="J114"/>
  <c r="L114"/>
  <c r="P114"/>
  <c r="J118"/>
  <c r="L118"/>
  <c r="P118"/>
  <c r="J120"/>
  <c r="L120"/>
  <c r="N120"/>
  <c r="J122"/>
  <c r="L122"/>
  <c r="N122"/>
  <c r="J124"/>
  <c r="L124"/>
  <c r="N124"/>
  <c r="J126"/>
  <c r="L126"/>
  <c r="N126"/>
  <c r="J128"/>
  <c r="L128"/>
  <c r="N128"/>
  <c r="J130"/>
  <c r="L130"/>
  <c r="N130"/>
  <c r="J132"/>
  <c r="L132"/>
  <c r="N132"/>
  <c r="J134"/>
  <c r="L134"/>
  <c r="N134"/>
  <c r="J136"/>
  <c r="L136"/>
  <c r="N136"/>
  <c r="J138"/>
  <c r="L138"/>
  <c r="N138"/>
  <c r="J140"/>
  <c r="L140"/>
  <c r="N140"/>
  <c r="J142"/>
  <c r="L142"/>
  <c r="N142"/>
  <c r="J144"/>
  <c r="L144"/>
  <c r="N144"/>
  <c r="J146"/>
  <c r="L146"/>
  <c r="N146"/>
  <c r="J148"/>
  <c r="L148"/>
  <c r="N148"/>
  <c r="J150"/>
  <c r="L150"/>
  <c r="N150"/>
  <c r="J152"/>
  <c r="L152"/>
  <c r="N152"/>
  <c r="J154"/>
  <c r="L154"/>
  <c r="N154"/>
  <c r="J156"/>
  <c r="L156"/>
  <c r="N156"/>
  <c r="J158"/>
  <c r="L158"/>
  <c r="N158"/>
  <c r="J160"/>
  <c r="L160"/>
  <c r="N160"/>
  <c r="J162"/>
  <c r="L162"/>
  <c r="N162"/>
  <c r="J164"/>
  <c r="L164"/>
  <c r="N164"/>
  <c r="J166"/>
  <c r="L166"/>
  <c r="N166"/>
  <c r="J168"/>
  <c r="L168"/>
  <c r="N168"/>
  <c r="J170"/>
  <c r="L170"/>
  <c r="N170"/>
  <c r="J172"/>
  <c r="L172"/>
  <c r="N172"/>
  <c r="J174"/>
  <c r="L174"/>
  <c r="N174"/>
  <c r="J176"/>
  <c r="L176"/>
  <c r="N176"/>
  <c r="J178"/>
  <c r="L178"/>
  <c r="N178"/>
  <c r="J180"/>
  <c r="L180"/>
  <c r="N180"/>
  <c r="J182"/>
  <c r="L182"/>
  <c r="N182"/>
  <c r="J184"/>
  <c r="L184"/>
  <c r="N184"/>
  <c r="J186"/>
  <c r="L186"/>
  <c r="N186"/>
  <c r="J188"/>
  <c r="L188"/>
  <c r="N188"/>
  <c r="J190"/>
  <c r="L190"/>
  <c r="N190"/>
  <c r="J192"/>
  <c r="L192"/>
  <c r="N192"/>
  <c r="J194"/>
  <c r="L194"/>
  <c r="N194"/>
  <c r="J196"/>
  <c r="L196"/>
  <c r="N196"/>
  <c r="J198"/>
  <c r="L198"/>
  <c r="N198"/>
  <c r="J200"/>
  <c r="L200"/>
  <c r="N200"/>
  <c r="J202"/>
  <c r="L202"/>
  <c r="N202"/>
  <c r="J204"/>
  <c r="L204"/>
  <c r="N204"/>
  <c r="J206"/>
  <c r="L206"/>
  <c r="N206"/>
  <c r="J208"/>
  <c r="L208"/>
  <c r="N208"/>
  <c r="J210"/>
  <c r="L210"/>
  <c r="N210"/>
  <c r="J212"/>
  <c r="L212"/>
  <c r="N212"/>
  <c r="J214"/>
  <c r="L214"/>
  <c r="N214"/>
  <c r="J216"/>
  <c r="L216"/>
  <c r="N216"/>
  <c r="J218"/>
  <c r="L218"/>
  <c r="N218"/>
  <c r="J220"/>
  <c r="L220"/>
  <c r="N220"/>
  <c r="J222"/>
  <c r="L222"/>
  <c r="N222"/>
  <c r="J224"/>
  <c r="L224"/>
  <c r="N224"/>
  <c r="J226"/>
  <c r="L226"/>
  <c r="N226"/>
  <c r="J228"/>
  <c r="L228"/>
  <c r="N228"/>
  <c r="J230"/>
  <c r="L230"/>
  <c r="N230"/>
  <c r="J232"/>
  <c r="L232"/>
  <c r="N232"/>
  <c r="J234"/>
  <c r="L234"/>
  <c r="N234"/>
  <c r="J236"/>
  <c r="L236"/>
  <c r="N236"/>
  <c r="J238"/>
  <c r="L238"/>
  <c r="N238"/>
  <c r="J240"/>
  <c r="L240"/>
  <c r="N240"/>
  <c r="J242"/>
  <c r="L242"/>
  <c r="N242"/>
  <c r="J244"/>
  <c r="L244"/>
  <c r="N244"/>
  <c r="J246"/>
  <c r="L246"/>
  <c r="N246"/>
  <c r="J248"/>
  <c r="L248"/>
  <c r="N248"/>
  <c r="J250"/>
  <c r="L250"/>
  <c r="P250"/>
  <c r="J252"/>
  <c r="L252"/>
  <c r="P252"/>
  <c r="J254"/>
  <c r="L254"/>
  <c r="P254"/>
  <c r="J256"/>
  <c r="L256"/>
  <c r="P256"/>
  <c r="J258"/>
  <c r="L258"/>
  <c r="N258"/>
  <c r="J262"/>
  <c r="L262"/>
  <c r="P262"/>
  <c r="J264"/>
  <c r="L264"/>
  <c r="P264"/>
  <c r="J266"/>
  <c r="L266"/>
  <c r="P266"/>
  <c r="J268"/>
  <c r="L268"/>
  <c r="P268"/>
  <c r="J270"/>
  <c r="L270"/>
  <c r="P270"/>
  <c r="J272"/>
  <c r="L272"/>
  <c r="P272"/>
  <c r="J274"/>
  <c r="L274"/>
  <c r="P274"/>
  <c r="J278"/>
  <c r="L278"/>
  <c r="P278"/>
  <c r="J280"/>
  <c r="L280"/>
  <c r="P280"/>
  <c r="J282"/>
  <c r="L282"/>
  <c r="P282"/>
  <c r="J284"/>
  <c r="L284"/>
  <c r="P284"/>
  <c r="J286"/>
  <c r="L286"/>
  <c r="P286"/>
  <c r="J288"/>
  <c r="L288"/>
  <c r="P288"/>
  <c r="J290"/>
  <c r="L290"/>
  <c r="P290"/>
  <c r="J292"/>
  <c r="L292"/>
  <c r="P292"/>
  <c r="J296"/>
  <c r="L296"/>
  <c r="P296"/>
  <c r="J298"/>
  <c r="L298"/>
  <c r="P298"/>
  <c r="J300"/>
  <c r="L300"/>
  <c r="P300"/>
  <c r="J304"/>
  <c r="L304"/>
  <c r="P304"/>
  <c r="J306"/>
  <c r="L306"/>
  <c r="N306"/>
  <c r="J308"/>
  <c r="L308"/>
  <c r="N308"/>
  <c r="J310"/>
  <c r="L310"/>
  <c r="N310"/>
  <c r="J312"/>
  <c r="L312"/>
  <c r="P312"/>
  <c r="J314"/>
  <c r="L314"/>
  <c r="N314"/>
  <c r="J316"/>
  <c r="L316"/>
  <c r="N316"/>
  <c r="J318"/>
  <c r="L318"/>
  <c r="N318"/>
  <c r="J320"/>
  <c r="L320"/>
  <c r="N320"/>
  <c r="J322"/>
  <c r="L322"/>
  <c r="N322"/>
  <c r="J324"/>
  <c r="L324"/>
  <c r="N324"/>
  <c r="J326"/>
  <c r="L326"/>
  <c r="N326"/>
  <c r="J328"/>
  <c r="L328"/>
  <c r="N328"/>
  <c r="J330"/>
  <c r="L330"/>
  <c r="N330"/>
  <c r="J332"/>
  <c r="L332"/>
  <c r="N332"/>
  <c r="J334"/>
  <c r="L334"/>
  <c r="N334"/>
  <c r="J336"/>
  <c r="L336"/>
  <c r="N336"/>
  <c r="J338"/>
  <c r="L338"/>
  <c r="N338"/>
  <c r="J340"/>
  <c r="L340"/>
  <c r="P340"/>
  <c r="J342"/>
  <c r="L342"/>
  <c r="N342"/>
  <c r="J344"/>
  <c r="L344"/>
  <c r="N344"/>
  <c r="J346"/>
  <c r="L346"/>
  <c r="P346"/>
  <c r="J348"/>
  <c r="L348"/>
  <c r="N348"/>
  <c r="J350"/>
  <c r="L350"/>
  <c r="N350"/>
  <c r="J352"/>
  <c r="L352"/>
  <c r="N352"/>
  <c r="J354"/>
  <c r="L354"/>
  <c r="N354"/>
  <c r="J356"/>
  <c r="L356"/>
  <c r="N356"/>
  <c r="J358"/>
  <c r="L358"/>
  <c r="P358"/>
  <c r="J360"/>
  <c r="L360"/>
  <c r="P360"/>
  <c r="J362"/>
  <c r="L362"/>
  <c r="P362"/>
  <c r="J364"/>
  <c r="L364"/>
  <c r="N364"/>
  <c r="J366"/>
  <c r="L366"/>
  <c r="P366"/>
  <c r="J368"/>
  <c r="L368"/>
  <c r="P368"/>
  <c r="J370"/>
  <c r="L370"/>
  <c r="P370"/>
  <c r="J372"/>
  <c r="L372"/>
  <c r="N372"/>
  <c r="J374"/>
  <c r="L374"/>
  <c r="P374"/>
  <c r="J376"/>
  <c r="L376"/>
  <c r="N376"/>
  <c r="J378"/>
  <c r="L378"/>
  <c r="P378"/>
  <c r="J380"/>
  <c r="L380"/>
  <c r="P380"/>
  <c r="J382"/>
  <c r="L382"/>
  <c r="P382"/>
  <c r="J386"/>
  <c r="L386"/>
  <c r="P386"/>
  <c r="J388"/>
  <c r="L388"/>
  <c r="P388"/>
  <c r="J390"/>
  <c r="L390"/>
  <c r="P390"/>
  <c r="J392"/>
  <c r="L392"/>
  <c r="P392"/>
  <c r="J394"/>
  <c r="L394"/>
  <c r="P394"/>
  <c r="J396"/>
  <c r="L396"/>
  <c r="P396"/>
  <c r="J398"/>
  <c r="L398"/>
  <c r="P398"/>
  <c r="J400"/>
  <c r="L400"/>
  <c r="P400"/>
  <c r="J402"/>
  <c r="L402"/>
  <c r="P402"/>
  <c r="J404"/>
  <c r="L404"/>
  <c r="P404"/>
  <c r="J406"/>
  <c r="L406"/>
  <c r="N406"/>
  <c r="J408"/>
  <c r="L408"/>
  <c r="N408"/>
  <c r="J410"/>
  <c r="L410"/>
  <c r="N410"/>
  <c r="J412"/>
  <c r="L412"/>
  <c r="P412"/>
  <c r="J414"/>
  <c r="L414"/>
  <c r="N414"/>
  <c r="J416"/>
  <c r="L416"/>
  <c r="N416"/>
  <c r="J418"/>
  <c r="L418"/>
  <c r="P418"/>
  <c r="J420"/>
  <c r="L420"/>
  <c r="P420"/>
  <c r="J422"/>
  <c r="L422"/>
  <c r="P422"/>
  <c r="J426"/>
  <c r="L426"/>
  <c r="P426"/>
  <c r="J428"/>
  <c r="L428"/>
  <c r="P428"/>
  <c r="J430"/>
  <c r="L430"/>
  <c r="P430"/>
  <c r="J432"/>
  <c r="L432"/>
  <c r="P432"/>
  <c r="J434"/>
  <c r="L434"/>
  <c r="P434"/>
  <c r="J436"/>
  <c r="L436"/>
  <c r="P436"/>
  <c r="J438"/>
  <c r="L438"/>
  <c r="P438"/>
  <c r="J440"/>
  <c r="L440"/>
  <c r="P440"/>
  <c r="J442"/>
  <c r="L442"/>
  <c r="N442"/>
  <c r="J444"/>
  <c r="L444"/>
  <c r="N444"/>
  <c r="J446"/>
  <c r="L446"/>
  <c r="P446"/>
  <c r="I448"/>
  <c r="M448" s="1"/>
  <c r="L448"/>
  <c r="P448"/>
  <c r="J450"/>
  <c r="L450"/>
  <c r="N450"/>
  <c r="J452"/>
  <c r="L452"/>
  <c r="N452"/>
  <c r="J454"/>
  <c r="L454"/>
  <c r="N454"/>
  <c r="J456"/>
  <c r="L456"/>
  <c r="N456"/>
  <c r="J458"/>
  <c r="L458"/>
  <c r="N458"/>
  <c r="J460"/>
  <c r="L460"/>
  <c r="N460"/>
  <c r="J462"/>
  <c r="L462"/>
  <c r="N462"/>
  <c r="J464"/>
  <c r="L464"/>
  <c r="P464"/>
  <c r="J466"/>
  <c r="L466"/>
  <c r="P466"/>
  <c r="J468"/>
  <c r="L468"/>
  <c r="P468"/>
  <c r="J470"/>
  <c r="L470"/>
  <c r="N470"/>
  <c r="J472"/>
  <c r="L472"/>
  <c r="P472"/>
  <c r="J474"/>
  <c r="L474"/>
  <c r="N474"/>
  <c r="J476"/>
  <c r="L476"/>
  <c r="N476"/>
  <c r="J478"/>
  <c r="L478"/>
  <c r="N478"/>
  <c r="J480"/>
  <c r="L480"/>
  <c r="P480"/>
  <c r="J482"/>
  <c r="L482"/>
  <c r="P482"/>
  <c r="J484"/>
  <c r="L484"/>
  <c r="N484"/>
  <c r="J486"/>
  <c r="L486"/>
  <c r="N486"/>
  <c r="J488"/>
  <c r="L488"/>
  <c r="N488"/>
  <c r="J490"/>
  <c r="L490"/>
  <c r="N490"/>
  <c r="J492"/>
  <c r="L492"/>
  <c r="N492"/>
  <c r="J494"/>
  <c r="L494"/>
  <c r="N494"/>
  <c r="J496"/>
  <c r="L496"/>
  <c r="N496"/>
  <c r="J498"/>
  <c r="L498"/>
  <c r="P498"/>
  <c r="J500"/>
  <c r="L500"/>
  <c r="N500"/>
  <c r="L503"/>
  <c r="N503"/>
  <c r="J505"/>
  <c r="L505"/>
  <c r="P505"/>
  <c r="P534"/>
  <c r="P535"/>
  <c r="P536"/>
  <c r="P554"/>
  <c r="P555"/>
  <c r="Q555" s="1"/>
  <c r="P556"/>
  <c r="Q556" s="1"/>
  <c r="P557"/>
  <c r="Q557" s="1"/>
  <c r="P558"/>
  <c r="Q558" s="1"/>
  <c r="P537"/>
  <c r="P538"/>
  <c r="P573"/>
  <c r="P564"/>
  <c r="P565"/>
  <c r="Q565" s="1"/>
  <c r="P568"/>
  <c r="P539"/>
  <c r="P540"/>
  <c r="P559"/>
  <c r="Q559" s="1"/>
  <c r="P560"/>
  <c r="Q560" s="1"/>
  <c r="P561"/>
  <c r="Q561" s="1"/>
  <c r="P541"/>
  <c r="P542"/>
  <c r="AB8" l="1"/>
  <c r="F8" i="32" s="1"/>
  <c r="AA8" i="1"/>
  <c r="AA9"/>
  <c r="AB9"/>
  <c r="F9" i="32" s="1"/>
  <c r="AB12" i="1"/>
  <c r="F12" i="32" s="1"/>
  <c r="AB13" i="1"/>
  <c r="F13" i="32" s="1"/>
  <c r="AA12" i="1"/>
  <c r="AB10"/>
  <c r="F10" i="32" s="1"/>
  <c r="AA10" i="1"/>
  <c r="AB7"/>
  <c r="F7" i="32" s="1"/>
  <c r="AB11" i="1"/>
  <c r="F11" i="32" s="1"/>
  <c r="AA7" i="1"/>
  <c r="AA11"/>
  <c r="AB6"/>
  <c r="F6" i="32" s="1"/>
  <c r="W18" i="1"/>
  <c r="P552"/>
  <c r="P571"/>
  <c r="Q571" s="1"/>
  <c r="Q568"/>
  <c r="Y15" s="1"/>
  <c r="W15"/>
  <c r="W14"/>
  <c r="Q564"/>
  <c r="Y16" s="1"/>
  <c r="W16"/>
  <c r="P574"/>
  <c r="Q573"/>
  <c r="Y17" s="1"/>
  <c r="P562"/>
  <c r="Q562" s="1"/>
  <c r="P566"/>
  <c r="Q566" s="1"/>
  <c r="L507"/>
  <c r="M86"/>
  <c r="N86" s="1"/>
  <c r="P302"/>
  <c r="Q538"/>
  <c r="R538"/>
  <c r="W17"/>
  <c r="R573"/>
  <c r="R556"/>
  <c r="R561"/>
  <c r="R541"/>
  <c r="Q541"/>
  <c r="R560"/>
  <c r="Q537"/>
  <c r="R537"/>
  <c r="R555"/>
  <c r="R534"/>
  <c r="Q534"/>
  <c r="R559"/>
  <c r="R540"/>
  <c r="Q540"/>
  <c r="Q503"/>
  <c r="R503"/>
  <c r="R539"/>
  <c r="Q539"/>
  <c r="R558"/>
  <c r="R554"/>
  <c r="Q554"/>
  <c r="Y18" s="1"/>
  <c r="R535"/>
  <c r="Q535"/>
  <c r="R568"/>
  <c r="R542"/>
  <c r="Q542"/>
  <c r="R565"/>
  <c r="R564"/>
  <c r="R557"/>
  <c r="Q536"/>
  <c r="R536"/>
  <c r="W8"/>
  <c r="W10"/>
  <c r="W9"/>
  <c r="W11"/>
  <c r="P294"/>
  <c r="P276"/>
  <c r="P348"/>
  <c r="Q348" s="1"/>
  <c r="N98"/>
  <c r="N390"/>
  <c r="P408"/>
  <c r="Q408" s="1"/>
  <c r="N382"/>
  <c r="P246"/>
  <c r="Q246" s="1"/>
  <c r="N102"/>
  <c r="R102" s="1"/>
  <c r="N78"/>
  <c r="N54"/>
  <c r="R54" s="1"/>
  <c r="N30"/>
  <c r="R30" s="1"/>
  <c r="N438"/>
  <c r="R438" s="1"/>
  <c r="N374"/>
  <c r="R374" s="1"/>
  <c r="P442"/>
  <c r="Q442" s="1"/>
  <c r="N432"/>
  <c r="R432" s="1"/>
  <c r="N278"/>
  <c r="R278" s="1"/>
  <c r="N446"/>
  <c r="N412"/>
  <c r="N394"/>
  <c r="R394" s="1"/>
  <c r="N288"/>
  <c r="R288" s="1"/>
  <c r="N262"/>
  <c r="R262" s="1"/>
  <c r="N112"/>
  <c r="Q112" s="1"/>
  <c r="N64"/>
  <c r="Q64" s="1"/>
  <c r="N40"/>
  <c r="Q40" s="1"/>
  <c r="N16"/>
  <c r="R16" s="1"/>
  <c r="N422"/>
  <c r="R422" s="1"/>
  <c r="N370"/>
  <c r="R370" s="1"/>
  <c r="N296"/>
  <c r="R296" s="1"/>
  <c r="N252"/>
  <c r="R252" s="1"/>
  <c r="P86"/>
  <c r="N46"/>
  <c r="Q46" s="1"/>
  <c r="N434"/>
  <c r="Q434" s="1"/>
  <c r="P414"/>
  <c r="Q414" s="1"/>
  <c r="N386"/>
  <c r="R386" s="1"/>
  <c r="N340"/>
  <c r="P308"/>
  <c r="Q308" s="1"/>
  <c r="N280"/>
  <c r="R280" s="1"/>
  <c r="N104"/>
  <c r="R104" s="1"/>
  <c r="N80"/>
  <c r="Q80" s="1"/>
  <c r="N56"/>
  <c r="R56" s="1"/>
  <c r="N32"/>
  <c r="R32" s="1"/>
  <c r="N480"/>
  <c r="N404"/>
  <c r="Q404" s="1"/>
  <c r="N360"/>
  <c r="Q360" s="1"/>
  <c r="N74"/>
  <c r="R74" s="1"/>
  <c r="N26"/>
  <c r="R26" s="1"/>
  <c r="N400"/>
  <c r="R400" s="1"/>
  <c r="N22"/>
  <c r="Q22" s="1"/>
  <c r="N464"/>
  <c r="R464" s="1"/>
  <c r="P444"/>
  <c r="Q444" s="1"/>
  <c r="N418"/>
  <c r="R418" s="1"/>
  <c r="P406"/>
  <c r="Q406" s="1"/>
  <c r="N396"/>
  <c r="N366"/>
  <c r="R366" s="1"/>
  <c r="N312"/>
  <c r="Q312" s="1"/>
  <c r="N290"/>
  <c r="Q290" s="1"/>
  <c r="N264"/>
  <c r="R264" s="1"/>
  <c r="N114"/>
  <c r="Q114" s="1"/>
  <c r="N66"/>
  <c r="Q66" s="1"/>
  <c r="N42"/>
  <c r="Q42" s="1"/>
  <c r="N18"/>
  <c r="Q18" s="1"/>
  <c r="P14"/>
  <c r="Q14" s="1"/>
  <c r="N380"/>
  <c r="N362"/>
  <c r="R362" s="1"/>
  <c r="N304"/>
  <c r="N274"/>
  <c r="P120"/>
  <c r="Q120" s="1"/>
  <c r="N100"/>
  <c r="Q100" s="1"/>
  <c r="N76"/>
  <c r="N52"/>
  <c r="N28"/>
  <c r="N378"/>
  <c r="Q378" s="1"/>
  <c r="P356"/>
  <c r="Q356" s="1"/>
  <c r="N300"/>
  <c r="R300" s="1"/>
  <c r="N50"/>
  <c r="R50" s="1"/>
  <c r="N60"/>
  <c r="R60" s="1"/>
  <c r="N36"/>
  <c r="R36" s="1"/>
  <c r="N440"/>
  <c r="R440" s="1"/>
  <c r="N392"/>
  <c r="Q392" s="1"/>
  <c r="P354"/>
  <c r="Q354" s="1"/>
  <c r="P350"/>
  <c r="Q350" s="1"/>
  <c r="N286"/>
  <c r="R286" s="1"/>
  <c r="N110"/>
  <c r="R110" s="1"/>
  <c r="N62"/>
  <c r="R62" s="1"/>
  <c r="N38"/>
  <c r="R38" s="1"/>
  <c r="N10"/>
  <c r="R10" s="1"/>
  <c r="N256"/>
  <c r="N472"/>
  <c r="R472" s="1"/>
  <c r="N284"/>
  <c r="R284" s="1"/>
  <c r="N108"/>
  <c r="R108" s="1"/>
  <c r="N268"/>
  <c r="R268" s="1"/>
  <c r="N94"/>
  <c r="R94" s="1"/>
  <c r="N482"/>
  <c r="Q482" s="1"/>
  <c r="N426"/>
  <c r="R426" s="1"/>
  <c r="N402"/>
  <c r="Q402" s="1"/>
  <c r="N358"/>
  <c r="R358" s="1"/>
  <c r="P342"/>
  <c r="Q342" s="1"/>
  <c r="N298"/>
  <c r="R298" s="1"/>
  <c r="N270"/>
  <c r="Q270" s="1"/>
  <c r="N254"/>
  <c r="R254" s="1"/>
  <c r="N96"/>
  <c r="N72"/>
  <c r="N48"/>
  <c r="Q48" s="1"/>
  <c r="N24"/>
  <c r="Q24" s="1"/>
  <c r="N505"/>
  <c r="R505" s="1"/>
  <c r="N428"/>
  <c r="R428" s="1"/>
  <c r="N272"/>
  <c r="Q272" s="1"/>
  <c r="N468"/>
  <c r="P90"/>
  <c r="Q90" s="1"/>
  <c r="N70"/>
  <c r="N498"/>
  <c r="N430"/>
  <c r="Q430" s="1"/>
  <c r="N448"/>
  <c r="R448" s="1"/>
  <c r="N436"/>
  <c r="R436" s="1"/>
  <c r="N388"/>
  <c r="N346"/>
  <c r="R346" s="1"/>
  <c r="P338"/>
  <c r="Q338" s="1"/>
  <c r="P334"/>
  <c r="Q334" s="1"/>
  <c r="P330"/>
  <c r="Q330" s="1"/>
  <c r="P326"/>
  <c r="Q326" s="1"/>
  <c r="P318"/>
  <c r="Q318" s="1"/>
  <c r="P314"/>
  <c r="Q314" s="1"/>
  <c r="N282"/>
  <c r="R282" s="1"/>
  <c r="N106"/>
  <c r="R106" s="1"/>
  <c r="P88"/>
  <c r="Q88" s="1"/>
  <c r="N58"/>
  <c r="R58" s="1"/>
  <c r="N34"/>
  <c r="R34" s="1"/>
  <c r="P496"/>
  <c r="Q496" s="1"/>
  <c r="P488"/>
  <c r="Q488" s="1"/>
  <c r="N466"/>
  <c r="R466" s="1"/>
  <c r="P450"/>
  <c r="Q450" s="1"/>
  <c r="N420"/>
  <c r="N398"/>
  <c r="N368"/>
  <c r="Q368" s="1"/>
  <c r="N292"/>
  <c r="Q292" s="1"/>
  <c r="N266"/>
  <c r="R266" s="1"/>
  <c r="N250"/>
  <c r="P176"/>
  <c r="Q176" s="1"/>
  <c r="N118"/>
  <c r="Q118" s="1"/>
  <c r="N92"/>
  <c r="Q92" s="1"/>
  <c r="N68"/>
  <c r="R68" s="1"/>
  <c r="N44"/>
  <c r="Q44" s="1"/>
  <c r="N20"/>
  <c r="R20" s="1"/>
  <c r="J448"/>
  <c r="AA13" s="1"/>
  <c r="J8"/>
  <c r="N8"/>
  <c r="J86"/>
  <c r="E16" i="33" l="1"/>
  <c r="H18" i="31"/>
  <c r="H18" i="32"/>
  <c r="E17" i="33"/>
  <c r="H19" i="31"/>
  <c r="H19" i="32"/>
  <c r="E12"/>
  <c r="E12" i="31"/>
  <c r="E11" i="32"/>
  <c r="E11" i="31"/>
  <c r="E6" i="33"/>
  <c r="H8" i="32"/>
  <c r="H8" i="31"/>
  <c r="E13"/>
  <c r="E13" i="32"/>
  <c r="E13" i="33"/>
  <c r="H15" i="31"/>
  <c r="H15" i="32"/>
  <c r="E7"/>
  <c r="E7" i="31"/>
  <c r="E9" i="33"/>
  <c r="H11" i="32"/>
  <c r="H11" i="31"/>
  <c r="E14" i="33"/>
  <c r="H16" i="31"/>
  <c r="H16" i="32"/>
  <c r="E9"/>
  <c r="E9" i="31"/>
  <c r="E7" i="33"/>
  <c r="H9" i="31"/>
  <c r="H9" i="32"/>
  <c r="E8"/>
  <c r="E8" i="31"/>
  <c r="E15" i="33"/>
  <c r="H17" i="32"/>
  <c r="H17" i="31"/>
  <c r="E8" i="33"/>
  <c r="H10" i="31"/>
  <c r="H10" i="32"/>
  <c r="E10" i="31"/>
  <c r="E10" i="32"/>
  <c r="F14"/>
  <c r="F21" s="1"/>
  <c r="F22" s="1"/>
  <c r="F10" i="31"/>
  <c r="F13"/>
  <c r="F12"/>
  <c r="F9"/>
  <c r="F6"/>
  <c r="F11"/>
  <c r="F7"/>
  <c r="F8"/>
  <c r="F7" i="6"/>
  <c r="L576" i="1"/>
  <c r="C10" i="8"/>
  <c r="G16" i="6"/>
  <c r="E11"/>
  <c r="G14"/>
  <c r="G8"/>
  <c r="G9"/>
  <c r="E9"/>
  <c r="G15"/>
  <c r="G7"/>
  <c r="E12"/>
  <c r="G10"/>
  <c r="G18"/>
  <c r="E8"/>
  <c r="E7"/>
  <c r="G17"/>
  <c r="E10"/>
  <c r="E6"/>
  <c r="F10"/>
  <c r="F6"/>
  <c r="F9"/>
  <c r="F12"/>
  <c r="F11"/>
  <c r="F8"/>
  <c r="F5"/>
  <c r="AA6" i="1"/>
  <c r="P575"/>
  <c r="Q575"/>
  <c r="Y14"/>
  <c r="R575"/>
  <c r="J507"/>
  <c r="N507"/>
  <c r="N576" s="1"/>
  <c r="Q86"/>
  <c r="R308"/>
  <c r="Q374"/>
  <c r="Q26"/>
  <c r="Q400"/>
  <c r="Q266"/>
  <c r="Q16"/>
  <c r="R350"/>
  <c r="Q62"/>
  <c r="R14"/>
  <c r="Q262"/>
  <c r="Q102"/>
  <c r="Q438"/>
  <c r="R496"/>
  <c r="R314"/>
  <c r="Q358"/>
  <c r="R90"/>
  <c r="R356"/>
  <c r="R326"/>
  <c r="R86"/>
  <c r="R406"/>
  <c r="Q362"/>
  <c r="R330"/>
  <c r="R72"/>
  <c r="R274"/>
  <c r="R480"/>
  <c r="R412"/>
  <c r="R382"/>
  <c r="Q288"/>
  <c r="Q20"/>
  <c r="Q296"/>
  <c r="Q106"/>
  <c r="Q436"/>
  <c r="Q298"/>
  <c r="Q60"/>
  <c r="Q286"/>
  <c r="Q264"/>
  <c r="Q268"/>
  <c r="Q104"/>
  <c r="Q386"/>
  <c r="R388"/>
  <c r="R396"/>
  <c r="R430"/>
  <c r="R390"/>
  <c r="R318"/>
  <c r="R442"/>
  <c r="Q68"/>
  <c r="R354"/>
  <c r="Q72"/>
  <c r="Q390"/>
  <c r="R48"/>
  <c r="R312"/>
  <c r="R96"/>
  <c r="R304"/>
  <c r="R446"/>
  <c r="R292"/>
  <c r="R498"/>
  <c r="R270"/>
  <c r="R256"/>
  <c r="R380"/>
  <c r="R80"/>
  <c r="R98"/>
  <c r="Q50"/>
  <c r="Q252"/>
  <c r="R176"/>
  <c r="Q96"/>
  <c r="Q10"/>
  <c r="R414"/>
  <c r="R408"/>
  <c r="R368"/>
  <c r="R70"/>
  <c r="R88"/>
  <c r="Q36"/>
  <c r="Q38"/>
  <c r="Q440"/>
  <c r="Q380"/>
  <c r="Q108"/>
  <c r="Q366"/>
  <c r="Q94"/>
  <c r="R404"/>
  <c r="R398"/>
  <c r="R18"/>
  <c r="Q276"/>
  <c r="Q284"/>
  <c r="Q398"/>
  <c r="Q426"/>
  <c r="Q396"/>
  <c r="R420"/>
  <c r="R468"/>
  <c r="R378"/>
  <c r="R42"/>
  <c r="R22"/>
  <c r="R40"/>
  <c r="Q294"/>
  <c r="R334"/>
  <c r="Q505"/>
  <c r="Q278"/>
  <c r="Q74"/>
  <c r="Q420"/>
  <c r="R444"/>
  <c r="Q110"/>
  <c r="Q448"/>
  <c r="R120"/>
  <c r="Q418"/>
  <c r="Q256"/>
  <c r="R392"/>
  <c r="R250"/>
  <c r="R272"/>
  <c r="R402"/>
  <c r="R28"/>
  <c r="R66"/>
  <c r="R340"/>
  <c r="R64"/>
  <c r="Q302"/>
  <c r="R338"/>
  <c r="Q70"/>
  <c r="Q30"/>
  <c r="R342"/>
  <c r="Q466"/>
  <c r="Q274"/>
  <c r="Q472"/>
  <c r="Q464"/>
  <c r="Q280"/>
  <c r="Q98"/>
  <c r="Q388"/>
  <c r="R44"/>
  <c r="R52"/>
  <c r="R114"/>
  <c r="R112"/>
  <c r="Q394"/>
  <c r="Q370"/>
  <c r="Q54"/>
  <c r="Q382"/>
  <c r="Q300"/>
  <c r="R488"/>
  <c r="Q282"/>
  <c r="Q28"/>
  <c r="Q304"/>
  <c r="Q498"/>
  <c r="Q340"/>
  <c r="R118"/>
  <c r="R46"/>
  <c r="R482"/>
  <c r="R76"/>
  <c r="R78"/>
  <c r="Q412"/>
  <c r="Q422"/>
  <c r="Q78"/>
  <c r="Q432"/>
  <c r="R246"/>
  <c r="Q34"/>
  <c r="Q346"/>
  <c r="Q254"/>
  <c r="Q52"/>
  <c r="Q32"/>
  <c r="R348"/>
  <c r="R92"/>
  <c r="R24"/>
  <c r="R100"/>
  <c r="R290"/>
  <c r="R360"/>
  <c r="R434"/>
  <c r="Q446"/>
  <c r="Q468"/>
  <c r="Q428"/>
  <c r="Q250"/>
  <c r="Q58"/>
  <c r="R450"/>
  <c r="Q76"/>
  <c r="Q56"/>
  <c r="Q480"/>
  <c r="X6"/>
  <c r="X7"/>
  <c r="X8"/>
  <c r="X9"/>
  <c r="X10"/>
  <c r="X11"/>
  <c r="X13"/>
  <c r="X12"/>
  <c r="P8"/>
  <c r="Q8" s="1"/>
  <c r="P322"/>
  <c r="P364"/>
  <c r="P184"/>
  <c r="P456"/>
  <c r="P140"/>
  <c r="P474"/>
  <c r="P208"/>
  <c r="P332"/>
  <c r="P164"/>
  <c r="P196"/>
  <c r="P84"/>
  <c r="P310"/>
  <c r="P454"/>
  <c r="P328"/>
  <c r="P170"/>
  <c r="P462"/>
  <c r="P452"/>
  <c r="P460"/>
  <c r="P320"/>
  <c r="P244"/>
  <c r="P128"/>
  <c r="P152"/>
  <c r="P198"/>
  <c r="P242"/>
  <c r="P172"/>
  <c r="P130"/>
  <c r="P500"/>
  <c r="P156"/>
  <c r="P344"/>
  <c r="P486"/>
  <c r="P410"/>
  <c r="P316"/>
  <c r="P218"/>
  <c r="P458"/>
  <c r="P234"/>
  <c r="P168"/>
  <c r="P484"/>
  <c r="P188"/>
  <c r="P490"/>
  <c r="P220"/>
  <c r="P416"/>
  <c r="P202"/>
  <c r="P158"/>
  <c r="P478"/>
  <c r="P248"/>
  <c r="P372"/>
  <c r="P352"/>
  <c r="P258"/>
  <c r="P186"/>
  <c r="P204"/>
  <c r="P494"/>
  <c r="P470"/>
  <c r="P324"/>
  <c r="P306"/>
  <c r="P476"/>
  <c r="P148"/>
  <c r="P12"/>
  <c r="P238"/>
  <c r="P376"/>
  <c r="P182"/>
  <c r="P224"/>
  <c r="P6"/>
  <c r="P136"/>
  <c r="P336"/>
  <c r="P222"/>
  <c r="P126"/>
  <c r="P240"/>
  <c r="P154"/>
  <c r="P180"/>
  <c r="P492"/>
  <c r="P144"/>
  <c r="C7" i="9" l="1"/>
  <c r="E6" i="31"/>
  <c r="E14" s="1"/>
  <c r="E21" s="1"/>
  <c r="E22" s="1"/>
  <c r="E6" i="32"/>
  <c r="E14" s="1"/>
  <c r="E21" s="1"/>
  <c r="E22" s="1"/>
  <c r="G11"/>
  <c r="J11" s="1"/>
  <c r="G11" i="31"/>
  <c r="J11" s="1"/>
  <c r="G10"/>
  <c r="J10" s="1"/>
  <c r="G10" i="32"/>
  <c r="J10" s="1"/>
  <c r="J16"/>
  <c r="I16"/>
  <c r="J19"/>
  <c r="I19"/>
  <c r="G13" i="31"/>
  <c r="G13" i="32"/>
  <c r="G9"/>
  <c r="I9" s="1"/>
  <c r="G9" i="31"/>
  <c r="J9" s="1"/>
  <c r="I16"/>
  <c r="J16"/>
  <c r="I15" i="32"/>
  <c r="H20"/>
  <c r="J15"/>
  <c r="J19" i="31"/>
  <c r="I19"/>
  <c r="G8" i="32"/>
  <c r="J8" s="1"/>
  <c r="G8" i="31"/>
  <c r="J8" s="1"/>
  <c r="J15"/>
  <c r="I15"/>
  <c r="H20"/>
  <c r="G7"/>
  <c r="G7" i="32"/>
  <c r="I18"/>
  <c r="J18"/>
  <c r="G6"/>
  <c r="G6" i="31"/>
  <c r="J17"/>
  <c r="I17"/>
  <c r="I18"/>
  <c r="J18"/>
  <c r="G12" i="32"/>
  <c r="G12" i="31"/>
  <c r="E18" i="33"/>
  <c r="J17" i="32"/>
  <c r="I17"/>
  <c r="F23"/>
  <c r="F24" s="1"/>
  <c r="D7" i="9"/>
  <c r="F14" i="31"/>
  <c r="F21" s="1"/>
  <c r="J576" i="1"/>
  <c r="C9" i="8"/>
  <c r="H7" i="6"/>
  <c r="H15"/>
  <c r="I15"/>
  <c r="I14"/>
  <c r="H14"/>
  <c r="I17"/>
  <c r="H17"/>
  <c r="H16"/>
  <c r="I16"/>
  <c r="I7"/>
  <c r="I18"/>
  <c r="H18"/>
  <c r="H8"/>
  <c r="I8"/>
  <c r="H10"/>
  <c r="I10"/>
  <c r="H9"/>
  <c r="I9"/>
  <c r="E5"/>
  <c r="E13" s="1"/>
  <c r="E20" s="1"/>
  <c r="E21" s="1"/>
  <c r="E22" s="1"/>
  <c r="E23" s="1"/>
  <c r="G19"/>
  <c r="D33"/>
  <c r="G33" s="1"/>
  <c r="F13"/>
  <c r="F20" s="1"/>
  <c r="F21" s="1"/>
  <c r="F22" s="1"/>
  <c r="F23" s="1"/>
  <c r="P502" i="1"/>
  <c r="Q6"/>
  <c r="P82"/>
  <c r="Q82" s="1"/>
  <c r="Z9"/>
  <c r="Y9"/>
  <c r="Q352"/>
  <c r="R352"/>
  <c r="Q310"/>
  <c r="R310"/>
  <c r="Q154"/>
  <c r="R154"/>
  <c r="Q12"/>
  <c r="R12"/>
  <c r="Q248"/>
  <c r="R248"/>
  <c r="Q458"/>
  <c r="R458"/>
  <c r="Q152"/>
  <c r="R152"/>
  <c r="Q196"/>
  <c r="R196"/>
  <c r="Q484"/>
  <c r="R484"/>
  <c r="Q372"/>
  <c r="R372"/>
  <c r="Q198"/>
  <c r="R198"/>
  <c r="Q240"/>
  <c r="R240"/>
  <c r="Q148"/>
  <c r="R148"/>
  <c r="Q478"/>
  <c r="R478"/>
  <c r="Q218"/>
  <c r="R218"/>
  <c r="Q128"/>
  <c r="R128"/>
  <c r="Q164"/>
  <c r="R164"/>
  <c r="Q144"/>
  <c r="R144"/>
  <c r="Q376"/>
  <c r="R376"/>
  <c r="Q126"/>
  <c r="R126"/>
  <c r="Q158"/>
  <c r="R158"/>
  <c r="Q222"/>
  <c r="R222"/>
  <c r="Q306"/>
  <c r="R306"/>
  <c r="Q202"/>
  <c r="R202"/>
  <c r="Q410"/>
  <c r="R410"/>
  <c r="Q320"/>
  <c r="R320"/>
  <c r="Q208"/>
  <c r="R208"/>
  <c r="Q172"/>
  <c r="R172"/>
  <c r="Q322"/>
  <c r="R322"/>
  <c r="Q238"/>
  <c r="R238"/>
  <c r="Q84"/>
  <c r="R84"/>
  <c r="Q316"/>
  <c r="R316"/>
  <c r="Q336"/>
  <c r="R336"/>
  <c r="Q324"/>
  <c r="R324"/>
  <c r="Q416"/>
  <c r="R416"/>
  <c r="Q486"/>
  <c r="R486"/>
  <c r="Q460"/>
  <c r="R460"/>
  <c r="Q474"/>
  <c r="R474"/>
  <c r="Q182"/>
  <c r="R182"/>
  <c r="Q258"/>
  <c r="R258"/>
  <c r="Q242"/>
  <c r="R242"/>
  <c r="Q234"/>
  <c r="R234"/>
  <c r="R8"/>
  <c r="Q454"/>
  <c r="R454"/>
  <c r="Q168"/>
  <c r="R168"/>
  <c r="Q180"/>
  <c r="R180"/>
  <c r="Q244"/>
  <c r="R244"/>
  <c r="Q344"/>
  <c r="R344"/>
  <c r="Q494"/>
  <c r="R494"/>
  <c r="Q156"/>
  <c r="R156"/>
  <c r="Q456"/>
  <c r="R456"/>
  <c r="Q224"/>
  <c r="R224"/>
  <c r="Q170"/>
  <c r="R170"/>
  <c r="Q492"/>
  <c r="R492"/>
  <c r="Q476"/>
  <c r="R476"/>
  <c r="Q332"/>
  <c r="R332"/>
  <c r="Q136"/>
  <c r="R136"/>
  <c r="Q470"/>
  <c r="R470"/>
  <c r="Q452"/>
  <c r="R452"/>
  <c r="Q140"/>
  <c r="R140"/>
  <c r="Q220"/>
  <c r="R220"/>
  <c r="Q462"/>
  <c r="R462"/>
  <c r="Q204"/>
  <c r="R204"/>
  <c r="Q490"/>
  <c r="R490"/>
  <c r="Q500"/>
  <c r="R500"/>
  <c r="Q184"/>
  <c r="R184"/>
  <c r="Q186"/>
  <c r="R186"/>
  <c r="Q188"/>
  <c r="R188"/>
  <c r="Q130"/>
  <c r="R130"/>
  <c r="Q328"/>
  <c r="R328"/>
  <c r="Q364"/>
  <c r="R364"/>
  <c r="Z8"/>
  <c r="Y8"/>
  <c r="Z11"/>
  <c r="Y10"/>
  <c r="Z10"/>
  <c r="Y11"/>
  <c r="W6"/>
  <c r="W13"/>
  <c r="W12"/>
  <c r="P424"/>
  <c r="P384"/>
  <c r="P116"/>
  <c r="P150"/>
  <c r="P216"/>
  <c r="P192"/>
  <c r="P162"/>
  <c r="P174"/>
  <c r="P138"/>
  <c r="P226"/>
  <c r="P178"/>
  <c r="P210"/>
  <c r="P194"/>
  <c r="P206"/>
  <c r="P122"/>
  <c r="P230"/>
  <c r="P166"/>
  <c r="P124"/>
  <c r="P142"/>
  <c r="P132"/>
  <c r="P200"/>
  <c r="R6"/>
  <c r="P134"/>
  <c r="P190"/>
  <c r="P160"/>
  <c r="P214"/>
  <c r="P146"/>
  <c r="P236"/>
  <c r="P212"/>
  <c r="P228"/>
  <c r="P232"/>
  <c r="I11" i="31" l="1"/>
  <c r="C8" i="9"/>
  <c r="C9" s="1"/>
  <c r="C22"/>
  <c r="D8"/>
  <c r="D9" s="1"/>
  <c r="D22"/>
  <c r="I10" i="31"/>
  <c r="I9"/>
  <c r="J9" i="32"/>
  <c r="I20"/>
  <c r="G14"/>
  <c r="G21" s="1"/>
  <c r="G22" s="1"/>
  <c r="G23" s="1"/>
  <c r="I10"/>
  <c r="I11"/>
  <c r="I8"/>
  <c r="I8" i="31"/>
  <c r="J20" i="32"/>
  <c r="E7" i="9"/>
  <c r="E10" i="33"/>
  <c r="H12" i="32"/>
  <c r="H12" i="31"/>
  <c r="E11" i="33"/>
  <c r="H13" i="31"/>
  <c r="H13" i="32"/>
  <c r="C5" i="10"/>
  <c r="I20" i="31"/>
  <c r="E4" i="33"/>
  <c r="H6" i="32"/>
  <c r="H6" i="31"/>
  <c r="J6" s="1"/>
  <c r="J20"/>
  <c r="E23" i="32"/>
  <c r="E24" s="1"/>
  <c r="E23" i="31"/>
  <c r="E24" s="1"/>
  <c r="E37" s="1"/>
  <c r="G14"/>
  <c r="G21" s="1"/>
  <c r="F37" i="32"/>
  <c r="F22" i="31"/>
  <c r="C8" i="8"/>
  <c r="C12" s="1"/>
  <c r="C11"/>
  <c r="H19" i="6"/>
  <c r="I33"/>
  <c r="H33"/>
  <c r="I19"/>
  <c r="G5"/>
  <c r="I5" s="1"/>
  <c r="G12"/>
  <c r="G11"/>
  <c r="F37"/>
  <c r="G38"/>
  <c r="Z12" i="1"/>
  <c r="Z13"/>
  <c r="Y13"/>
  <c r="Y6"/>
  <c r="Y12"/>
  <c r="Q232"/>
  <c r="R232"/>
  <c r="Q142"/>
  <c r="R142"/>
  <c r="Q138"/>
  <c r="R138"/>
  <c r="Q424"/>
  <c r="Q210"/>
  <c r="R210"/>
  <c r="Q116"/>
  <c r="Q384"/>
  <c r="Q190"/>
  <c r="R190"/>
  <c r="Q200"/>
  <c r="R200"/>
  <c r="Q178"/>
  <c r="R178"/>
  <c r="Q226"/>
  <c r="R226"/>
  <c r="Q206"/>
  <c r="R206"/>
  <c r="Q236"/>
  <c r="R236"/>
  <c r="Q192"/>
  <c r="R192"/>
  <c r="Q230"/>
  <c r="R230"/>
  <c r="Q150"/>
  <c r="R150"/>
  <c r="Q132"/>
  <c r="R132"/>
  <c r="Q228"/>
  <c r="R228"/>
  <c r="Q174"/>
  <c r="R174"/>
  <c r="Q212"/>
  <c r="R212"/>
  <c r="Q162"/>
  <c r="R162"/>
  <c r="Q124"/>
  <c r="R124"/>
  <c r="Q146"/>
  <c r="R146"/>
  <c r="Q166"/>
  <c r="R166"/>
  <c r="Q216"/>
  <c r="R216"/>
  <c r="Q214"/>
  <c r="R214"/>
  <c r="Q160"/>
  <c r="R160"/>
  <c r="Q122"/>
  <c r="R122"/>
  <c r="Q134"/>
  <c r="R134"/>
  <c r="Q194"/>
  <c r="R194"/>
  <c r="Z6"/>
  <c r="W7"/>
  <c r="P260"/>
  <c r="P507" s="1"/>
  <c r="U507" s="1"/>
  <c r="E8" i="9" l="1"/>
  <c r="E9" s="1"/>
  <c r="E22"/>
  <c r="F23" s="1"/>
  <c r="G24" i="32"/>
  <c r="G37" s="1"/>
  <c r="E37"/>
  <c r="H38"/>
  <c r="G22" i="31"/>
  <c r="D34"/>
  <c r="I6"/>
  <c r="J12"/>
  <c r="I12"/>
  <c r="I6" i="32"/>
  <c r="J6"/>
  <c r="J12"/>
  <c r="I12"/>
  <c r="H7" i="31"/>
  <c r="H7" i="32"/>
  <c r="H14" s="1"/>
  <c r="H21" s="1"/>
  <c r="J13"/>
  <c r="I13"/>
  <c r="J13" i="31"/>
  <c r="I13"/>
  <c r="F23"/>
  <c r="F24" s="1"/>
  <c r="C13" i="8"/>
  <c r="I12" i="6"/>
  <c r="H12"/>
  <c r="H11"/>
  <c r="I11"/>
  <c r="H5"/>
  <c r="G6"/>
  <c r="R507" i="1"/>
  <c r="R576" s="1"/>
  <c r="P576"/>
  <c r="Z7"/>
  <c r="Y7"/>
  <c r="Q260"/>
  <c r="Q507" s="1"/>
  <c r="Q576" s="1"/>
  <c r="E5" i="33" l="1"/>
  <c r="J7" i="32"/>
  <c r="J14" s="1"/>
  <c r="I7"/>
  <c r="I14" s="1"/>
  <c r="J7" i="31"/>
  <c r="J14" s="1"/>
  <c r="I7"/>
  <c r="I14" s="1"/>
  <c r="H14"/>
  <c r="H21" s="1"/>
  <c r="I21" i="32"/>
  <c r="D34"/>
  <c r="J21"/>
  <c r="J22" s="1"/>
  <c r="J23" s="1"/>
  <c r="J24" s="1"/>
  <c r="H22"/>
  <c r="L21"/>
  <c r="H34" i="31"/>
  <c r="D35"/>
  <c r="H35" s="1"/>
  <c r="D26"/>
  <c r="H26"/>
  <c r="D27"/>
  <c r="G23"/>
  <c r="G24" s="1"/>
  <c r="F37"/>
  <c r="H38"/>
  <c r="G13" i="6"/>
  <c r="G20" s="1"/>
  <c r="G21" s="1"/>
  <c r="G30" s="1"/>
  <c r="H6"/>
  <c r="H13" s="1"/>
  <c r="I6"/>
  <c r="I13" s="1"/>
  <c r="I20" s="1"/>
  <c r="I21" s="1"/>
  <c r="P577" i="1"/>
  <c r="P578"/>
  <c r="P579" s="1"/>
  <c r="J21" i="31" l="1"/>
  <c r="J22" s="1"/>
  <c r="I21"/>
  <c r="H22"/>
  <c r="L21"/>
  <c r="D26" i="32"/>
  <c r="H26"/>
  <c r="H23"/>
  <c r="H24" s="1"/>
  <c r="D27"/>
  <c r="H31"/>
  <c r="D35"/>
  <c r="H35" s="1"/>
  <c r="H34"/>
  <c r="J34" i="31"/>
  <c r="I34"/>
  <c r="E12" i="33"/>
  <c r="F7" i="9"/>
  <c r="C6" i="10" s="1"/>
  <c r="H27" i="31"/>
  <c r="J26"/>
  <c r="I26"/>
  <c r="I35"/>
  <c r="J35"/>
  <c r="M21" i="32"/>
  <c r="I22"/>
  <c r="I23" s="1"/>
  <c r="I24" s="1"/>
  <c r="K20" i="6"/>
  <c r="I30"/>
  <c r="H30"/>
  <c r="H20"/>
  <c r="L20" s="1"/>
  <c r="G22"/>
  <c r="G23" s="1"/>
  <c r="G25"/>
  <c r="D25"/>
  <c r="D26"/>
  <c r="I22"/>
  <c r="I23" s="1"/>
  <c r="F21" i="9" l="1"/>
  <c r="F20"/>
  <c r="I26" i="32"/>
  <c r="H27"/>
  <c r="H32" s="1"/>
  <c r="D33" s="1"/>
  <c r="H33" s="1"/>
  <c r="J26"/>
  <c r="I34"/>
  <c r="J34"/>
  <c r="I35"/>
  <c r="J35"/>
  <c r="J27" i="31"/>
  <c r="I27"/>
  <c r="H31"/>
  <c r="H23"/>
  <c r="H24" s="1"/>
  <c r="E19" i="33"/>
  <c r="G7" i="9"/>
  <c r="H7"/>
  <c r="H8" s="1"/>
  <c r="H9" s="1"/>
  <c r="F8"/>
  <c r="F9" s="1"/>
  <c r="J7"/>
  <c r="I31" i="32"/>
  <c r="J31"/>
  <c r="M21" i="31"/>
  <c r="I22"/>
  <c r="I23" s="1"/>
  <c r="I24" s="1"/>
  <c r="J23"/>
  <c r="J24" s="1"/>
  <c r="D34" i="6"/>
  <c r="G34" s="1"/>
  <c r="I34" s="1"/>
  <c r="C14" i="8"/>
  <c r="C15" s="1"/>
  <c r="H25" i="6"/>
  <c r="I25"/>
  <c r="H21"/>
  <c r="H22" s="1"/>
  <c r="H23" s="1"/>
  <c r="G26"/>
  <c r="F12" i="9" l="1"/>
  <c r="F13"/>
  <c r="F17"/>
  <c r="H36" i="32"/>
  <c r="H37" s="1"/>
  <c r="H39" s="1"/>
  <c r="H40" s="1"/>
  <c r="J33"/>
  <c r="I33"/>
  <c r="G8" i="9"/>
  <c r="G9" s="1"/>
  <c r="K7"/>
  <c r="E20" i="33"/>
  <c r="C7" i="10"/>
  <c r="I31" i="31"/>
  <c r="J31"/>
  <c r="H32"/>
  <c r="D33" s="1"/>
  <c r="H33" s="1"/>
  <c r="J27" i="32"/>
  <c r="I27"/>
  <c r="H34" i="6"/>
  <c r="H26"/>
  <c r="I26"/>
  <c r="G31"/>
  <c r="D32" s="1"/>
  <c r="G32" s="1"/>
  <c r="G36" s="1"/>
  <c r="G37" s="1"/>
  <c r="G12" i="9" l="1"/>
  <c r="F18"/>
  <c r="C17" i="10" s="1"/>
  <c r="I36" i="32"/>
  <c r="I37" s="1"/>
  <c r="J38" s="1"/>
  <c r="J36"/>
  <c r="J37" s="1"/>
  <c r="J39" s="1"/>
  <c r="H36" i="31"/>
  <c r="I33"/>
  <c r="I36" s="1"/>
  <c r="I37" s="1"/>
  <c r="J38" s="1"/>
  <c r="J33"/>
  <c r="J36" s="1"/>
  <c r="J37" s="1"/>
  <c r="J39" s="1"/>
  <c r="E21" i="33"/>
  <c r="C8" i="10"/>
  <c r="E23" i="33"/>
  <c r="H12" i="9"/>
  <c r="C11" i="10"/>
  <c r="E28" i="33"/>
  <c r="C16" i="10"/>
  <c r="G17" i="9"/>
  <c r="H17"/>
  <c r="E31" i="33"/>
  <c r="E32"/>
  <c r="H32" i="6"/>
  <c r="H36" s="1"/>
  <c r="H37" s="1"/>
  <c r="I38" s="1"/>
  <c r="I32"/>
  <c r="I36" s="1"/>
  <c r="I37" s="1"/>
  <c r="I39" s="1"/>
  <c r="G39"/>
  <c r="G40" s="1"/>
  <c r="C16" i="8"/>
  <c r="C18" s="1"/>
  <c r="F19" i="9" l="1"/>
  <c r="J40" i="32"/>
  <c r="J40" i="31"/>
  <c r="E22" i="33"/>
  <c r="E24"/>
  <c r="C12" i="10"/>
  <c r="H13" i="9"/>
  <c r="G13"/>
  <c r="G18" s="1"/>
  <c r="G37" i="31"/>
  <c r="H37"/>
  <c r="H39" s="1"/>
  <c r="H40" s="1"/>
  <c r="C19" i="10"/>
  <c r="G20" i="9"/>
  <c r="C20" i="10"/>
  <c r="G21" i="9"/>
  <c r="H21"/>
  <c r="H20"/>
  <c r="I40" i="6"/>
  <c r="F22" i="9" l="1"/>
  <c r="C18" i="10"/>
  <c r="C21" s="1"/>
  <c r="E29" i="33"/>
  <c r="E30" l="1"/>
  <c r="H19" i="9"/>
  <c r="G19"/>
  <c r="G22" s="1"/>
  <c r="H23" s="1"/>
  <c r="H24" l="1"/>
  <c r="E33" i="33"/>
  <c r="D15" i="34" l="1"/>
  <c r="H25" i="9"/>
  <c r="F24"/>
  <c r="F25" s="1"/>
  <c r="E34" i="33" l="1"/>
</calcChain>
</file>

<file path=xl/sharedStrings.xml><?xml version="1.0" encoding="utf-8"?>
<sst xmlns="http://schemas.openxmlformats.org/spreadsheetml/2006/main" count="7067" uniqueCount="961">
  <si>
    <t>Sqm</t>
  </si>
  <si>
    <r>
      <t>Supply and installation of 50mm thick double skin   ceiling system made of 0.8 mm thick  Powder Coated GI sheets on both sides,  40  plus or minus  2 kg/m</t>
    </r>
    <r>
      <rPr>
        <vertAlign val="superscript"/>
        <sz val="11"/>
        <rFont val="Calibri"/>
        <family val="2"/>
        <scheme val="minor"/>
      </rPr>
      <t>3</t>
    </r>
    <r>
      <rPr>
        <sz val="11"/>
        <rFont val="Calibri"/>
        <family val="2"/>
        <scheme val="minor"/>
      </rPr>
      <t xml:space="preserve"> density PUF as infill, GI profiles all along the periphery, panels flush towards room side with maximum allowable gap of 3-4mm at panel to panel joints filled with silicon sealant. Ceiling panels are suspended from the RCC slab  by  using  concealed  AL  ceiling  grid  with  tie  rod  and  adjustable  turn buckle arrangement etc. This includes all required hardware for completion. Panels  to  be  covered  with  a  protective  film  to  avoid  any  damages  during transportation and installation</t>
    </r>
  </si>
  <si>
    <r>
      <t>Supply  and  installation  of  50mm  thick  double  skin  modular  wall  Panels made of 0.8 mm thick powder coated GI on both the sides, with  40  plus or minus  2  kg/m</t>
    </r>
    <r>
      <rPr>
        <vertAlign val="superscript"/>
        <sz val="11"/>
        <rFont val="Calibri"/>
        <family val="2"/>
        <scheme val="minor"/>
      </rPr>
      <t>3</t>
    </r>
    <r>
      <rPr>
        <sz val="11"/>
        <rFont val="Calibri"/>
        <family val="2"/>
        <scheme val="minor"/>
      </rPr>
      <t xml:space="preserve">  density  PUF  as  infill,  GI  profiles  all  along  the  periphery, flush on both sides with maximum allowable gap of 3- 4mm filled with food grade silicon sealant and placed on cold rolled galvanised bottom tracks with a  recess  to  provide  floor  to  wall  coving  flush  with  the  wall  panel.  This includes  all  required  harware  for  completion  Panels  to  be  covered  with  a protective film to avoid any damages during transportation and installation</t>
    </r>
  </si>
  <si>
    <t>Nos</t>
  </si>
  <si>
    <t>Job</t>
  </si>
  <si>
    <t>Fully Automatic N2O Control System
Manufactured under an ISO 9001: 2015 certified works.
*Control Panel cover made of M.S. duly powder coated.
*Compact and fully automatic manifold control system for N2O services. Easy to maintain and use.
*Designed with both safety and continuity of flow supply at a constant pressure via two banks of bottled gas cylinders with following status monitoring.
*A-Bank in use (Green indication).
*B-Bank ready for use (Yellow indication).
Authorise&amp;PITAL ENGINERS
D-4 A, YADAV PARK, ROHTAK ROAD, NANGLOI, DELHI-110041
C-Empty Bank (Red indication).
*Control Panel has build in LED display to indicate Normal. High &amp; Low line Pressure.
"It has facility to test all above indicators working perfectly.
*The Control Panel includes Pressure gauge (63 mm) to indicate the gas pressure of each header and pipe line diistribution pressure.
*Capable to provide a distribution flow rate of 500 LPM or more for N2O.
*The control panel incorporte safety puncture system in case pressure exceeds 100 Psi. In ease of failure of electronic pneumatics system, control can be used manually through by pass system.
CE CERTIFIED</t>
  </si>
  <si>
    <t>2 cylinder emergency maniféld - N2O : 2 Cylinder Nftmus oxide Emergency mannifold with 19mm ODx12mm I.D .Copper pipe mounted on top frame, Middle frmae and Bottom frame along with brass blocks, NRVs/ cytinder valves and pigtail pipes of 1m long of 8mm OD x 3mm I.D. duly tested at 250Kg/Cum 2 pressure &amp; Fully automatic control panel for Nitrous Oxide.</t>
  </si>
  <si>
    <t>4 + 4 size of N2O manifold system : 4+4 Nitrous oxide Main mannifold with 19mm ODx12mm I.D .Copper pipe mounted on top frame, Middle frmae and Bottom frame along with brass blocks, NRVs/ cylinder valves and pigtail pipes of 1m long of 8mm OD x 3mm I.D. duly tested at 250Kg/Cum 2 pressure &amp; Fully automatic control panel for Nitrous Oxide.</t>
  </si>
  <si>
    <t>GI Powder Coated Sliding Doors (0.8mm shutter sheet thk &amp; 1.2mm frame sheet thk with Single Rebate and Honeycomb Infill) Double Leaf Door 1200 x 2100mm with Accessories (Sliding Track for Double Door, Sliding Dead Lock Enox, Concealed Handles 100mm Ahlada, Flush Bolt 300mm Ahlada, SS304 Kick Plate upto 350mm ht, DG Clear Float Glass 350x750x6mm with Adhesive Tape &amp; Silicon Sealant) (for change rooms to corridor entrance)</t>
  </si>
  <si>
    <t>V-Board Partitions on top of false ceiling for partitioning of sterile corridor and non-sterile corridor (for dividing corridors into zones above ceiling)</t>
  </si>
  <si>
    <t>Supply, Transportation and installation of 20KVA / 312V DC on line UPS system (for emergency lighting in all rooms &amp; Corridor except OTs &amp; TIRs)</t>
  </si>
  <si>
    <t xml:space="preserve">Local Area Network (LAN) System   </t>
  </si>
  <si>
    <t>Recording in counselling room</t>
  </si>
  <si>
    <t>Monitor Stand beside Bed in ICUs &amp; TIRs</t>
  </si>
  <si>
    <t>Providing (1500 X 2100) single sliding door operated by elbow switches / foot switch as well as touchless sensor of 10mm thick toughened glass (Saint Gobin / Modi Guard) fixed in SS 304 grade 2 Track top channel of 45 mm (one track to hold fixed glass partition in position and second track with top rollers suitably angled to reduce resistance to movement to facilitate smooth sliding movement of the door). Single track bottom channel to be provided for fixed glass partition. Floor guide to be provided for smooth sliding of the door. Concealed door handle of (150 mm) to be provided in cutout on the sliding door for manual operation when required. All fittings provided should be of Titon /Ozone / Enox make in SS 304 - In TIRs</t>
  </si>
  <si>
    <t>Providing dadooing to walls with glazed full body ceramic wall tiles of size 800  x  1600  mm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for finished item of work. (at Entrance)</t>
  </si>
  <si>
    <t>Fully Automatic O2 Control System
”Manufactured under an ISO 9001: 2015 certified works. ”Control Panel cover made of M.S. duly powder coated.
“Compact and fully automatic manifold control system far Oxygen services.
*Easy to maintain and use.
“Designed with both safety and continuity of flow supply at a constant pressure via to/o banks of bottled gas cylinders with following status monitoring.
”A-Bank in use (Green indication).
”B-Bank ready for use (Yelk›w indication). ”C-Empty Bank (Red indication).
”Control Panel has build in LED display to indicate Normal. High &amp; Low line Pressure.
”It has facility to test all above indicators working perfectly.
the   Control Panel indudes Pressure gauge (63 mm) to indicate the gas pressure of each header and pipe line diistribution pressure.
”Capable to provide a distribution distribution flow rate of 2IXI0 LPM or more for O2.
the   control panel incorporte safety puncture system in case pressure exceeds 100 Psi.
”In ease of failure of electronic pneumatics system, control can be used manually through by pass system.
* CE CERTIFIED.</t>
  </si>
  <si>
    <t>4 + 4 size of O2 manifold system : 4+4 Oxygen Main mannifold with 19mm ODx12mm I.D .Copper pipe mounted on top frame, Middle frmae and Bottom frame along with brass blocks, NRVs/ cylinder valves and pigtail pipes of 1m long of 8mm OD x 3mm I.D. duly tested at250Kg/Cum 2 pressure &amp; Fully automatic control panel for Oxygen.</t>
  </si>
  <si>
    <t>Valve box -4 services : Valve box - 4 Service consisting of Isolation valve 15 mm OD - 04 Nos. and  isolation valve 22 mm OD - 01 Nos. accessories ie Pressure gauge connection in a powder coated box The box consisting of lock &amp; key and a brakable glass for emergency. (for TIRs)</t>
  </si>
  <si>
    <t>6 Gas Digital Alarm Panele : 6  Gas Digital Alarm Panel(Oxygen, Nitrous oxide, Medical Air, Surgical Air, Vacuum, Carbon dieoxide) consisting of all necessary accessories ie pressure sensors, regulators, hand vatves, pressure gauges etc. (for OTs)</t>
  </si>
  <si>
    <t>4 Gas Digital Alarm Panels : 4  Gas Digital Alarm Panel consisting of atl necessary accessories ie Pressure sensors,reguIators,hand valves ,pressure gauges ecL(Oxygen, Nitrous oxide, Medical Air, Vacuum) (for TIRs)</t>
  </si>
  <si>
    <t xml:space="preserve">800 KVA Transformer OLTC for transformers with RTCC: Supply, Transportation, Installation, Testing and Commissioning of 800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
</t>
  </si>
  <si>
    <r>
      <t>Supply and Laying of Floor leveller compund (self smoothing mortar) to level the surface, having bulk density not less than 2 Kg/l for a fresh mortor, compressive strength not less than 20 N/mm</t>
    </r>
    <r>
      <rPr>
        <vertAlign val="superscript"/>
        <sz val="11"/>
        <color theme="1"/>
        <rFont val="Calibri"/>
        <family val="2"/>
        <scheme val="minor"/>
      </rPr>
      <t>2</t>
    </r>
    <r>
      <rPr>
        <sz val="11"/>
        <color theme="1"/>
        <rFont val="Calibri"/>
        <family val="2"/>
        <scheme val="minor"/>
      </rPr>
      <t>, initial setting time not more than 40 minutes and offer a 25 minutes working time, The surface should be walkabe after 30 min of laying. (all rooms &amp; corridors except OTs, TIRs and Sterile corridor)</t>
    </r>
  </si>
  <si>
    <t>Cum</t>
  </si>
  <si>
    <t>Supply and placing of the Design Mix Plain Cement Concrete of M 25 grade corresponding to IS 456 with minimum cement content of 380 kgs per 1 cum of concrete using Concrete Batching Plant with 20mm size graded machine crushed hard granite metal (coarse aggregate - as per IS 383 - 1970 and IS 2386 Part 1 to Part 8) including cost and conveyance of all materials like cement, fine aggregate (sand) coarse aggregate, water etc., to site and sales &amp; other taxes on all materials. (in 6 OTs)</t>
  </si>
  <si>
    <r>
      <t>Supply and installation of Under-deck Thermocol insulation sheets of 40 mm thick having more than 30 Kg/m</t>
    </r>
    <r>
      <rPr>
        <vertAlign val="superscript"/>
        <sz val="11"/>
        <color theme="1"/>
        <rFont val="Calibri"/>
        <family val="2"/>
        <scheme val="minor"/>
      </rPr>
      <t>3</t>
    </r>
    <r>
      <rPr>
        <sz val="11"/>
        <color theme="1"/>
        <rFont val="Calibri"/>
        <family val="2"/>
        <scheme val="minor"/>
      </rPr>
      <t xml:space="preserve"> density to ceiling by brush application of bituminous adhesive to the sheets and secured with screw along with washer at the centre of the sheet supported with GI wire running diagonally to the sheet of 2mm dia. (in ICUs &amp; MOTs Integration Room)</t>
    </r>
  </si>
  <si>
    <t>Amount (Rs.)</t>
  </si>
  <si>
    <t>QTY</t>
  </si>
  <si>
    <t>Unit Rate (Rs.)</t>
  </si>
  <si>
    <t>UOM</t>
  </si>
  <si>
    <t>Item Description</t>
  </si>
  <si>
    <t>Sl.No</t>
  </si>
  <si>
    <t>Double Arm Surgical Pendant</t>
  </si>
  <si>
    <t>Electrical connections for 2 UPS</t>
  </si>
  <si>
    <t>Anesthetic Gas Scavenging System (AGSS)</t>
  </si>
  <si>
    <t>SOTC241</t>
  </si>
  <si>
    <t>Each</t>
  </si>
  <si>
    <t>Validation By Third Party Agency Charges per Each MOT</t>
  </si>
  <si>
    <t>SOTC240</t>
  </si>
  <si>
    <t>Vaccum system  Ingersoll Rand Make Model 15V x 10 Model with 5 HP Motor with 1000 Liters Reciever, Filters, Electricals, Etc Secretion Trap and Bacteria Filter</t>
  </si>
  <si>
    <t>SOTC239</t>
  </si>
  <si>
    <t>Electrical Control Panel for MGPS</t>
  </si>
  <si>
    <t>SOTC238</t>
  </si>
  <si>
    <t>2x20 Oxygen Main manifold System</t>
  </si>
  <si>
    <t>SOTC237</t>
  </si>
  <si>
    <t xml:space="preserve">Supporting structure for MGPS lines with Ismb Columns, beams, MS angles, Flats and square rods </t>
  </si>
  <si>
    <t>SOTC236</t>
  </si>
  <si>
    <t>Aneste Iwata Make TFS 150 C9 Model, Compresso Two stage, Motor 15 HP &amp; 57.18 CFM, 60 CFM Air Dryer with 2000 Ltrs Receiver Twin System (For Air4, Air7)</t>
  </si>
  <si>
    <t>SOTC235</t>
  </si>
  <si>
    <t>Fully Automatic CO2  Control System</t>
  </si>
  <si>
    <t>SOTC234</t>
  </si>
  <si>
    <t>2 cylinder emergency manifold CO2</t>
  </si>
  <si>
    <t>SOTC233</t>
  </si>
  <si>
    <t>4 + 4 size of CO2 manifold System</t>
  </si>
  <si>
    <t>SOTC232</t>
  </si>
  <si>
    <t>Valve box -6 services</t>
  </si>
  <si>
    <t>SOTC231</t>
  </si>
  <si>
    <t xml:space="preserve">Valve box -3 services </t>
  </si>
  <si>
    <t>SOTC230</t>
  </si>
  <si>
    <t>Valve box -2 services</t>
  </si>
  <si>
    <t>SOTC229</t>
  </si>
  <si>
    <t>Bed Head wall panel horizontal 1500 mm long single railing</t>
  </si>
  <si>
    <t>SOTC228</t>
  </si>
  <si>
    <t>Vacuum Tube</t>
  </si>
  <si>
    <t>SOTC227</t>
  </si>
  <si>
    <t>Adapters for Nitrous Oxide</t>
  </si>
  <si>
    <t>SOTC226</t>
  </si>
  <si>
    <t>Adapters for Air</t>
  </si>
  <si>
    <t>SOTC225</t>
  </si>
  <si>
    <t>Adapters for Vacuum</t>
  </si>
  <si>
    <t>SOTC224</t>
  </si>
  <si>
    <t>Suction Jars  of 600 ml capacity</t>
  </si>
  <si>
    <t>SOTC223</t>
  </si>
  <si>
    <t>Kit for conversion of Oxygen</t>
  </si>
  <si>
    <t>SOTC222</t>
  </si>
  <si>
    <t>L Type Adapter for Oxygen Flow meters</t>
  </si>
  <si>
    <t>SOTC221</t>
  </si>
  <si>
    <t>BPC Flow meter with Humidifier bottle and L adapter</t>
  </si>
  <si>
    <t>SOTC220</t>
  </si>
  <si>
    <t>Master Digital Alarm Panels</t>
  </si>
  <si>
    <t>SOTC219</t>
  </si>
  <si>
    <t>5 Gas Digital Area Alarm Panels</t>
  </si>
  <si>
    <t>SOTC218</t>
  </si>
  <si>
    <t>3 Gas Digital Area Alarm Panels</t>
  </si>
  <si>
    <t>SOTC217</t>
  </si>
  <si>
    <t>2 Gas Digital Area Alarm Panels</t>
  </si>
  <si>
    <t>SOTC216</t>
  </si>
  <si>
    <t>Gas Outlet Points with probes for Oxygen with S Brackets</t>
  </si>
  <si>
    <t>SOTC215</t>
  </si>
  <si>
    <t xml:space="preserve">54 mm Isolation Valves </t>
  </si>
  <si>
    <t>SOTC214</t>
  </si>
  <si>
    <t>42 mm Isolation Valves</t>
  </si>
  <si>
    <t>SOTC213</t>
  </si>
  <si>
    <t>28 mm Isolation Valves</t>
  </si>
  <si>
    <t>SOTC212</t>
  </si>
  <si>
    <t>22 mm (3/4") Isolation Valves</t>
  </si>
  <si>
    <t>SOTC211</t>
  </si>
  <si>
    <t>15 mm (1/2") Isolation Valves</t>
  </si>
  <si>
    <t>SOTC210</t>
  </si>
  <si>
    <t>Rmt</t>
  </si>
  <si>
    <t>22 mm dia. and 0.90 mm thick Copper Pipe Lines for distribution lines</t>
  </si>
  <si>
    <t>SOTC209</t>
  </si>
  <si>
    <t>15 mm dia. and 0.90 mm thick Copper Pipe Lines for distribution lines</t>
  </si>
  <si>
    <t>SOTC208</t>
  </si>
  <si>
    <t>12 mm dia. and 0.70 mm thick Copper Pipe Lines for distribution lines</t>
  </si>
  <si>
    <t>SOTC207</t>
  </si>
  <si>
    <t>54 mm dia. and 1.20 mm thick Copper Pipe Lines for Main lines</t>
  </si>
  <si>
    <t>SOTC206</t>
  </si>
  <si>
    <t>42 mm dia. and 1.20 mm thick Copper Pipe Lines for Main lines</t>
  </si>
  <si>
    <t>SOTC205</t>
  </si>
  <si>
    <t>28 mm dia. and 0.90 mm thick Copper Pipe Lines for Main lines</t>
  </si>
  <si>
    <t>SOTC204</t>
  </si>
  <si>
    <t>Supply and fixing of 16mm to 20 mm thick ploished marbles slab partitions of size 4'0"*2'0"</t>
  </si>
  <si>
    <t>SOTC203</t>
  </si>
  <si>
    <t>Supply and Fixing of white glazed flat back bowl urinals</t>
  </si>
  <si>
    <t>SOTC202</t>
  </si>
  <si>
    <t>Supplying and fixing15 mm nominal size 152.0 mm CP finish iron body shower rose 1st quality including cost and conveyance of all materials, labour charges , overheads &amp; contractors profit for finished item of work in all floors.</t>
  </si>
  <si>
    <t>SOTC201</t>
  </si>
  <si>
    <t>SWR PVC pipes (Prince/ Sudhakar/ Kisan/ Supreme or any ISI brand) 4 Kg/Sq.cm. -110mmdia</t>
  </si>
  <si>
    <t>SOTC200</t>
  </si>
  <si>
    <t>SWR PVC pipes (Prince/ Sudhakar/ Kisan/ Supreme or any ISI brand) 4 Kg/Sq.cm. - 75mmdia</t>
  </si>
  <si>
    <t>SOTC199</t>
  </si>
  <si>
    <t>Bronze Gate/ Globe valve   - 25mm Nominal bore</t>
  </si>
  <si>
    <t>SOTC198</t>
  </si>
  <si>
    <t>Ashirvad/ Ajay/ Astral Flowguard or equivalent CPVC Pipes and Fittings  -28.60mm OD pipe</t>
  </si>
  <si>
    <t>SOTC197</t>
  </si>
  <si>
    <t>Ashirvad/Ajay/Astral Flowguard or equivalent CPVC Pipes and Fittings  - 22.20mm OD pipe</t>
  </si>
  <si>
    <t>SOTC196</t>
  </si>
  <si>
    <t>Ashirvad/ Ajay/ Astral Flowguard or equivalent CPVC Pipes and Fittings  - 15.90mm OD pipe</t>
  </si>
  <si>
    <t>SOTC195</t>
  </si>
  <si>
    <t xml:space="preserve">Chromium plated finish brass body quarter turn Bibcock cum Health Faucet </t>
  </si>
  <si>
    <t>SOTC194</t>
  </si>
  <si>
    <t>Self Closing Tap - Push Type</t>
  </si>
  <si>
    <t>SOTC193</t>
  </si>
  <si>
    <t xml:space="preserve">15 mm brass body CP finish bib tap of not less than 300 grams weight </t>
  </si>
  <si>
    <t>SOTC192</t>
  </si>
  <si>
    <t xml:space="preserve">25.4mm dia , 609.6mm long aluminium anodized towel rods  </t>
  </si>
  <si>
    <t>SOTC191</t>
  </si>
  <si>
    <t xml:space="preserve">TV shape mirror with plastic frame of size 609.6mm x 457.2mm </t>
  </si>
  <si>
    <t>SOTC190</t>
  </si>
  <si>
    <t xml:space="preserve">CP finish brass soap dish   </t>
  </si>
  <si>
    <t>SOTC189</t>
  </si>
  <si>
    <t xml:space="preserve">Indian make Flat Back Wash Hand Basin 1st quality </t>
  </si>
  <si>
    <t>SOTC188</t>
  </si>
  <si>
    <t xml:space="preserve">European Water Closet of 1st quality </t>
  </si>
  <si>
    <t>SOTC187</t>
  </si>
  <si>
    <t xml:space="preserve">580mm x 440mm long Orissa pan white glazed Water Closet </t>
  </si>
  <si>
    <t>SOTC186</t>
  </si>
  <si>
    <t xml:space="preserve">4" (101.6mm) multi floor trap with jali - UPVC/SWR   </t>
  </si>
  <si>
    <t>SOTC185</t>
  </si>
  <si>
    <t>Supply and fixing of pre painted Galvalume Trapezoidal Profile Roofing with 0.50mm Thickness.</t>
  </si>
  <si>
    <t>SOTC184</t>
  </si>
  <si>
    <t>Kgs</t>
  </si>
  <si>
    <t>Supply and fabricating,erecting and fixing inposition trusses of approved design with structural steel other than MS.</t>
  </si>
  <si>
    <t>SOTC183</t>
  </si>
  <si>
    <t>Pressure grouting the drilled holes with neat cement slurry or with approved grout admixture using pump - excluding cost of drilling holes after fixing nozzles as technical specification approved by the department etc., including cost &amp; Conveyance of all labour charges etc., complete finished item of work</t>
  </si>
  <si>
    <t>SOTC182</t>
  </si>
  <si>
    <t>Grouting the holes with neat cement slurry of 20mm dia with all required accessories of all materials etc., including cost &amp; Conveyance of all labour Charges etc., complete finished item of work (*As per SSR2021-22 of S.NO:-8)</t>
  </si>
  <si>
    <t>SOTC181</t>
  </si>
  <si>
    <t>Fixed Glass Window – 1200 x 1200</t>
  </si>
  <si>
    <t>SOTC180</t>
  </si>
  <si>
    <t>Impervious coat to exposed RCC roof slab surfacesof 20mm thick (APSS No. 901 and 903)</t>
  </si>
  <si>
    <t>SOTC179</t>
  </si>
  <si>
    <t>Vinyl flooring</t>
  </si>
  <si>
    <t>SOTC178</t>
  </si>
  <si>
    <t>False ceiling as per Technical specification</t>
  </si>
  <si>
    <t>SOTC177</t>
  </si>
  <si>
    <t xml:space="preserve">Scientific Doors with metal door frames and door shutters made of galvanize steel </t>
  </si>
  <si>
    <t>SOTC176</t>
  </si>
  <si>
    <t xml:space="preserve">Doors Shutters  WPC(800mm x 2100mm) </t>
  </si>
  <si>
    <t>SOTC175</t>
  </si>
  <si>
    <t xml:space="preserve">Doors as per approved drawings with medium teak wood frame (1000mm x 2100mm) </t>
  </si>
  <si>
    <t>SOTC174</t>
  </si>
  <si>
    <t xml:space="preserve">Doors as per approved drawings with medium teak wood frame (1500mm x 2600mm) </t>
  </si>
  <si>
    <t>SOTC173</t>
  </si>
  <si>
    <t xml:space="preserve">Flooring with  16 to 18 mm  thick high polished granite stone slabs black colour  for platforms (S.S.701 and special) </t>
  </si>
  <si>
    <t>SOTC172</t>
  </si>
  <si>
    <t>MS Grills to Windows</t>
  </si>
  <si>
    <t>SOTC171</t>
  </si>
  <si>
    <t>UPVC 3 track Sliding Windows</t>
  </si>
  <si>
    <t>SOTC170</t>
  </si>
  <si>
    <t xml:space="preserve">UPVC Fixed Louvered Ventilator </t>
  </si>
  <si>
    <t>SOTC169</t>
  </si>
  <si>
    <t xml:space="preserve">Two shutter cupboards  </t>
  </si>
  <si>
    <t>SOTC168</t>
  </si>
  <si>
    <t xml:space="preserve">Painting to new iron work  </t>
  </si>
  <si>
    <t>SOTC167</t>
  </si>
  <si>
    <t xml:space="preserve">Painting to new wood work  </t>
  </si>
  <si>
    <t>SOTC166</t>
  </si>
  <si>
    <t>Painting one coat water based cement primer of interior grade I and two coats of  acrylic emulsion paint for ceiling and Walls</t>
  </si>
  <si>
    <t>SOTC165</t>
  </si>
  <si>
    <t xml:space="preserve">Dadooing to walls with  glazed full body Ceramic tiles </t>
  </si>
  <si>
    <t>SOTC164</t>
  </si>
  <si>
    <t xml:space="preserve">Dadooing to walls with  glazed full body Porcelain wall tiles </t>
  </si>
  <si>
    <t>SOTC163</t>
  </si>
  <si>
    <t xml:space="preserve">Flooring with non-skid full body ceramic floor tiles  </t>
  </si>
  <si>
    <t>SOTC162</t>
  </si>
  <si>
    <t xml:space="preserve">Providing and applying Wall putty of White Cement or Polymer or Cement based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t>
  </si>
  <si>
    <t>SOTC161</t>
  </si>
  <si>
    <t>Impervious coat to exposed RCC roof slab surfaces (APSS No. 901 and 903) For Toilets</t>
  </si>
  <si>
    <t>SOTC160</t>
  </si>
  <si>
    <t>Plastering 12mm thick in two coats  with base coat of 8mm thick in CM (1:6) and top coat of 4mm thick in CM (1:4). for Internal walls.</t>
  </si>
  <si>
    <t>SOTC159</t>
  </si>
  <si>
    <t>MT</t>
  </si>
  <si>
    <t>Thermo Mechanically Treated (Fe -500/500D/550D) for RCC works</t>
  </si>
  <si>
    <t>SOTC158</t>
  </si>
  <si>
    <t xml:space="preserve">Filling with light weight concrete in Cement Concrete (1:5:10) proportion  using brick jelly for low roofs  </t>
  </si>
  <si>
    <t>SOTC157</t>
  </si>
  <si>
    <t>PCC (1:3:6) nominal mix using 20mm size graded m/c (For bed blocks and hold fasts) (OTs screed)</t>
  </si>
  <si>
    <t>SOTC156</t>
  </si>
  <si>
    <t>Reinforced  Masonry for partition walls (100 mm thick) in CM (1:4)</t>
  </si>
  <si>
    <t>SOTC155</t>
  </si>
  <si>
    <t xml:space="preserve">Brick Masonry work in CM (1:6) prop in superstructure </t>
  </si>
  <si>
    <t>SOTC154</t>
  </si>
  <si>
    <t>RCC  M 20 grade design mix  (25 mm thick Shelves)</t>
  </si>
  <si>
    <t>SOTC153</t>
  </si>
  <si>
    <t>RCC  M 20 grade design mix  (50mm thick platforms)</t>
  </si>
  <si>
    <t>SOTC152</t>
  </si>
  <si>
    <t>RCC M 25 grade design mix  (For lintels)</t>
  </si>
  <si>
    <t>SOTC151</t>
  </si>
  <si>
    <t>Conveyance of un-useful excavated earth to a distance of 16 KM for disposal including  hire charges of T and P, labour charges etc., complete for finished item of work.</t>
  </si>
  <si>
    <t>SOTC150</t>
  </si>
  <si>
    <t>Dismantling doors, windows and clear storey windows, Ventilators etc., (wood or steel) shutters including Chowkhats, architraves,hold fasts and other attachments etc., and stacking them within 100m lead including  charge etc., complete for finished item of work. (Not exceeding 3 sqm in area)</t>
  </si>
  <si>
    <t>SOTC149</t>
  </si>
  <si>
    <t>Dismantling, clearing away and carefully stacking useful materials for re-use and disposal of unserviceable materials with 100m lead as directed by Engineer-in-Charge duly taking actual premeasurements before dismantling including all charges complete (Kadapa slabs or shahabad stone slabs on sand bed)</t>
  </si>
  <si>
    <t>SOTC148</t>
  </si>
  <si>
    <t>Dismantling, clearing away and carefully stacking useful materials for re-use and disposal of unserviceable materials with 100m lead as directed by Engineer-in-Charge duly taking actual premeasurements before dismantling including all charges complete (Brick Masonary)</t>
  </si>
  <si>
    <t>SOTC147</t>
  </si>
  <si>
    <t>Dismantling, clearing away and carefully stacking useful materials for re-use and disposal of unserviceable materials with 100m lead as directed by Engineer-in-Charge duly taking actual premeasurements before dismantling including all charges complete (Unreinforced cement concrete)</t>
  </si>
  <si>
    <t>SOTC146</t>
  </si>
  <si>
    <t>Dismantling, clearing away and carefully stacking useful materials for re-use and disposal of unserviceable materials with 100m lead as directed by Engineer-in-Charge duly taking actual premeasurements before dismantling including all charges complete (Reinforced cement concrete)</t>
  </si>
  <si>
    <t>SOTC145</t>
  </si>
  <si>
    <t>Biometric Access Control System</t>
  </si>
  <si>
    <t>SOTC144</t>
  </si>
  <si>
    <t>SOTC143</t>
  </si>
  <si>
    <t xml:space="preserve">Telephone &amp; EPABX System   </t>
  </si>
  <si>
    <t>SOTC142</t>
  </si>
  <si>
    <t>Supply &amp; Fixing of Powder Coated Fire Rated doors.</t>
  </si>
  <si>
    <t>SOTC141</t>
  </si>
  <si>
    <t>Supply and fixing of Escape signage boards in Rigid Photo luminescent based glow</t>
  </si>
  <si>
    <t>SOTC140</t>
  </si>
  <si>
    <t xml:space="preserve">Supply and fixing of 2 Kg Fire extinguisher Clean Agent </t>
  </si>
  <si>
    <t>SOTC139</t>
  </si>
  <si>
    <t xml:space="preserve">Supply and fixing of ABC Powder MAP 4 Kg Fire extinguisher </t>
  </si>
  <si>
    <t>SOTC138</t>
  </si>
  <si>
    <t>Supply and fixing of ABC stored pressure squeeze grip type fire extinguishers, 9 kg capacity.</t>
  </si>
  <si>
    <t>SOTC137</t>
  </si>
  <si>
    <t>Supply &amp; Fixing of 4.5Kg, CO2 Type Fire Extinguisher.</t>
  </si>
  <si>
    <t>SOTC136</t>
  </si>
  <si>
    <t xml:space="preserve">Automatic  Fire Alarm System   </t>
  </si>
  <si>
    <t>SOTC135</t>
  </si>
  <si>
    <t xml:space="preserve">Automatic Smoke Detection System   </t>
  </si>
  <si>
    <t>SOTC134</t>
  </si>
  <si>
    <t>Ductable Air Conditioners 5.5 TR with ISEER ≥ 4</t>
  </si>
  <si>
    <t>SOTC133</t>
  </si>
  <si>
    <t>Ductable Air Conditioners 8.5 TR with ISEER ≥ 4</t>
  </si>
  <si>
    <t>SOTC132</t>
  </si>
  <si>
    <t>Ductable Air Conditioners 11.0 TR with ISEER ≥ 4</t>
  </si>
  <si>
    <t>SOTC131</t>
  </si>
  <si>
    <t xml:space="preserve">Voltage stabilizer for 5 KVA  maximum load </t>
  </si>
  <si>
    <t>SOTC130</t>
  </si>
  <si>
    <t xml:space="preserve">Voltage stabilizer for 4 KVA  maximum load </t>
  </si>
  <si>
    <t>SOTC129</t>
  </si>
  <si>
    <t xml:space="preserve">2.0 TR with , 24000 BTU/Hr High Wall mount Split Air Conditioners </t>
  </si>
  <si>
    <t>SOTC128</t>
  </si>
  <si>
    <t xml:space="preserve">1.50 TR with , 18000 BTU/Hr High Wall mount Split Air Conditioners   </t>
  </si>
  <si>
    <t>SOTC127</t>
  </si>
  <si>
    <t>26 persons ICU bed cum passenger  lift (1768 Kgs)   G+8 Floors, 9 stops,9 Openings (Cost Includes amount for Construction of Shaft / Cladding from Ground to 8th Floor)</t>
  </si>
  <si>
    <t>SOTC126</t>
  </si>
  <si>
    <t xml:space="preserve">Supply, Transportation, Installation, Testing and commissioning of storage / Pressure type  5 Star rated water heater with ABS plastic body of 15 Ltrs  </t>
  </si>
  <si>
    <t>SOTC125</t>
  </si>
  <si>
    <t>Supply and providing of UPS cum battery rack 20 batteries</t>
  </si>
  <si>
    <t>SOTC124</t>
  </si>
  <si>
    <t>Supply and fixing of 12V, 150 AH  MF battery</t>
  </si>
  <si>
    <t>SOTC123</t>
  </si>
  <si>
    <t xml:space="preserve">Supply, Transportation and installation of 10KVA / 312V DC on line UPS system </t>
  </si>
  <si>
    <t>SOTC122</t>
  </si>
  <si>
    <t>Supply, Transportation and Installation of 300mm x 50mm x 2mm thick  thick hot dip GI perforated cable tray</t>
  </si>
  <si>
    <t>SOTC121</t>
  </si>
  <si>
    <t xml:space="preserve">Supply, Transportation and Installation of 150mm x 50mm x 2mm thick  hot dip GI perforated cable tray </t>
  </si>
  <si>
    <t>SOTC120</t>
  </si>
  <si>
    <t xml:space="preserve">Laying of PVC armoured under ground cable from 120 Sq.mm to 400 Sqmm saddles on wall </t>
  </si>
  <si>
    <t>SOTC119</t>
  </si>
  <si>
    <t xml:space="preserve">Laying of PVC armoured under ground cable up to 95 Sqmm on wall  </t>
  </si>
  <si>
    <t>SOTC118</t>
  </si>
  <si>
    <t xml:space="preserve">Earth work excavation of Trench  laying of U.G cables from 95 Sqmm </t>
  </si>
  <si>
    <t>SOTC117</t>
  </si>
  <si>
    <t xml:space="preserve">Earth work excavation of Trench  laying of U.G cables up to 70 sqmm </t>
  </si>
  <si>
    <t>SOTC116</t>
  </si>
  <si>
    <t>Termination of UG cables of 3.5 core 300 Sq.mm</t>
  </si>
  <si>
    <t>SOTC115</t>
  </si>
  <si>
    <t xml:space="preserve">Termination of UG cables of 3.5 core 240 Sq.mm </t>
  </si>
  <si>
    <t>SOTC114</t>
  </si>
  <si>
    <t>Termination of UG cables of 3.5 core 185 Sq.mm</t>
  </si>
  <si>
    <t>SOTC113</t>
  </si>
  <si>
    <t>Termination of UG cables of 3.5 core 120 Sq.mm</t>
  </si>
  <si>
    <t>SOTC112</t>
  </si>
  <si>
    <t xml:space="preserve">Termination of UG cables of 3.5 core 70 Sq.mm </t>
  </si>
  <si>
    <t>SOTC111</t>
  </si>
  <si>
    <t>Termination of UG cables of 3.5 core 50 Sq.mm</t>
  </si>
  <si>
    <t>SOTC110</t>
  </si>
  <si>
    <t xml:space="preserve">Termination of UG cables of 3.5 core 25 Sq.mm </t>
  </si>
  <si>
    <t>SOTC109</t>
  </si>
  <si>
    <t>Supply of 300 Sqmm 3.5 Core XLPE insulated UG Cable.</t>
  </si>
  <si>
    <t>SOTC108</t>
  </si>
  <si>
    <t>Supply of 240 Sqmm 3.5 Core XLPE insulated UG Cable.</t>
  </si>
  <si>
    <t>SOTC107</t>
  </si>
  <si>
    <t>Supply of 185 Sqmm 3.5 Core XLPE insulated UG Cable.</t>
  </si>
  <si>
    <t>SOTC106</t>
  </si>
  <si>
    <t>Supply of 120 Sqmm 3.5 Core XLPE insulated UG Cable.</t>
  </si>
  <si>
    <t>SOTC105</t>
  </si>
  <si>
    <t>Supply of 70 Sqmm 3.5 Core XLPE insulated UG Cable.</t>
  </si>
  <si>
    <t>SOTC104</t>
  </si>
  <si>
    <t>Supply of 50 Sqmm 3.5 Core XLPE insulated UG Cable.</t>
  </si>
  <si>
    <t>SOTC103</t>
  </si>
  <si>
    <t>Supply of 25 Sqmm 3.5 Core XLPE insulated UG Cable.</t>
  </si>
  <si>
    <t>SOTC102</t>
  </si>
  <si>
    <t xml:space="preserve">630 KVA Transformer OLTC for transformers with RTCC: Supply, Transportation, Installation, Testing and Commissioning of 630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
</t>
  </si>
  <si>
    <t>SOTC101</t>
  </si>
  <si>
    <t xml:space="preserve">130KVAR  Out Door Capacitor panel : Incomer: 250A FP MCCB - 1 No, 63A 10KA TP MCB - 9 Nos. 20 KVAR Capacitor Duty contactors  - 5 Nos.,  10 KVAR Capacitor Duty contactors - 2 Nos, .5 KVAR Capacitor Duty contactors - 2 Nos. 12 stage APFC Relay - 1 No </t>
  </si>
  <si>
    <t>SOTC100</t>
  </si>
  <si>
    <t>Electrical Lighting Panels : Incomer: 250 A 4 Pole MCCB - 1 No, Out Goings  125 A 4P MCCB - 4 No's 63 A 4P MCCB - 3 No's with required Digital Ammeter and Voltmer, LED Indicators</t>
  </si>
  <si>
    <t>SOTC099</t>
  </si>
  <si>
    <t>Floor Power Panel :  Incomer: 630A 4 Pole MCCB,- 1 No Outgoings 250 A 4P MCCB - 4 No's 125 A 4P MCCB - 10 No's, 63 A 4P MCCB - 4 No's with required Digital Ammeter and Voltmer, LED Indicators</t>
  </si>
  <si>
    <t>SOTC098</t>
  </si>
  <si>
    <t>Main Power Panel with 1000A 4 Pole ACB as incomer - 1 No and out goings  800 A 4P MCCB - 1 No., 630 A 4P MCCB - 1 No., 400A 4P MCCB - 4 Nos &amp; 250A 4P MCCB - 3 No's with required Digital Ammeter and Voltmer, LED Indicators</t>
  </si>
  <si>
    <t>SOTC097</t>
  </si>
  <si>
    <t>Supply and fixing of GI louver shutter including GI mesh</t>
  </si>
  <si>
    <t>SOTC096</t>
  </si>
  <si>
    <t>Labour charges for fixing the  exhaust fan in wall with necessary connections</t>
  </si>
  <si>
    <t>SOTC095</t>
  </si>
  <si>
    <t>Supply,Transportation  of 12" (300mm) ISI, 900 RPM Heavy duty exhaust fan</t>
  </si>
  <si>
    <t>SOTC094</t>
  </si>
  <si>
    <t xml:space="preserve">Supply  of  12" (300mm)  Light  duty  exhaust fan </t>
  </si>
  <si>
    <t>SOTC093</t>
  </si>
  <si>
    <t xml:space="preserve">Supply and erecting 19/20mm steel tube down rod of one meter length </t>
  </si>
  <si>
    <t>SOTC092</t>
  </si>
  <si>
    <t>Labour charges for fixing of ceiling fan and regulator</t>
  </si>
  <si>
    <t>SOTC091</t>
  </si>
  <si>
    <t xml:space="preserve">Supply and fixing of Modular type Stepped  electronic  regulator. </t>
  </si>
  <si>
    <t>SOTC090</t>
  </si>
  <si>
    <t xml:space="preserve">Supply, Transportation of energy efficient fan, 1200 mm sweep, aluminium body, consuming 28
W, BEE 5 star rated, ceiling fan </t>
  </si>
  <si>
    <t>SOTC089</t>
  </si>
  <si>
    <t xml:space="preserve">Supply, transportation and fixing  ISI mark batten holder / slanting holder </t>
  </si>
  <si>
    <t>SOTC088</t>
  </si>
  <si>
    <t xml:space="preserve">Supply, transportation and fixing 18 W +/-10% (&gt;= 1800 Lumens)  Down lighter back lit LED Down Light </t>
  </si>
  <si>
    <t>SOTC087</t>
  </si>
  <si>
    <t xml:space="preserve">Supply, transportation and fixing 12 W +/-10% (&gt;= 1200 Lumens)  Down lighter back lit LED Down Light Recessed / Surface </t>
  </si>
  <si>
    <t>SOTC086</t>
  </si>
  <si>
    <t xml:space="preserve">Supply, transportation and fixing  32-36W (&gt;=3600 Lumens), 2' x2'  (600mm x 600mm) slim panel LED luminaire </t>
  </si>
  <si>
    <t>SOTC085</t>
  </si>
  <si>
    <t xml:space="preserve">Supply, transportation and fixing   of    22W +/ 10% , &gt;/    2300      lumens, 1200mm length LED light </t>
  </si>
  <si>
    <t>SOTC084</t>
  </si>
  <si>
    <t>Supply and Run of  25mm x 3mm copper strip</t>
  </si>
  <si>
    <t>SOTC083</t>
  </si>
  <si>
    <t xml:space="preserve">Supply and Run of  50mm x 6mm G.I Strip </t>
  </si>
  <si>
    <t>SOTC082</t>
  </si>
  <si>
    <t>Providing independent earthing for Important equipment with 100mm dia Heavy gauge C.I Earthing</t>
  </si>
  <si>
    <t>SOTC081</t>
  </si>
  <si>
    <t>Providing independent earthing by exacavating a pit to a depth of 2.25Mtr in all soils as per size specified in the data for Sophisticated Electronic equipment (Copper Earthing)</t>
  </si>
  <si>
    <t>SOTC080</t>
  </si>
  <si>
    <t>Providing independent earthing for Important equipment with 40mm dia 'B' class 2.5m long G.I pipe (GI Earthing)</t>
  </si>
  <si>
    <t>SOTC079</t>
  </si>
  <si>
    <t xml:space="preserve">Supply and fixing of cable  adopteres box with cover for DBs including, massanory work etc., complete.,
</t>
  </si>
  <si>
    <t>SOTC078</t>
  </si>
  <si>
    <t xml:space="preserve">Supply and fixing of 8 Way VTPN DB with IP 43 Protection as per IS:13032 </t>
  </si>
  <si>
    <t>SOTC077</t>
  </si>
  <si>
    <t xml:space="preserve">Supply and fixing of 4 Way TPN DB Horizontal with IP 43 Protection as per IS:13032  (For Power DB's)
</t>
  </si>
  <si>
    <t>SOTC076</t>
  </si>
  <si>
    <t xml:space="preserve">Supply and fixing of 4 Way TPN DB Horizontal with IP 43 Protection as per IS:13032   (For Lighting DBs)  
</t>
  </si>
  <si>
    <t>SOTC075</t>
  </si>
  <si>
    <t xml:space="preserve">Supply and fixing of DP Metal Enclosure with IP 20 Protection DB Make with 1 No 20A, 10 KA DP MCB   </t>
  </si>
  <si>
    <t>SOTC074</t>
  </si>
  <si>
    <t>Supply and  Run of 5 of 10.0 Sq.mm FRLSH / HFFR PVC insulated 1100V grade as per IS:694/1990, IS 17048 specifications for Copper cable.</t>
  </si>
  <si>
    <t>SOTC073</t>
  </si>
  <si>
    <t>Supply and  Run of 5 of 6.0 Sq.mm FRLSH / HFFR PVC insulated 1100V grade as per IS:694/1990, IS 17048 specifications for Copper cable.</t>
  </si>
  <si>
    <t>SOTC072</t>
  </si>
  <si>
    <t>Supply and  Run of  3 of 6.0 Sq.mm FRLSH / HFFR PVC insulated 1100V grade as per IS:694/1990, IS 17048 specifications for Copper cable.</t>
  </si>
  <si>
    <t>SOTC071</t>
  </si>
  <si>
    <t>Supply and  Run of 3 runs of 4.0 sq mm (phase neutral and earth) FRLSH / HFFR PVC insulated 1100V grade as per IS:694/1990, IS 17048 specifications for Copper cable.</t>
  </si>
  <si>
    <t>SOTC070</t>
  </si>
  <si>
    <t xml:space="preserve">Supply and  Run of 3 of 2.5 sq.mm (phase, neutral and earth) FRLSH / HFFR PVC insulated 1100V grade as per IS:694/1990, IS 17048 specifications for Copper cable. </t>
  </si>
  <si>
    <t>SOTC069</t>
  </si>
  <si>
    <t>Supply and  Run of   3 of 1.5 sq.mm (phase, neutral and earth) FRLSH / HFFR PVC insulated 1100V grade as per IS:694/1990, IS 17048 specifications for Copper cable .</t>
  </si>
  <si>
    <t>SOTC068</t>
  </si>
  <si>
    <t>Supply and  Run of 1 of 1.5 sq.mm (phase, neutral and earth) FRLSH / HFFR PVC insulated 1100V grade as per IS:694/1990, IS 17048 specifications for Copper cable.</t>
  </si>
  <si>
    <t>SOTC067</t>
  </si>
  <si>
    <t>Supply &amp; fixing of 64A, socket with 64A switch control modular type</t>
  </si>
  <si>
    <t>SOTC066</t>
  </si>
  <si>
    <t>Supply &amp; fixing of 32A, socket with switch control modular</t>
  </si>
  <si>
    <t>SOTC065</t>
  </si>
  <si>
    <t xml:space="preserve">Supply &amp; fixing of 16A/6A, 2 in one  socket with 16A switch control modular type </t>
  </si>
  <si>
    <t>SOTC064</t>
  </si>
  <si>
    <t>Pts</t>
  </si>
  <si>
    <t xml:space="preserve">Supply and fixing of  6A switchs - 2 Nos  and 6A 3/2 pin socket - 3 Nos Modular type with cover plate  </t>
  </si>
  <si>
    <t>SOTC063</t>
  </si>
  <si>
    <t>Wiring with  3 of 1.5 sq.mm with 6A switch  and  6A, 3/2 pin socket Modular type with 6A switch control  fixing on separate board.</t>
  </si>
  <si>
    <t>SOTC062</t>
  </si>
  <si>
    <t xml:space="preserve">Supply and fixing of 6A/10A ISI Mark 3/2 pin Modular socket  Common switch board </t>
  </si>
  <si>
    <t>SOTC061</t>
  </si>
  <si>
    <t xml:space="preserve">Wiring with run of 2 of 1.5 Sqmm  Copper cable for stairecase points wiring.   
</t>
  </si>
  <si>
    <t>SOTC060</t>
  </si>
  <si>
    <t xml:space="preserve">Wiring with run of 2 of 1.5 Sqmm  Copper cable for points wiring.   
</t>
  </si>
  <si>
    <t>SOTC059</t>
  </si>
  <si>
    <t>Supply and Fixing of 25mm dia Conduit Pipes Concealed on wall.</t>
  </si>
  <si>
    <t>SOTC058</t>
  </si>
  <si>
    <t>Supply and Fixing of 25mm dia Conduit Pipes surface on wall.</t>
  </si>
  <si>
    <t>SOTC057</t>
  </si>
  <si>
    <t xml:space="preserve">CCTV CEILING CAMERA </t>
  </si>
  <si>
    <t>SOTC056</t>
  </si>
  <si>
    <t>WRITING BOARDS FOR ICUS, PRE OPP</t>
  </si>
  <si>
    <t>SOTC055</t>
  </si>
  <si>
    <t>X-RAY VIEWERS FOR ALL ICUS AND PRE OPP AREAS  AND  DOCTORS ROOMS</t>
  </si>
  <si>
    <t>SOTC054</t>
  </si>
  <si>
    <t>BED HEAD PANEL FOR TIR WITH DOUBLE OUTLETS AND ELECTRICAL OUTLETS</t>
  </si>
  <si>
    <t>SOTC053</t>
  </si>
  <si>
    <t>Ceiling/Wall mounted CCTV Room Camera</t>
  </si>
  <si>
    <t>SOTC052</t>
  </si>
  <si>
    <t>Wall mounted LED TV43 inchesFull HD</t>
  </si>
  <si>
    <t>SOTC051</t>
  </si>
  <si>
    <t>12mm thick glazed Glass partition walls in TIRs</t>
  </si>
  <si>
    <t>SOTC050</t>
  </si>
  <si>
    <t xml:space="preserve">Hermetically Sealed Doors (1.80mt x 2.10 mt)  </t>
  </si>
  <si>
    <t>SOTC049</t>
  </si>
  <si>
    <t xml:space="preserve">Pressure Relief Dampers </t>
  </si>
  <si>
    <t>SOTC047</t>
  </si>
  <si>
    <t>Condensing Units</t>
  </si>
  <si>
    <t>SOTC046</t>
  </si>
  <si>
    <t>Air Handling Units (AHUs) 8.5 TR</t>
  </si>
  <si>
    <t>SOTC045</t>
  </si>
  <si>
    <t>Air Handling Units (AHUs) 11 TR</t>
  </si>
  <si>
    <t>SOTC044</t>
  </si>
  <si>
    <t xml:space="preserve">Uni Directional Ceiling Laminar Airflow Systems  </t>
  </si>
  <si>
    <t>SOTC043</t>
  </si>
  <si>
    <t>Flooring with Vinyl Sheets In TIR Corridor</t>
  </si>
  <si>
    <t>SOTC042</t>
  </si>
  <si>
    <t>Electro conductive Flooring inside TIRs</t>
  </si>
  <si>
    <t>SOTC041</t>
  </si>
  <si>
    <r>
      <t xml:space="preserve">Stainless Steel Pre-fabricated </t>
    </r>
    <r>
      <rPr>
        <b/>
        <sz val="11"/>
        <color theme="1"/>
        <rFont val="Calibri"/>
        <family val="2"/>
        <scheme val="minor"/>
      </rPr>
      <t>Ceiling panels in TIRs and TIR Corridor</t>
    </r>
  </si>
  <si>
    <t>SOTC040</t>
  </si>
  <si>
    <r>
      <t xml:space="preserve">Stainless Steel Pre-fabricated </t>
    </r>
    <r>
      <rPr>
        <b/>
        <sz val="11"/>
        <color theme="1"/>
        <rFont val="Calibri"/>
        <family val="2"/>
        <scheme val="minor"/>
      </rPr>
      <t>Wall panels in TIRs &amp; TIR Corridor</t>
    </r>
  </si>
  <si>
    <t>SOTC039</t>
  </si>
  <si>
    <t>Electrical Installations in MOTs &amp; TIRs</t>
  </si>
  <si>
    <t>SOTC038</t>
  </si>
  <si>
    <t>Sound Analog Mixer</t>
  </si>
  <si>
    <t>SOTC037</t>
  </si>
  <si>
    <t>Equalization &amp; Loud Speaker Control System</t>
  </si>
  <si>
    <t>SOTC036</t>
  </si>
  <si>
    <t>4K Laser Projection TV</t>
  </si>
  <si>
    <t>SOTC035</t>
  </si>
  <si>
    <t>HiFi Active Sub Woofer</t>
  </si>
  <si>
    <t>SOTC034</t>
  </si>
  <si>
    <t>Amplifier (8 Channel)</t>
  </si>
  <si>
    <t>SOTC033</t>
  </si>
  <si>
    <t>Home Theatre Power Conditioner, 230 V</t>
  </si>
  <si>
    <t>SOTC032</t>
  </si>
  <si>
    <t>Video Conferencing System</t>
  </si>
  <si>
    <t>SOTC031</t>
  </si>
  <si>
    <t xml:space="preserve">Ceiling Mounted Speakers  </t>
  </si>
  <si>
    <t>SOTC030</t>
  </si>
  <si>
    <t xml:space="preserve">Digital mixer Amplifier  </t>
  </si>
  <si>
    <t>SOTC029</t>
  </si>
  <si>
    <t xml:space="preserve">Wireless Microphone  </t>
  </si>
  <si>
    <t>SOTC028</t>
  </si>
  <si>
    <t>Cable connections for integration within MOTs and with Workshop Projector Hall, Networks with OFC Cable</t>
  </si>
  <si>
    <t>SOTC027</t>
  </si>
  <si>
    <t xml:space="preserve">Wall mounted large screen display 55 inch (Commercial Grade)  </t>
  </si>
  <si>
    <t>SOTC026</t>
  </si>
  <si>
    <t xml:space="preserve">Medical Grade Monitors 32 inch 4 K Resolution  </t>
  </si>
  <si>
    <t>SOTC025</t>
  </si>
  <si>
    <t xml:space="preserve">Video and Image Management system </t>
  </si>
  <si>
    <t>SOTC024</t>
  </si>
  <si>
    <t xml:space="preserve">3-Bay Scrub Stations/Sinks </t>
  </si>
  <si>
    <t>SOTC023</t>
  </si>
  <si>
    <t xml:space="preserve">Touch Screen Surgeon Control Panels </t>
  </si>
  <si>
    <t>SOTC022</t>
  </si>
  <si>
    <t>X-Ray CT Scan LED viewing Screen</t>
  </si>
  <si>
    <t>SOTC021</t>
  </si>
  <si>
    <t>Writing Board (List Board)</t>
  </si>
  <si>
    <t>SOTC020</t>
  </si>
  <si>
    <t xml:space="preserve">Storage Units  </t>
  </si>
  <si>
    <t>SOTC019</t>
  </si>
  <si>
    <t>(1.50mt x 2.10 mt)  Sliding Automatic Sliding Doors with View Windoy of 1 Mt x 1 Mt</t>
  </si>
  <si>
    <t>SOTC018</t>
  </si>
  <si>
    <t>SOTC017</t>
  </si>
  <si>
    <t>View Window with Motorised Blinds of 1 Mt Length &amp; 1 Mt Height</t>
  </si>
  <si>
    <t>SOTC016</t>
  </si>
  <si>
    <t xml:space="preserve">LED Peripheral Lights cum clean room (OT) luminaries  </t>
  </si>
  <si>
    <t>SOTC015</t>
  </si>
  <si>
    <t>SOTC014</t>
  </si>
  <si>
    <t xml:space="preserve">Detachable Hi Definition Cameras in Triple Dome Ceiling OT  Lights  </t>
  </si>
  <si>
    <t>SOTC013</t>
  </si>
  <si>
    <t>Double Dome Ceiling  OT LED Lights  (Imported)</t>
  </si>
  <si>
    <t>SOTC012</t>
  </si>
  <si>
    <t>Triple Dome Ceiling  OT LED Lights  (Imported)</t>
  </si>
  <si>
    <t>SOTC011</t>
  </si>
  <si>
    <t>Single arm Anesthesia Pendants (Imported)</t>
  </si>
  <si>
    <t>SOTC010</t>
  </si>
  <si>
    <t>SOTC009</t>
  </si>
  <si>
    <t>SOTC008</t>
  </si>
  <si>
    <t>SOTC007</t>
  </si>
  <si>
    <t>SOTC006</t>
  </si>
  <si>
    <t>Flooring with Vinyl Sheets In MOT Corridor</t>
  </si>
  <si>
    <t>SOTC005</t>
  </si>
  <si>
    <t>Electro conductive Flooring inside MOTs</t>
  </si>
  <si>
    <t>SOTC004</t>
  </si>
  <si>
    <t xml:space="preserve">Dynamic Hatch Box </t>
  </si>
  <si>
    <t>SOTC003</t>
  </si>
  <si>
    <r>
      <t xml:space="preserve">Stainless Steel Pre-fabricated </t>
    </r>
    <r>
      <rPr>
        <b/>
        <sz val="11"/>
        <color theme="1"/>
        <rFont val="Calibri"/>
        <family val="2"/>
        <scheme val="minor"/>
      </rPr>
      <t>Ceiling panels In MOTs &amp; MOTs Corridor</t>
    </r>
  </si>
  <si>
    <t>SOTC002</t>
  </si>
  <si>
    <r>
      <t xml:space="preserve">Stainless Steel Pre-fabricated Wall panels. </t>
    </r>
    <r>
      <rPr>
        <b/>
        <sz val="11"/>
        <color theme="1"/>
        <rFont val="Calibri"/>
        <family val="2"/>
        <scheme val="minor"/>
      </rPr>
      <t>(MOTs &amp; MOT Corridor) - Wall panels</t>
    </r>
  </si>
  <si>
    <t>SOTC001</t>
  </si>
  <si>
    <t>Less</t>
  </si>
  <si>
    <t>Excess</t>
  </si>
  <si>
    <t>Variation</t>
  </si>
  <si>
    <t>As Per Work Done/To Be Done</t>
  </si>
  <si>
    <t>Total (6 Ots)</t>
  </si>
  <si>
    <t>Additional Sanction fot 2 Ots</t>
  </si>
  <si>
    <t>As Per Agreement (with 4 Ots)</t>
  </si>
  <si>
    <t>Item Name</t>
  </si>
  <si>
    <t>Item Code</t>
  </si>
  <si>
    <t>Item S.No</t>
  </si>
  <si>
    <t>S.No</t>
  </si>
  <si>
    <r>
      <t>REVISED ESTIMATE OF SOTC 8</t>
    </r>
    <r>
      <rPr>
        <b/>
        <vertAlign val="superscript"/>
        <sz val="20"/>
        <color theme="1"/>
        <rFont val="Calibri"/>
        <family val="2"/>
        <scheme val="minor"/>
      </rPr>
      <t>TH</t>
    </r>
    <r>
      <rPr>
        <b/>
        <sz val="20"/>
        <color theme="1"/>
        <rFont val="Calibri"/>
        <family val="2"/>
        <scheme val="minor"/>
      </rPr>
      <t xml:space="preserve"> FLOOR, SOUTH-WEST BLOCK, GANDHI HOSPITAL</t>
    </r>
  </si>
  <si>
    <t>750 KVA Generator Set with AMF Control Panel Supply, Transportation, erection and commissioning (Excluding Foundation) of 3 Phase, 415, 50Hz, water cooled multi cylinder diesel generator set with alternator of 750 KVA output continuous rating directly coupled Engine and Alternator 750 KVA, 415 Volts with guard and mounted on a common base plate of Robust construction and complete with AMF panel having IP-52 protection, Acoustic Enclosure as per CPCB norms , sound absorbing material, t to restrict sound level up to 75 dB up to 1 Mtr distance and as per CPCB norms etc.</t>
  </si>
  <si>
    <r>
      <t>Water Proofing of roof and peripheral walls of south west block, 8</t>
    </r>
    <r>
      <rPr>
        <vertAlign val="superscript"/>
        <sz val="11"/>
        <color indexed="8"/>
        <rFont val="Calibri"/>
        <family val="2"/>
        <scheme val="minor"/>
      </rPr>
      <t>th</t>
    </r>
    <r>
      <rPr>
        <sz val="11"/>
        <color indexed="8"/>
        <rFont val="Calibri"/>
        <family val="2"/>
        <scheme val="minor"/>
      </rPr>
      <t xml:space="preserve"> floor, Gandhi Hospital which includes Dismantling of existing screed and lifting of debris to ground floor, Surface preparation and cracks treatment, Providing Angle fillet/taper of 75mm X 75mm with polymer modified mortor in the ratio of cement:sand:admixture (1:1.5:1.5) (Forsoc Nitobond SBR/M-Crete PC Bond @ 10% by weight of cement), Applying 1 coat of Forsoc Nitoproof WB Primer, Application of 2 coats of pitch free based liquid applied single component elastomeric waterproofing membrane (Forsoc Nito proof 600PF/BASF HLM5000), Laying 200 GSM Geotextile Fabric, Laying of 125mm Fiber Reinforced M</t>
    </r>
    <r>
      <rPr>
        <vertAlign val="subscript"/>
        <sz val="11"/>
        <color indexed="8"/>
        <rFont val="Calibri"/>
        <family val="2"/>
        <scheme val="minor"/>
      </rPr>
      <t xml:space="preserve">20 </t>
    </r>
    <r>
      <rPr>
        <sz val="11"/>
        <color indexed="8"/>
        <rFont val="Calibri"/>
        <family val="2"/>
        <scheme val="minor"/>
      </rPr>
      <t>grade protective concrete screed on terrace, Control joints treatment and External walls repair with window Frame-walls joints/Gaps treatment.</t>
    </r>
  </si>
  <si>
    <t>Supply and installation of double pass RO system with raw water tank capacity of 5000 ltr plastic tank having 2 nos feed pumps of 1.5 HP with max flow of 9000 ltr/hr including construction of sand filter of dimensions (H=1665 mm, D=325 mm) with filter media as Quartz sand of SS vessel construction and Activated Carbon filter of dimensions (H= 1665mm) with filter media as Activated carbon (IV-600) of SS vessel construction, with 4 nos of spiral wound RO membrane of size 8 inch dia x 1 m length of make G.E OSMONICS (or) HYDRAUNAUTICS, 4 nos UV system with service flow of 1500 ltr/hr (Before Snd filter and after SS tank out-let) with cPVC pipeline recirculation loop to avoid contamination in pipe to supply for 10 beds in Post ICU, 4 beds in Transplant ICU and 1 for each TIR.) Drinage outlet to be provided near each RO outlet.</t>
  </si>
  <si>
    <t>80% blockout Ruler Blinds for MOTs Integration Room Windows</t>
  </si>
  <si>
    <t>BASIC VALUE</t>
  </si>
  <si>
    <t>Acoustic Wall Panelling with framework consisting of 25mm high GI wall channels with fully knurled surface of 0.55mm thick bottom wedge of 80mm width, having two equal flanges of 26mm is anchored to GI studs of 50mm high. GI studs of 50mm High to be fixed to wall at 600mm centres, 25mm thick channels are then fixed perpendicular to the GI studs and suitable fixing channel is fixed to the cross channel to fix the panel to achieve overall air gap of 75mm from the wall and GI Clips for inside panel and Clips for border panel of 18mm to be fixed to the GI wall channel to achieve required shape. Secured arranging of polyester wool of – thickness/density, Prelam Board to be installed. 15mm thick Prelam perforated Wooden slat of required dia perforation &amp; pitch is to be customised and then fixed to GI frame rigidly by using fixing channel fastened perpendicular to the cross channel with GI brackets. The boards shall be fixed to the GI frame with special cleats. (MOTs Integration Room)</t>
  </si>
  <si>
    <t>Accooustic Ceiling Paneling with Perforated board Fine line Grid false ceiling using 11mm thick Perforated Board sheet tiles of size 595mm x 595mm fixing to steel precoated GI wall angle of size 25mm x 25mm x 0.70mm thick along the perimeter of ceiling screw fixed to brick work / partition at 610mm center to center and suspending the frame work using precoated GI Tee section (24mm x 38mm x 0.7mm) from soffit at 1220mm center to center fixed with GI Soffit Cleat, rawl plugs and steel expansion fasteners &amp; connecting clip to the GI Tee section with 4mm dia GI rod with galvanised spring steel level clip of PVC unversal holding clips system at 1200mm center to center and Secured arranging of polyester wool of 50mm thick 1000 GSM, Prelam Board to be installed. 15mm thick Prelam perforated Wooden slat of required dia perforation &amp; pitch is to be customised and then fixed to GI frame rigidly by using fixing channel fastened perpendicular to the cross channel with GI brackets. The boards shall be fixed to the GI frame with special cleats. (MOTs Integration Room)</t>
  </si>
  <si>
    <t>TCV Incl GST</t>
  </si>
  <si>
    <t>Wooden Flooring with Engineered wood planks of 14mm thick (MOTs Integration Room)</t>
  </si>
  <si>
    <t>Skirting for Wooden Flooring with Engineered wood planks of 14mm thick (MOTs Integration Room)</t>
  </si>
  <si>
    <t>Modular Operation Theatres</t>
  </si>
  <si>
    <t>Transplant Isolation Rooms</t>
  </si>
  <si>
    <t>Electrical Works</t>
  </si>
  <si>
    <t xml:space="preserve">Air Conditioning </t>
  </si>
  <si>
    <t>ELV</t>
  </si>
  <si>
    <t>Fire Fighting</t>
  </si>
  <si>
    <t>Civil Works</t>
  </si>
  <si>
    <t>Plumbing Works</t>
  </si>
  <si>
    <t>Medical Gas Pipe Line</t>
  </si>
  <si>
    <t>AE</t>
  </si>
  <si>
    <t>PART-B</t>
  </si>
  <si>
    <t>PART-A</t>
  </si>
  <si>
    <t>Civil Supplementary</t>
  </si>
  <si>
    <t>MGPS Supplementary items</t>
  </si>
  <si>
    <t>ELV Supplementary Items</t>
  </si>
  <si>
    <t>Electrical Supplementary</t>
  </si>
  <si>
    <t>Medical Equipment Supplementary</t>
  </si>
  <si>
    <t>E</t>
  </si>
  <si>
    <t>AC</t>
  </si>
  <si>
    <t>FF</t>
  </si>
  <si>
    <t>C</t>
  </si>
  <si>
    <t>P</t>
  </si>
  <si>
    <t>MGPS</t>
  </si>
  <si>
    <t>G</t>
  </si>
  <si>
    <t>SUB TOTAL</t>
  </si>
  <si>
    <t>PART - A</t>
  </si>
  <si>
    <t>Description</t>
  </si>
  <si>
    <t>Remarks</t>
  </si>
  <si>
    <t>Civil Supplimental Works</t>
  </si>
  <si>
    <t>Electrical Supplimental Works</t>
  </si>
  <si>
    <t>Air Conditioning Work</t>
  </si>
  <si>
    <t>Fire Fighting Work</t>
  </si>
  <si>
    <t>ELV Work</t>
  </si>
  <si>
    <t>Plumbing Work</t>
  </si>
  <si>
    <t>MGPS Work</t>
  </si>
  <si>
    <t>MGPS Supplimental Work</t>
  </si>
  <si>
    <t>ELV Supplimental Work</t>
  </si>
  <si>
    <t>EQP</t>
  </si>
  <si>
    <t>CS</t>
  </si>
  <si>
    <t>ES</t>
  </si>
  <si>
    <t>ELVS</t>
  </si>
  <si>
    <t>GS</t>
  </si>
  <si>
    <t>EQPS</t>
  </si>
  <si>
    <t>CIVIL</t>
  </si>
  <si>
    <t>CIVIL SUPPLIMENTAL</t>
  </si>
  <si>
    <t>ELECTRICAL</t>
  </si>
  <si>
    <t>ELECTRICAL SUPPLIMENTAL</t>
  </si>
  <si>
    <t>ELV SUPPLIMENTAL</t>
  </si>
  <si>
    <t>EQUIPMENT</t>
  </si>
  <si>
    <t>EQUIPMENT SUPPLIMENTAL</t>
  </si>
  <si>
    <t>FIRE FIGHTING</t>
  </si>
  <si>
    <t>PLUMBING</t>
  </si>
  <si>
    <t>MGPS SUPPLIMENTAL</t>
  </si>
  <si>
    <t>AIR CONDITIONING</t>
  </si>
  <si>
    <t>Equipment</t>
  </si>
  <si>
    <t>Equipment Supplimental</t>
  </si>
  <si>
    <t>Amount</t>
  </si>
  <si>
    <t>Workdone Amount</t>
  </si>
  <si>
    <t>Sanction Amount</t>
  </si>
  <si>
    <t>Excess Amount</t>
  </si>
  <si>
    <t>Less Amount</t>
  </si>
  <si>
    <t>Name of Work: Design, Fabrication, Installation and Commissioning on Turnkey basis for the work of Establishment of State Organ Transplant Centre in the 8th Floor, South West Block of Gandhi Hospital, Secunderabad.</t>
  </si>
  <si>
    <t>Grand Total</t>
  </si>
  <si>
    <t>Co-efficients</t>
  </si>
  <si>
    <t>Rates</t>
  </si>
  <si>
    <t>Total Amount</t>
  </si>
  <si>
    <t>Sand (QTY)</t>
  </si>
  <si>
    <t>Metal (QTY)</t>
  </si>
  <si>
    <t>Brick (QTY)</t>
  </si>
  <si>
    <t>Sand</t>
  </si>
  <si>
    <t>Metal</t>
  </si>
  <si>
    <t>Bricks</t>
  </si>
  <si>
    <t>Sand Rate</t>
  </si>
  <si>
    <t>Metal Rate</t>
  </si>
  <si>
    <t>Brick Rate</t>
  </si>
  <si>
    <t>Sand Amount</t>
  </si>
  <si>
    <t>Metal Amount</t>
  </si>
  <si>
    <t>Brick Amount</t>
  </si>
  <si>
    <t>GRAND TOTAL</t>
  </si>
  <si>
    <t>Sub Total (Other than RE ECV )</t>
  </si>
  <si>
    <t>As Per RE</t>
  </si>
  <si>
    <t>Difference</t>
  </si>
  <si>
    <t>TOTAL</t>
  </si>
  <si>
    <t>SUBTOTAL</t>
  </si>
  <si>
    <t>PART (A+B)</t>
  </si>
  <si>
    <t xml:space="preserve"> GRAND TOTAL</t>
  </si>
  <si>
    <t>Supply of Double charged / multi charged stain free full body porcelain vitrified tiles with double layer pigment of size 600 x 600 mm and thickness between 8-10 mm 1st quality conforming to IS:15622 - 2017, IS:13630 (Parts 1 to 15) of any colour and finish in all shades and designs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t>
  </si>
  <si>
    <t>Providing skirting to internal walls to 10 cm height with Double charged / multi charged stain free full body porcelain vitrified tiles with double layer pigment of size 600 x 600 mm and thickness between 8-10 mm 1st quality conforming to IS:15622 - 2017, IS:13630 (Parts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</si>
  <si>
    <t>TOTAL EXCESS</t>
  </si>
  <si>
    <t>Basic Price</t>
  </si>
  <si>
    <t>GST @ 18%</t>
  </si>
  <si>
    <t>Provision towards Unforseen items and rounding off (LS)</t>
  </si>
  <si>
    <t>Labour Cess @ 1% on Basic Value of Revised Estimate</t>
  </si>
  <si>
    <t>NAC @ 0.1% on Basic Value of Revised estimate</t>
  </si>
  <si>
    <t>Provision towards GST 18% on Seniorage Charges</t>
  </si>
  <si>
    <t>Provision towards DMF Charges 30% on Seniorage Charges</t>
  </si>
  <si>
    <t>Provision towards SMFT Charges 2% on seniorage Charges</t>
  </si>
  <si>
    <t>Provision towards Engineering Supervision Charges @  2% on Equipment</t>
  </si>
  <si>
    <t>Provision towards Engineering Supervision Charges @  4% on RE Value (except equipment &amp; AC)</t>
  </si>
  <si>
    <t>as per agreement</t>
  </si>
  <si>
    <t xml:space="preserve">As per Agreement </t>
  </si>
  <si>
    <t>As per Sanction Estimate for 2 Ots</t>
  </si>
  <si>
    <t>as per additional 2 Ots</t>
  </si>
  <si>
    <t>Total</t>
  </si>
  <si>
    <t>Sub Total-Agreement (A)</t>
  </si>
  <si>
    <t>Sub Total-Supplimental (B)</t>
  </si>
  <si>
    <t>Total (A+B)</t>
  </si>
  <si>
    <t>Provision towards Seniorage Charges on Civil Component</t>
  </si>
  <si>
    <t>Total of S.No 14 to 18</t>
  </si>
  <si>
    <t>GENERAL ABSTRACT FOR REVISED ESTIMATE</t>
  </si>
  <si>
    <t xml:space="preserve"> </t>
  </si>
  <si>
    <t>Tech. Spec Cl. No in TED</t>
  </si>
  <si>
    <t>16.3 &amp; 16.4</t>
  </si>
  <si>
    <t>17.6 &amp; 17.7</t>
  </si>
  <si>
    <t>22 a</t>
  </si>
  <si>
    <t>22 b</t>
  </si>
  <si>
    <t>23 a</t>
  </si>
  <si>
    <t>23 b</t>
  </si>
  <si>
    <t>23 c</t>
  </si>
  <si>
    <t>23 d</t>
  </si>
  <si>
    <t>23 e</t>
  </si>
  <si>
    <t>23 f</t>
  </si>
  <si>
    <t>23 g</t>
  </si>
  <si>
    <t>23 h</t>
  </si>
  <si>
    <t>24 a</t>
  </si>
  <si>
    <t>24 b</t>
  </si>
  <si>
    <t>24 c</t>
  </si>
  <si>
    <t>24 d</t>
  </si>
  <si>
    <t>24 e</t>
  </si>
  <si>
    <t>24 f</t>
  </si>
  <si>
    <t>24 g</t>
  </si>
  <si>
    <t>25 a</t>
  </si>
  <si>
    <t>25 b</t>
  </si>
  <si>
    <t>25 c</t>
  </si>
  <si>
    <t>25 d</t>
  </si>
  <si>
    <t>25 e</t>
  </si>
  <si>
    <t>26 a</t>
  </si>
  <si>
    <t>26 b</t>
  </si>
  <si>
    <t>26 b 1</t>
  </si>
  <si>
    <t>26 c</t>
  </si>
  <si>
    <t>26 d</t>
  </si>
  <si>
    <t>27 a</t>
  </si>
  <si>
    <t>27 b</t>
  </si>
  <si>
    <t>27 c</t>
  </si>
  <si>
    <t>27 d</t>
  </si>
  <si>
    <t>27 e</t>
  </si>
  <si>
    <t>27 f</t>
  </si>
  <si>
    <t>27 f 1</t>
  </si>
  <si>
    <t>27 f 2</t>
  </si>
  <si>
    <t>27 f 3</t>
  </si>
  <si>
    <t>27 g</t>
  </si>
  <si>
    <t>27 h</t>
  </si>
  <si>
    <t>27 i</t>
  </si>
  <si>
    <t>27 j</t>
  </si>
  <si>
    <t>28 a</t>
  </si>
  <si>
    <t>28 b</t>
  </si>
  <si>
    <t>28 c</t>
  </si>
  <si>
    <t>29 d</t>
  </si>
  <si>
    <t>29 a</t>
  </si>
  <si>
    <t>30 a</t>
  </si>
  <si>
    <t>30 b</t>
  </si>
  <si>
    <t>30 c</t>
  </si>
  <si>
    <t>30 d</t>
  </si>
  <si>
    <t>30 e</t>
  </si>
  <si>
    <t>30 f</t>
  </si>
  <si>
    <t>30 g</t>
  </si>
  <si>
    <t>31 a</t>
  </si>
  <si>
    <t>31 b</t>
  </si>
  <si>
    <t>31 c</t>
  </si>
  <si>
    <t>31 d</t>
  </si>
  <si>
    <t>31 e</t>
  </si>
  <si>
    <t>31 f</t>
  </si>
  <si>
    <t>31 g</t>
  </si>
  <si>
    <t>31 h</t>
  </si>
  <si>
    <t>31 j</t>
  </si>
  <si>
    <t>31 i</t>
  </si>
  <si>
    <t>31 k</t>
  </si>
  <si>
    <t>32 a</t>
  </si>
  <si>
    <t>32 b</t>
  </si>
  <si>
    <t>33 a</t>
  </si>
  <si>
    <t>33 b</t>
  </si>
  <si>
    <t>33 c</t>
  </si>
  <si>
    <t>33 d</t>
  </si>
  <si>
    <t>87 A</t>
  </si>
  <si>
    <t>87 B</t>
  </si>
  <si>
    <t>87 C</t>
  </si>
  <si>
    <t>87 D</t>
  </si>
  <si>
    <t>87 E</t>
  </si>
  <si>
    <t>88.7 b</t>
  </si>
  <si>
    <t>88.8 a</t>
  </si>
  <si>
    <t>88.8 b</t>
  </si>
  <si>
    <t>88.8 c</t>
  </si>
  <si>
    <t>(in Rs.)</t>
  </si>
  <si>
    <t>30% of 17,572</t>
  </si>
  <si>
    <t>2% of 17,572</t>
  </si>
  <si>
    <t>As per Workdone/To be done Estimate</t>
  </si>
  <si>
    <t>GO Rt No. 519, HM&amp;FW (A1) Dept. 06.09.2018
(Original sanction)</t>
  </si>
  <si>
    <t>GO Rt No. 358, HM&amp;FW (C2) Dept. 24.06.2023
(Additional sanction)</t>
  </si>
  <si>
    <t>As Per Agreement</t>
  </si>
  <si>
    <t>Total Sanctioned Amount</t>
  </si>
  <si>
    <t>Balance Available from Sanctioned Amount</t>
  </si>
  <si>
    <r>
      <t xml:space="preserve">Removal &amp; Relocation of Roof Top Solar Panels </t>
    </r>
    <r>
      <rPr>
        <b/>
        <i/>
        <sz val="11"/>
        <color theme="1"/>
        <rFont val="Calibri"/>
        <family val="2"/>
        <scheme val="minor"/>
      </rPr>
      <t>Less:</t>
    </r>
  </si>
  <si>
    <r>
      <t xml:space="preserve">Amount of Workdone/to be done as per the Revised Estimate including Supplimental items </t>
    </r>
    <r>
      <rPr>
        <b/>
        <i/>
        <sz val="11"/>
        <color theme="1"/>
        <rFont val="Calibri"/>
        <family val="2"/>
        <scheme val="minor"/>
      </rPr>
      <t>Less:</t>
    </r>
  </si>
  <si>
    <t>Provision towards Haritha Nidhi</t>
  </si>
  <si>
    <r>
      <rPr>
        <b/>
        <sz val="11"/>
        <color theme="1"/>
        <rFont val="Calibri"/>
        <family val="2"/>
        <scheme val="minor"/>
      </rPr>
      <t>2% of 7,05,10,206</t>
    </r>
    <r>
      <rPr>
        <sz val="11"/>
        <color theme="1"/>
        <rFont val="Calibri"/>
        <family val="2"/>
        <scheme val="minor"/>
      </rPr>
      <t xml:space="preserve"> </t>
    </r>
    <r>
      <rPr>
        <i/>
        <sz val="11"/>
        <color theme="1"/>
        <rFont val="Calibri"/>
        <family val="2"/>
        <scheme val="minor"/>
      </rPr>
      <t>(7,03,18,750+1,91,456)</t>
    </r>
  </si>
  <si>
    <t>Excess is 56,87,787</t>
  </si>
  <si>
    <t>Tender Value</t>
  </si>
  <si>
    <t>Tender Discount</t>
  </si>
  <si>
    <t>Secondary Agreement</t>
  </si>
  <si>
    <t>Savings</t>
  </si>
  <si>
    <t>Agreement Value</t>
  </si>
  <si>
    <t xml:space="preserve">Agreement + Savings </t>
  </si>
  <si>
    <t>Contract value as per revised estimate</t>
  </si>
  <si>
    <t>1% of 22,58,11,237</t>
  </si>
  <si>
    <t>0.1% of 22,58,11,237</t>
  </si>
  <si>
    <t>18% of 25,29,700</t>
  </si>
  <si>
    <r>
      <rPr>
        <b/>
        <sz val="11"/>
        <color theme="1"/>
        <rFont val="Calibri"/>
        <family val="2"/>
        <scheme val="minor"/>
      </rPr>
      <t>4% of 19,59,47,053</t>
    </r>
    <r>
      <rPr>
        <sz val="11"/>
        <color theme="1"/>
        <rFont val="Calibri"/>
        <family val="2"/>
        <scheme val="minor"/>
      </rPr>
      <t xml:space="preserve"> </t>
    </r>
    <r>
      <rPr>
        <i/>
        <sz val="11"/>
        <color theme="1"/>
        <rFont val="Calibri"/>
        <family val="2"/>
        <scheme val="minor"/>
      </rPr>
      <t>(26,64,57,259-7,05,10,206)</t>
    </r>
  </si>
  <si>
    <t>Supply and installation of double pass RO system having 2 nos feed pumps of 1.5 HP with max flow of 4000 ltr/hr including construction of sand filter of dimensions (H=1650 mm, D=325 mm) with filter media as Quartz sand of SS vessel construction and Activated Carbon filter of dimensions (H= 1650mm) with filter media as Activated carbon (IV-600) of SS vessel construction, with 4 nos of spiral wound RO membrane of size 4 inch dia x 1 m length of make ION EXCHANGE (HYDROMEN) (or) equal, 2 nos UV system with service flow of 1000 ltr/hr (Before 2nd filter and after SS tank out-let) with PEX pipeline recirculation loop to avoid contamination in pipe to supply for 10 beds in Post ICU, 4 beds in Transplant ICU and 1 for each TIR.) Drinage outlet to be provided near each RO outlet.</t>
  </si>
  <si>
    <t>As per Agreement-1</t>
  </si>
  <si>
    <t>As per Agreement-2 for additional 2 OT's</t>
  </si>
  <si>
    <t>Total As per Agreement (4+5)</t>
  </si>
  <si>
    <t>Basic Price (Excluding GST)</t>
  </si>
  <si>
    <r>
      <t>COMPARITIVE STATEMENT FOR ORIGINAL AGREEMENT AND REVISED ESTIMATE OF SOTC 8</t>
    </r>
    <r>
      <rPr>
        <b/>
        <vertAlign val="superscript"/>
        <sz val="20"/>
        <color theme="1"/>
        <rFont val="Calibri"/>
        <family val="2"/>
        <scheme val="minor"/>
      </rPr>
      <t>TH</t>
    </r>
    <r>
      <rPr>
        <b/>
        <sz val="20"/>
        <color theme="1"/>
        <rFont val="Calibri"/>
        <family val="2"/>
        <scheme val="minor"/>
      </rPr>
      <t xml:space="preserve"> FLOOR, SOUTH-WEST BLOCK, GANDHI HOSPITAL</t>
    </r>
  </si>
  <si>
    <t xml:space="preserve"> REVISED ESTIMATE OF SOTC 8TH FLOOR, SOUTH-WEST BLOCK, GANDHI HOSPITAL</t>
  </si>
  <si>
    <t>TSMSIDC, MEDCHAL MALKAJGIRI</t>
  </si>
  <si>
    <t>EXECUTIVE ENGINEER</t>
  </si>
  <si>
    <t>TSMSISDC, HYDERAVAD DIVISION</t>
  </si>
  <si>
    <t>TSMSISDC, HYDERAVAD CIRCLE</t>
  </si>
  <si>
    <t>COMPARATIVE STATEMENT FOR GENERAL ABSTRACT OF ORIGINAL AGREEMENT AND REVISED ESTIMATE</t>
  </si>
  <si>
    <t>S.No of RE</t>
  </si>
  <si>
    <t>Sub total of S.No 14 to 18</t>
  </si>
  <si>
    <t>NAC @ 0.1% on Basic Price of Revised estimate</t>
  </si>
  <si>
    <t>Labour Cess @ 1% on Basic Price of Revised Estimate</t>
  </si>
  <si>
    <t>Provision towards Engineering Supervision Charges @  4% on RE Value</t>
  </si>
  <si>
    <t>PCC (1:3:6) nominal mix using 20mm size graded m/c (For bed blocks and hold fasts)</t>
  </si>
  <si>
    <t xml:space="preserve">Wiring with run of 2 of 1.5 Sqmm  Copper cable for points wiring.   </t>
  </si>
  <si>
    <t xml:space="preserve">Wiring with run of 2 of 1.5 Sqmm  Copper cable for stairecase points wiring.   </t>
  </si>
  <si>
    <t>Supply and fixing of DP Metal Enclosure with IP 20 Protection DB Make with 1 No 20A, 10 KA DP MCB</t>
  </si>
  <si>
    <t xml:space="preserve">Supply and fixing of 4 Way TPN DB Horizontal with IP 43 Protection as per IS:13032   (For Lighting DBs)  </t>
  </si>
  <si>
    <t>Supply and fixing of 4 Way TPN DB Horizontal with IP 43 Protection as per IS:13032  (For Power DB's)</t>
  </si>
  <si>
    <t>Supply and fixing of cable  adopteres box with cover for DBs including, massanory work etc., complete.,</t>
  </si>
  <si>
    <t>630 KVA Transformer OLTC for transformers with RTCC: Supply, Transportation, Installation, Testing and Commissioning of 630 KVA TRANSFORMER  with all test reports. The Transformer shall be designed and manufactured as per IS:1180 OLTC with level-II with initial filling of oil as per IS 335-1993. 1000 A LT Breaker Kiosk - 01 No.The basic details of the Transformer are as under. 
Makes: Kirloskar / PETE / Esennar / Voltamp / Crompton / ABB / Schneider.</t>
  </si>
  <si>
    <t>AIR CONDITIONING WORKS</t>
  </si>
  <si>
    <t>PLUMBING WORKS</t>
  </si>
  <si>
    <t>MGPS WORKS</t>
  </si>
  <si>
    <t>CIVIL SUPPLIMENTAL WORKS</t>
  </si>
  <si>
    <t>ELECTRICAL SUPPLIMENTAL WORKS</t>
  </si>
  <si>
    <t>ELV SUPPLIMENTAL WORKS</t>
  </si>
  <si>
    <t>MGPS SUPPLIMENTAL WORKS</t>
  </si>
  <si>
    <t>CIVIL WORKS</t>
  </si>
  <si>
    <t>DY. EXECUTIVE ENGINEER</t>
  </si>
  <si>
    <t>TSMSIDC, HYDERABAD DIVISION-1</t>
  </si>
  <si>
    <t>SUPERINTENDENT ENGINEER</t>
  </si>
  <si>
    <t>TSMSIDC, HYDERABAD CIRCLE</t>
  </si>
  <si>
    <t xml:space="preserve">        EXECUTIVE ENGINEER</t>
  </si>
  <si>
    <t xml:space="preserve">  SUPERINTENDING ENGINEER</t>
  </si>
  <si>
    <t xml:space="preserve">     DY.EXECUTIVE ENGINEER</t>
  </si>
  <si>
    <t>sand</t>
  </si>
  <si>
    <t>Rate</t>
  </si>
  <si>
    <t>Dadoing Rate</t>
  </si>
  <si>
    <t>Maintanance @ 5% per year for 4 years</t>
  </si>
  <si>
    <t>Contractor Profit @ 13.615</t>
  </si>
  <si>
    <t>Sub Total</t>
  </si>
  <si>
    <t>Rate excluding GST</t>
  </si>
  <si>
    <t>Rate includng GST @ 18%</t>
  </si>
  <si>
    <t>DY.EXECUTIVE ENGINEER</t>
  </si>
  <si>
    <t>Spl. Projects, TSMSIDC</t>
  </si>
  <si>
    <t xml:space="preserve">Spl. Projects, TSMSIDC        </t>
  </si>
  <si>
    <t>CHIEF ENGINEER</t>
  </si>
  <si>
    <t>TSMSIDC</t>
  </si>
  <si>
    <t>TECHNICAL ASSISTANT</t>
  </si>
  <si>
    <t xml:space="preserve">Spl. Projects, TSMSIDC    </t>
  </si>
  <si>
    <t>Terrace &amp; Exterior walls water proofing</t>
  </si>
  <si>
    <t>Double Pass Reverse Osmosis (RO) plant with recirculation loop</t>
  </si>
  <si>
    <t>750 KVA DG set with AMF panel</t>
  </si>
  <si>
    <t>O2 &amp; N2O Manifold, Auto Control Systems &amp; 4 &amp; 6 Gas Digital Alarm Systems</t>
  </si>
  <si>
    <t>20 KVA/312V DC Online UPS System</t>
  </si>
  <si>
    <t>Recording Counselling Room &amp; Local Area Network</t>
  </si>
  <si>
    <t>800 KVA Transformer</t>
  </si>
  <si>
    <t xml:space="preserve">Miscellaneous works: Works such as Under-deck thermocol insulation, PCC M 25 grade, Supply and laying of Floor leveler compound (self smoothing mortar), Monitor Stand beside Bed in ICUs &amp; TIRs (31 Nos) &amp; V-Board Partitions on top of false ceiling, GI powder coated sliding doors, PCGI wall &amp; ceiling panels, acoustic wall &amp; ceiling paneling, wooden flooring in MOT’s integration room, double charged vitrified tiles etc. are required as per the site condition. </t>
  </si>
  <si>
    <t xml:space="preserve">Enhance the aesthetics at the entrance lobby </t>
  </si>
  <si>
    <t xml:space="preserve">Spl. Projects, TSMSIDC </t>
  </si>
  <si>
    <t xml:space="preserve">Miscellaneous works: </t>
  </si>
  <si>
    <t>Under-deck thermocol insulation</t>
  </si>
  <si>
    <t>Monitor Stand beside Bed</t>
  </si>
  <si>
    <t xml:space="preserve"> V-Board Partitions on top of false ceiling</t>
  </si>
  <si>
    <t>Sliding doors</t>
  </si>
  <si>
    <t>PCGI wall &amp; ceiling panels</t>
  </si>
  <si>
    <t>Acoustic wall &amp; ceiling paneling</t>
  </si>
  <si>
    <t>Wooden flooring in MOTsIntegration room</t>
  </si>
  <si>
    <t>Double charged vitrified tiles</t>
  </si>
  <si>
    <t>a</t>
  </si>
  <si>
    <t>b</t>
  </si>
  <si>
    <t>c</t>
  </si>
  <si>
    <t>d</t>
  </si>
  <si>
    <t>e</t>
  </si>
  <si>
    <t>f</t>
  </si>
  <si>
    <t>g</t>
  </si>
  <si>
    <t>h</t>
  </si>
  <si>
    <t>i</t>
  </si>
  <si>
    <t>j</t>
  </si>
  <si>
    <t>Sub-Total (a to j)</t>
  </si>
  <si>
    <t>PCC M 25 grade</t>
  </si>
  <si>
    <t>Floor leveler compound</t>
  </si>
  <si>
    <t xml:space="preserve">Terrace &amp; Exterior walls water proofing
</t>
  </si>
  <si>
    <t>Sunshade Area: 645 Sqm @ Rs.4400/Sqm</t>
  </si>
  <si>
    <t>External Wall Area: 1700 Sqm @ Rs.700/Sqm</t>
  </si>
  <si>
    <t>Window Frame Treatment: 300 Rmt @Rs.357/Rmt</t>
  </si>
  <si>
    <t>GST on above @ 18% - Rs.19,23,858</t>
  </si>
  <si>
    <t xml:space="preserve">Terrace Area: 1700 Sqm @ Rs.3855/Sqm </t>
  </si>
  <si>
    <t>Total of S.No 14 to 19</t>
  </si>
  <si>
    <t>SI</t>
  </si>
  <si>
    <t>AUTHORIZED EXTRAS</t>
  </si>
  <si>
    <t>SUPPLEMENTAL ITEMS</t>
  </si>
  <si>
    <t>CAMC Unit Rate
(As per Price bid)</t>
  </si>
  <si>
    <t>Total CAMC</t>
  </si>
  <si>
    <t>SOTC243</t>
  </si>
  <si>
    <t>SOTC244</t>
  </si>
  <si>
    <t>SOTC245</t>
  </si>
  <si>
    <t>SOTC246</t>
  </si>
  <si>
    <t>SOTC247</t>
  </si>
  <si>
    <t>SOTC248</t>
  </si>
  <si>
    <t>SOTC249</t>
  </si>
  <si>
    <t>SOTC250</t>
  </si>
  <si>
    <t>SOTC251</t>
  </si>
  <si>
    <t>SOTC252</t>
  </si>
  <si>
    <t>SOTC253</t>
  </si>
  <si>
    <t>SOTC254</t>
  </si>
  <si>
    <t>SOTC255</t>
  </si>
  <si>
    <t>SOTC256</t>
  </si>
  <si>
    <t>SOTC257</t>
  </si>
  <si>
    <t>SOTC258</t>
  </si>
  <si>
    <t>SOTC259</t>
  </si>
  <si>
    <t>SOTC260</t>
  </si>
  <si>
    <t>SOTC261</t>
  </si>
  <si>
    <t>SOTC262</t>
  </si>
  <si>
    <t>SOTC263</t>
  </si>
  <si>
    <t>SOTC264</t>
  </si>
  <si>
    <t>SOTC265</t>
  </si>
  <si>
    <t>SOTC266</t>
  </si>
  <si>
    <t>SOTC267</t>
  </si>
  <si>
    <t>SOTC268</t>
  </si>
  <si>
    <t>SOTC269</t>
  </si>
  <si>
    <t>SOTC270</t>
  </si>
  <si>
    <t>SOTC271</t>
  </si>
  <si>
    <t>SOTC272</t>
  </si>
  <si>
    <t>SOTC273</t>
  </si>
  <si>
    <t>SOTC274</t>
  </si>
  <si>
    <t>SOTC275</t>
  </si>
  <si>
    <t>SOTC276</t>
  </si>
  <si>
    <t>SOTC277</t>
  </si>
  <si>
    <t>SOTC278</t>
  </si>
  <si>
    <t>6 Gas Digital Alarm Panels : 6  Gas Digital Alarm Panel(Oxygen, Nitrous oxide, Medical Air, Surgical Air, Vacuum, Carbon dieoxide) consisting of all necessary accessories ie pressure sensors, regulators, hand vatves, pressure gauges etc. (for OTs)</t>
  </si>
  <si>
    <t>SOTC279</t>
  </si>
  <si>
    <t>SOTC280</t>
  </si>
  <si>
    <t>SOTC281</t>
  </si>
  <si>
    <t>SOTC282</t>
  </si>
  <si>
    <t>SOTC283</t>
  </si>
  <si>
    <t>SOTC284</t>
  </si>
  <si>
    <t>sqm</t>
  </si>
  <si>
    <t>Supply and installation of Under-deck Thermocol insulation sheets of 40 mm thick having more than 30 Kg/m3 density to ceiling by brush application of bituminous adhesive to the sheets and secured with screw along with washer at the centre of the sheet supported with GI wire running diagonally to the sheet of 2mm dia. (in ICUs &amp; MOTs Integration Room)</t>
  </si>
  <si>
    <t>Supply and Laying of Floor leveller compund (self smoothing mortar) to level the surface, having bulk density not less than 2 Kg/l for a fresh mortor, compressive strength not less than 20 N/mm2, initial setting time not more than 40 minutes and offer a 25 minutes working time, The surface should be walkabe after 30 min of laying. (all rooms &amp; corridors except OTs, TIRs and Sterile corridor)</t>
  </si>
  <si>
    <t>Supply  and  installation  of  50mm  thick  double  skin  modular  wall  Panels made of 0.8 mm thick powder coated GI on both the sides, with  40  plus or minus  2  kg/m3  density  PUF  as  infill,  GI  profiles  all  along  the  periphery, flush on both sides with maximum allowable gap of 3- 4mm filled with food grade silicon sealant and placed on cold rolled galvanised bottom tracks with a  recess  to  provide  floor  to  wall  coving  flush  with  the  wall  panel.  This includes  all  required  harware  for  completion  Panels  to  be  covered  with  a protective film to avoid any damages during transportation and installation</t>
  </si>
  <si>
    <t>Supply and installation of 50mm thick double skin   ceiling system made of 0.8 mm thick  Powder Coated GI sheets on both sides,  40  plus or minus  2 kg/m3 density PUF as infill, GI profiles all along the periphery, panels flush towards room side with maximum allowable gap of 3-4mm at panel to panel joints filled with silicon sealant. Ceiling panels are suspended from the RCC slab  by  using  concealed  AL  ceiling  grid  with  tie  rod  and  adjustable  turn buckle arrangement etc. This includes all required hardware for completion. Panels  to  be  covered  with  a  protective  film  to  avoid  any  damages  during transportation and installation</t>
  </si>
  <si>
    <r>
      <rPr>
        <b/>
        <sz val="11"/>
        <color theme="1"/>
        <rFont val="Calibri"/>
        <family val="2"/>
        <scheme val="minor"/>
      </rPr>
      <t>Terrace Water Proofing:</t>
    </r>
    <r>
      <rPr>
        <sz val="11"/>
        <color theme="1"/>
        <rFont val="Calibri"/>
        <family val="2"/>
        <scheme val="minor"/>
      </rPr>
      <t xml:space="preserve">
Dismantling and  shifting of  debris  to  Ground  Floor: Dismantling   the   existed   Concrete   Screed   flooring completely  by  using  mechanical  chipping  machine, and shifting debris from terrace to ground floor.</t>
    </r>
  </si>
  <si>
    <t>Terrace Water Proofing:
Surface  Preparation  &amp;  Cracks  Treatment:  Prepare the   surface   thoroughly   by   cleaning   and   wash   , removing dust, dirt, oil, grease and loose particle with high 160 bar pressure water Jet pumps. Find the cracks on rcc slab, Shrinkage and non-moving cracks should be  pre-treated  by  cutting  the  crack  @10mmx10mm, prepare the cracks dust free by using of wire brush&amp; air blower, mix the two components of low viscosity epoxy   epoxy   resin   Fosroc   Conbextra   EP10   two components   epoxy   injection   grout   and   treat   the cracks.  Seal  the  ceacks  with  Fosroc  Nitoseal  PU  50 single-component moisture-cure, polyurethane hybrid joint sealant.</t>
  </si>
  <si>
    <t xml:space="preserve">Terrace Water Proofing:
Angle fillet / taper: Providing angle fillet of 75mmx75mm with polymer modified mortar in the ratio of cement: sand:  aggregate  in  the  ratio  of  (1:1.5:1.5)  admixed with  Fosroc  Nitobond  SBR/M-Crete  PC  Bond  SBR @10% by the weight of cement  to avoid cracking at 90º angle of RCC slab &amp; Masonry wall joints.
iv) </t>
  </si>
  <si>
    <t>Terrace Water Proofing:
Primer  Coat:  Applying    1  coat  of  Fosroc  Nitoproof WB Primer  is a two component product and must be mixed  &amp;  applied  in  order  to  perform  as  specified. Transfer  base  and  the  hardener  to  a  suitable  fresh container  and  mix  thoroughly  with  a  slow  speed mixer  for  2  -3  minutes  which  makes  the  mix  as  a milky white paste . Add double the quantity of clean water  by  volume  to  the mix  gradually  under  mixing which  makes  the  mix  as  low  viscous  milky  white liquid.  The  diluted  primer  should  be  applied  at  a coverage of 8-10 m2/litre, preferably using roller. The applied primer should be allowed to reach tack  free condition before applying liquid applied coatings and membranes. The tack free condition of Nitoproof WB primer happens after 4-5 hours of application @  27 deg.</t>
  </si>
  <si>
    <t>Terrace Water Proofing:
Application of 2 Coats of Pitch Free PU based Liquid applied          single          component          elastomeric waterproofing      membrane      (Fosroc      Nitoproof 600PF/BASF    HLM5000).    Apploication    of    Fosroc Nitoproof  600PF/BASF  HLM  5000  can  be  applied  by brush,   squeegee,   roller/   suitable   spray   applied machine.  It  is  applied  at  a  minimum  wet  fi  lm thickness  of  1.5mm  in  2  coats.  The  second  coat should  be  applied  in  perpendicular  direction  to  the first coat.</t>
  </si>
  <si>
    <r>
      <rPr>
        <b/>
        <sz val="11"/>
        <color theme="1"/>
        <rFont val="Calibri"/>
        <family val="2"/>
        <scheme val="minor"/>
      </rPr>
      <t>Terrace Water Proofing:</t>
    </r>
    <r>
      <rPr>
        <sz val="11"/>
        <color theme="1"/>
        <rFont val="Calibri"/>
        <family val="2"/>
        <scheme val="minor"/>
      </rPr>
      <t xml:space="preserve">
Laying  200  GSM  Geotextile  Fabric:  Laying  of  200GSM geotextile cloth over the waterproof coating with overlap of 30mm at cloth joints.</t>
    </r>
  </si>
  <si>
    <t>Terrace Water Proofing:
Laying   of   125mm   Fiber   Reinforced   M20   Grade Protective Concrete Screed on Terrace. Marking   the   levels   over   the   waterproofing system as per the slab level towards rain outlet. Laying  of  M20  grade  fiber  reinforced  concrete screed,  leveling  the  surface  as  per  the  marked levels,  providing  the  proper  slope  to  rain  water outlets  providing  the  neat  kalai  finish  polymer modified  slurry. Cut  the  5mmx5mm  groove  for every   4mtrx4mtr   between   24hrs-48   hrs   of concrete   laying.   Provide   water   stoppers   for curing with water.</t>
  </si>
  <si>
    <t>Terrace Water Proofing:
Control Joints Treatment: Provide the masking tape of bothe edges of joint, prepare the joints dust free by wire brush and air blower, seal the joints of 5mmx5mm with Fosroc Nitoseal PU50 single   component   polyurethane   sealant   by using PU Gun. Remove the masking tapes.</t>
  </si>
  <si>
    <t>External Walls Repair &amp; Waterproofing Treatment:
RCC Sunshades Repairs :
a.    Check  the  damaged  Rcc sunshades/projections/any plastered  area damages  by  visual  inspection  &amp;  fiber  hammer test.
b.    Mark those damaged area, cut the marked area with electronic cutting machine and remove the loose     concrete/plaster     and     expose     the reinforcement.
c.    Apply Fosroc Reebaklens RR  Rustremover with brush    for    complete    wetting    of    rusted reinforcement and allowed to react it for 16-24 hours. After 24 hours, clean the rust with wire brush &amp; air blower.</t>
  </si>
  <si>
    <t>External wall waterproofing.
a.   Surface     Preparation:    Surface    must    be thoroughly cleaned by using   160 bar Jet pump to  clean  dust,  fungus,  algae,  grease  etc.  Treat any  areas  affected  by  Algae,  moss  or  fungal growth.
b.  Crack  Filling:  The  surface  to  be  checked  for cracks,  cut  the  cracks  5mmx5mm  by  electronic cutting machine, clean the cracks with wire brush and  air  blower,  seal  the  cracks  with  Fosroc Nitoseal PU50 Polyurethane Sealant .
c.   External      Wall      Waterproof      Coating: Priming:After  the  proper  surface  preparation and  curing  of  repaired  areas  wash  the  surface well  and  maintaining  it  in  saturated  surface  dry condition  proceed  for  priming  using  Dr.  Fixit Primeseal diluted in 2:1 ratio with water (2 parts Primeseal diluted with 1 part water). Maintain the spreading rate of 8-10 sq mtr per litre for a single coat application to achieve about 20 – 25 microns DFT. Allow it to dry for 6-8 hrs.</t>
  </si>
  <si>
    <t>External wall waterproofing.
d.    Wash  the  reinforcement  thoroughly  with  clean water.  Wire  brush  again  to  remove  remaining loose material and finish by thoroughly washing down  with  clean  water  and  allow  to  complete dry.
e.    Appying   of   FOSROC   Nitozinc   primer   to exposed  existed  reinforcement  after  cleaning the  Rust,   an  unbroken  40  microns   coating capable of provided  'active' galvanic protection for exposed reinforcement.
f.     Enhancing   the   bonding   between   Old   RCC Ceiling to New Polymer Mortar with applying of SBR Based Polymer Modified Cementitious Bond coat  admixed  FOSROC  Nitobond  SBR/  M- Crete PC bond SBR.
g.    Providing  20mm  of  structural  grade  polymet modified  mortar by  Fosroc  Renderoc  S2/M- Crete PC Mortar Ultra with then 2nd layer of finishing will be done by polymer modified mortar  with  cement  mortar  1:3  (cement:sand) admixed Fosroc  Nitobond SBR/M-Crete PC bond  SBR  @10%  by  the  weight  of  cement weight  and  water,  make  the  proper  finish  to existed wall level.</t>
  </si>
  <si>
    <r>
      <rPr>
        <b/>
        <sz val="11"/>
        <color theme="1"/>
        <rFont val="Calibri"/>
        <family val="2"/>
        <scheme val="minor"/>
      </rPr>
      <t xml:space="preserve">Window Frame-Wall Joints/Gaps Treatment:
a.  </t>
    </r>
    <r>
      <rPr>
        <sz val="11"/>
        <color theme="1"/>
        <rFont val="Calibri"/>
        <family val="2"/>
        <scheme val="minor"/>
      </rPr>
      <t>Cut  the joint  and  make a groove of 5mmx5mm by  electronic  cutting  machine,  clean  the  cracks with  wire  brush  and  air  blower,  seal  the  cracks with  Fosroc   Nitoseal   PU50   Polyurethane Sealant</t>
    </r>
  </si>
  <si>
    <t>SOTC242</t>
  </si>
  <si>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Dismantling and  shifting of  debris  to  Ground  Floor:</t>
    </r>
    <r>
      <rPr>
        <sz val="11"/>
        <color theme="1"/>
        <rFont val="Calibri"/>
        <family val="2"/>
        <scheme val="minor"/>
      </rPr>
      <t xml:space="preserve"> Dismantling   the   existed   Concrete   Screed   flooring completely  by  using  mechanical  chipping  machine, and shifting debris from terrace to ground floor.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</si>
  <si>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Laying  200  GSM  Geotextile  Fabric:</t>
    </r>
    <r>
      <rPr>
        <sz val="11"/>
        <color theme="1"/>
        <rFont val="Calibri"/>
        <family val="2"/>
        <scheme val="minor"/>
      </rPr>
      <t xml:space="preserve">  Laying  of  200GSM geotextile cloth over the waterproof coating with overlap of 30mm at cloth joints.</t>
    </r>
  </si>
  <si>
    <r>
      <rPr>
        <b/>
        <sz val="11"/>
        <rFont val="Calibri"/>
        <family val="2"/>
        <scheme val="minor"/>
      </rPr>
      <t>Window Frame-Wall Joints/Gaps Treatment:</t>
    </r>
    <r>
      <rPr>
        <sz val="11"/>
        <rFont val="Calibri"/>
        <family val="2"/>
        <scheme val="minor"/>
      </rPr>
      <t xml:space="preserve">
Cut  the joint  and  make a groove of 5mmx5mm by  electronic  cutting  machine,  clean the cracks with wire brush and air  blower, seal the cracks with Fosroc Nitoseal  PU50/ Dr. Fixit Crack X Paste/ Sikalastic(R) -562 IN (DAVCO K10 Polyurethane Plus) olyurethane Sealant.</t>
    </r>
  </si>
  <si>
    <r>
      <rPr>
        <u/>
        <sz val="11"/>
        <color theme="1"/>
        <rFont val="Calibri"/>
        <family val="2"/>
        <scheme val="minor"/>
      </rPr>
      <t>External Walls Waterproofing:</t>
    </r>
    <r>
      <rPr>
        <sz val="11"/>
        <color theme="1"/>
        <rFont val="Calibri"/>
        <family val="2"/>
        <scheme val="minor"/>
      </rPr>
      <t xml:space="preserve">
d.    </t>
    </r>
    <r>
      <rPr>
        <b/>
        <sz val="11"/>
        <color theme="1"/>
        <rFont val="Calibri"/>
        <family val="2"/>
        <scheme val="minor"/>
      </rPr>
      <t xml:space="preserve">COATING(2-Coats): </t>
    </r>
    <r>
      <rPr>
        <sz val="11"/>
        <color theme="1"/>
        <rFont val="Calibri"/>
        <family val="2"/>
        <scheme val="minor"/>
      </rPr>
      <t>Brush apply 1st coat of Dr. Fixit Raincoat waterproof coating without any dilution. Maintain the spreading rate of 3.5 - 4.0 sqm per litre / coat application to achieve about 120-130 microns DFT. The 2nd coat of Dr. Fixit Raincoat Classic Topcoat to be apply ith the interval of 6-8 hrs without any dilution. Maintain the spreading rate of 7-8 sqm per litre/ coat application to achieve about  50-60 microns DFT.</t>
    </r>
  </si>
  <si>
    <r>
      <rPr>
        <u/>
        <sz val="11"/>
        <color theme="1"/>
        <rFont val="Calibri"/>
        <family val="2"/>
        <scheme val="minor"/>
      </rPr>
      <t>External Walls Waterproofing:</t>
    </r>
    <r>
      <rPr>
        <sz val="11"/>
        <color theme="1"/>
        <rFont val="Calibri"/>
        <family val="2"/>
        <scheme val="minor"/>
      </rPr>
      <t xml:space="preserve">
a.   </t>
    </r>
    <r>
      <rPr>
        <b/>
        <sz val="11"/>
        <color theme="1"/>
        <rFont val="Calibri"/>
        <family val="2"/>
        <scheme val="minor"/>
      </rPr>
      <t>Surface  Preparation</t>
    </r>
    <r>
      <rPr>
        <sz val="11"/>
        <color theme="1"/>
        <rFont val="Calibri"/>
        <family val="2"/>
        <scheme val="minor"/>
      </rPr>
      <t xml:space="preserve">: Surface must be thoroughly cleaned by using 160 bar Jet pump to clean dust, fungus, algae, grease  etc. Treat any areas affected by Algae, moss  or fungal growth.
b.  </t>
    </r>
    <r>
      <rPr>
        <b/>
        <sz val="11"/>
        <color theme="1"/>
        <rFont val="Calibri"/>
        <family val="2"/>
        <scheme val="minor"/>
      </rPr>
      <t>Crack Filling:</t>
    </r>
    <r>
      <rPr>
        <sz val="11"/>
        <color theme="1"/>
        <rFont val="Calibri"/>
        <family val="2"/>
        <scheme val="minor"/>
      </rPr>
      <t xml:space="preserve"> The surface to be checked for cracks, cut the cracks 5mmx5mm by electronic cutting machine, clean the cracks with wire brush and air  blower, seal the cracks with Fosroc Nitoseal PU50/ Dr. Fixit Crack X paste/ Sikalastic(R) -562 IN (DAVCO K10 polyurethane Plus) Polyurethane Sealant .
c.   </t>
    </r>
    <r>
      <rPr>
        <b/>
        <sz val="11"/>
        <color theme="1"/>
        <rFont val="Calibri"/>
        <family val="2"/>
        <scheme val="minor"/>
      </rPr>
      <t xml:space="preserve">External Wall Waterproof Coating &amp; Priming: </t>
    </r>
    <r>
      <rPr>
        <sz val="11"/>
        <color theme="1"/>
        <rFont val="Calibri"/>
        <family val="2"/>
        <scheme val="minor"/>
      </rPr>
      <t>After the proper surface preparation and curing of repaired areas wash the surface well and maintaining it in  saturated surface dry condition proceed for  priming using Dr. Fixit Primeseal diluted in 2:1 ratio with water (2 parts Primeseal diluted with 1 part water). Maintain the spreading rate of 8-10 sq mtr per litre for a single coat application to achieve about 20 – 25 microns DFT. Allow it to dry for 6-8 hrs.</t>
    </r>
  </si>
  <si>
    <r>
      <rPr>
        <u/>
        <sz val="11"/>
        <color theme="1"/>
        <rFont val="Calibri"/>
        <family val="2"/>
        <scheme val="minor"/>
      </rPr>
      <t>External Walls Repair &amp; Waterproofing Treatment:</t>
    </r>
    <r>
      <rPr>
        <sz val="11"/>
        <color theme="1"/>
        <rFont val="Calibri"/>
        <family val="2"/>
        <scheme val="minor"/>
      </rPr>
      <t xml:space="preserve">
g.    Providing 20mm of structural grade polymer modified mortar by Fosroc Renderoc S2/M- Crete PC Mortar Ultra with then 2nd layer of finishing will be done by polymer modified mortar with cement mortar  1:3 (cement:sand) admixed Fosroc Nitobond SBR/M-Crete PC bond SBR/ Dr. Fixit Pidicrete URP @10% by the weight of cement weight and water, make the  proper finish to existed wall level.
h.    Any holes will be packed with polymer modified mortar (M-Crete PC mortar Ultra) prior that holes should be prepared dust free by wire-brush and Air Blower, wash the holes with clean water and maintain SSD condition.</t>
    </r>
  </si>
  <si>
    <r>
      <rPr>
        <u/>
        <sz val="11"/>
        <color theme="1"/>
        <rFont val="Calibri"/>
        <family val="2"/>
        <scheme val="minor"/>
      </rPr>
      <t>External Walls Repair &amp; Waterproofing Treatment:</t>
    </r>
    <r>
      <rPr>
        <sz val="11"/>
        <color theme="1"/>
        <rFont val="Calibri"/>
        <family val="2"/>
        <scheme val="minor"/>
      </rPr>
      <t xml:space="preserve">
d.    Wash the reinforcement thoroughly  with  clean water. Wire brush again to remove remaining loose material and finish by thoroughly washing down  with clean water and allow to complete dry.
e.    Applying of FOSROC Nitozinc primer/ Dr. Fixit Epoxy zincrich primer/ Sika Ferrogard-950 IN to exposed existed reinforcement after cleaning the Rust, an unbroken 40 microns coating capable of provided 'active' galvanic protection for exposed reinforcement.
f.     Enhancing the bonding between Old RCC Ceiling to New Polymer Mortar with applying of SBR Based Polymer Modified Cementitious Bond coat  admixed  FOSROC  Nitobond  SBR/  M- Crete PC bond SBR/ Dr. Fixit Pidicrete URP.</t>
    </r>
  </si>
  <si>
    <r>
      <rPr>
        <u/>
        <sz val="11"/>
        <color theme="1"/>
        <rFont val="Calibri"/>
        <family val="2"/>
        <scheme val="minor"/>
      </rPr>
      <t>External Walls Repair &amp; Waterproofing Treatment:</t>
    </r>
    <r>
      <rPr>
        <sz val="11"/>
        <color theme="1"/>
        <rFont val="Calibri"/>
        <family val="2"/>
        <scheme val="minor"/>
      </rPr>
      <t xml:space="preserve">
</t>
    </r>
    <r>
      <rPr>
        <b/>
        <sz val="11"/>
        <color theme="1"/>
        <rFont val="Calibri"/>
        <family val="2"/>
        <scheme val="minor"/>
      </rPr>
      <t>RCC Sunshades Repairs :</t>
    </r>
    <r>
      <rPr>
        <sz val="11"/>
        <color theme="1"/>
        <rFont val="Calibri"/>
        <family val="2"/>
        <scheme val="minor"/>
      </rPr>
      <t xml:space="preserve">
a.    Check  the  damaged  Rcc sunshades/ projections/ any plastered  area damages  by visual inspection &amp; fiber hammer test.
b.    Mark those damaged area, cut the marked area with electronic cutting machine and remove the loose concrete/ plaster     and expose the reinforcement.
c.    Apply Fosroc Reebaklens RR  Rust remover/ Dr. Fixit Repairpro rust remover/ SikaRustoff-100 IN with brush for complete    wetting of rusted reinforcement and allowed to react it for 16-24 hours. After 24 hours, clean the rust with wire brush &amp; air blower.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</si>
  <si>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Control Joints Treatment: </t>
    </r>
    <r>
      <rPr>
        <sz val="11"/>
        <color theme="1"/>
        <rFont val="Calibri"/>
        <family val="2"/>
        <scheme val="minor"/>
      </rPr>
      <t>Provide the masking tape of both edges of joint, prepare the joints dust free by wire brush and air blower, seal the joints of 5mmx5mm with Fosroc Nitoseal PU50/ Dr. Fixit Crack X Paste/ Sikalastic(R)- 562 IN (DAVCO K10 Polyurethane Plus) single component polyurethane sealant by using PU Gun. Remove the masking tapes.</t>
    </r>
  </si>
  <si>
    <r>
      <rPr>
        <u/>
        <sz val="11"/>
        <color theme="1"/>
        <rFont val="Calibri"/>
        <family val="2"/>
        <scheme val="minor"/>
      </rPr>
      <t>Terrace Water Proofing:</t>
    </r>
    <r>
      <rPr>
        <sz val="11"/>
        <color theme="1"/>
        <rFont val="Calibri"/>
        <family val="2"/>
        <scheme val="minor"/>
      </rPr>
      <t xml:space="preserve">
Laying of 125mm Fiber Reinforced M20 Grade Protective Concrete Screed on Terrace. Marking the levels over the waterproofing system as per the slab level towards rain outlet. Laying of M20 grade fiber reinforced concrete screed, leveling the  surface as per the marked levels, providing the proper slope to rain water outlets providing the neat kalai finish polymer modified slurry. Cut the 5mmx5mm groove for every 4mtx4mt between 24hrs - 48hrs of concrete laying. Provide water stoppers for curing with water.</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</si>
  <si>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Application of 2 Coats of Pitch Free PU based Liquid applied single component elastomeric waterproofing membrane (Fosroc Nitoproof 600PF/ BASF HLM5000/ Dr. Fixit Roofseal Ultra).    </t>
    </r>
    <r>
      <rPr>
        <sz val="11"/>
        <color theme="1"/>
        <rFont val="Calibri"/>
        <family val="2"/>
        <scheme val="minor"/>
      </rPr>
      <t>Application of Fosroc Nitoproof  600PF/ BASF HLM5000/ Dr. Fixit Roofseal Ultra can  be  applied  by brush, squeegee, roller/   suitable spray applied machine. It is  applied at a minimum wet film thickness of 1.5mm in 2 coats. The second coat should be applied in perpendicular direction to the first coat.</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</si>
  <si>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Primer  Coat:</t>
    </r>
    <r>
      <rPr>
        <sz val="11"/>
        <color theme="1"/>
        <rFont val="Calibri"/>
        <family val="2"/>
        <scheme val="minor"/>
      </rPr>
      <t xml:space="preserve">  Applying    1  coat  of  Fosroc  Nitoproof WB Primer/ Dr. Fixit Primeseal Primer/ SikaFloor(R)-133 W Primer (Floorprime WB)  is a two component product and must be mixed  &amp;  applied  in  order  to  perform  as  specified. Transfer  base  and  the  hardener  to  a  suitable  fresh container  and  mix  thoroughly  with  a  slow  speed mixer  for  2  -3  minutes  which  makes  the  mix  as  a milky white paste . Add double the quantity of clean water  by  volume  to  the mix  gradually  under  mixing which  makes  the  mix  as  low  viscous  milky  white liquid.  The  diluted  primer  should  be  applied  at  a coverage of 8-10 m2/litre, preferably using roller. The applied primer should be allowed to reach tack  free condition before applying liquid applied coatings and membranes. The tack free condition of Nitoproof WB primer happens after 4-5 hours of application @  27 deg.</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</si>
  <si>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 xml:space="preserve">Angle fillet / taper: </t>
    </r>
    <r>
      <rPr>
        <sz val="11"/>
        <color theme="1"/>
        <rFont val="Calibri"/>
        <family val="2"/>
        <scheme val="minor"/>
      </rPr>
      <t>Providing angle fillet of 75mmx75mm with polymer modified mortar in the ratio of cement: sand:  aggregate  in  the  ratio  of  (1:1.5:1.5)  admixed with  Fosroc  Nitobond  SBR/M-Crete  PC  Bond  SBR/ Dr. Fixit Pidicrete URP @10% by the weight of cement  to avoid cracking at 90º angle of RCC slab &amp; Masonry wall joints.</t>
    </r>
  </si>
  <si>
    <r>
      <rPr>
        <u/>
        <sz val="11"/>
        <color theme="1"/>
        <rFont val="Calibri"/>
        <family val="2"/>
        <scheme val="minor"/>
      </rPr>
      <t>Terrace Water Proofing:</t>
    </r>
    <r>
      <rPr>
        <sz val="11"/>
        <color theme="1"/>
        <rFont val="Calibri"/>
        <family val="2"/>
        <scheme val="minor"/>
      </rPr>
      <t xml:space="preserve">
</t>
    </r>
    <r>
      <rPr>
        <b/>
        <sz val="11"/>
        <color theme="1"/>
        <rFont val="Calibri"/>
        <family val="2"/>
        <scheme val="minor"/>
      </rPr>
      <t>Surface  Preparation  &amp;  Cracks  Treatment:</t>
    </r>
    <r>
      <rPr>
        <sz val="11"/>
        <color theme="1"/>
        <rFont val="Calibri"/>
        <family val="2"/>
        <scheme val="minor"/>
      </rPr>
      <t xml:space="preserve">  Prepare the   surface   thoroughly   by   cleaning   and   wash, removing dust, dirt, oil, grease and loose particle with high 160 bar pressure water Jet pumps. Find the cracks on rcc slab, Shrinkage and non-moving cracks should be  pre-treated  by  cutting  the  crack  @10mmx10mm, prepare the cracks dust free by using of wire brush&amp; air blower, mix the two components of low viscosity epoxy   epoxy   resin   Fosroc   Conbextra   EP10/Dr. Fixit Pidiprime A/ SIKA Davco FLORPRIMW WB- Water based epoxy primer,   two components   epoxy   injection   grout   and   treat   the cracks.  Seal  the  cracks  with  Fosroc  Nitoseal  PU  50/ Dr. Fixit Crack X Paste/ Sikalastic(R) -562 IN (DAVCO K10 Polyurethane Plus) single-component moisture-cure, polyurethane hybrid joint sealant.</t>
    </r>
  </si>
  <si>
    <t>As Per Agreement (with 4 OTs)</t>
  </si>
  <si>
    <t>Additional Sanction for 2 OTs</t>
  </si>
  <si>
    <t>Total (6 OTs)</t>
  </si>
  <si>
    <t xml:space="preserve">Agreement items </t>
  </si>
  <si>
    <t xml:space="preserve">Supplemental items </t>
  </si>
  <si>
    <t>5-yrs Comprehensive Annual Maintenance Charges (CAMC) {excl. GST}</t>
  </si>
  <si>
    <t xml:space="preserve">Sub-Total </t>
  </si>
  <si>
    <t>Agreement Items</t>
  </si>
  <si>
    <t>Supplemental Items</t>
  </si>
  <si>
    <t xml:space="preserve"> Total</t>
  </si>
  <si>
    <t>As proposed by SE</t>
  </si>
  <si>
    <t>Sub total of S.No 5 to 10</t>
  </si>
  <si>
    <t>As per Revised Estimate</t>
  </si>
  <si>
    <r>
      <t>COMPARATIVE STATEMENT FOR REVISED ESTIMATE</t>
    </r>
    <r>
      <rPr>
        <b/>
        <sz val="11"/>
        <color theme="1"/>
        <rFont val="Arial"/>
        <family val="2"/>
      </rPr>
      <t xml:space="preserve">                                              (Amount in Rs.)</t>
    </r>
  </si>
  <si>
    <t>As per Original Agmt.</t>
  </si>
  <si>
    <t>As per Suppl. Agmt.</t>
  </si>
  <si>
    <t>Total As per Agreements</t>
  </si>
  <si>
    <t>As per Workdone/ 
To be done</t>
  </si>
  <si>
    <t>Provision towards Haritha Nidhi @ 0.01% on Basic Price of Revised Estimate</t>
  </si>
  <si>
    <t>Provision towards SMFT Charges @ 2% on seniorage Charges</t>
  </si>
  <si>
    <t>Provision towards DMF Charges @ 30% on Seniorage Charges</t>
  </si>
  <si>
    <t xml:space="preserve">Provision towards GST @ 18% on sub-total </t>
  </si>
  <si>
    <t>As per Agreements</t>
  </si>
  <si>
    <t>Total As per Agreements (Col. 3+ Col. 4)</t>
  </si>
  <si>
    <t>Sub- Total of S.No 5 to 10</t>
  </si>
  <si>
    <t>Labour Cess @ 1% on Basic Price of RE</t>
  </si>
  <si>
    <t>NAC @ 0.1% on Basic Price of RE</t>
  </si>
  <si>
    <t xml:space="preserve">Provision towards Unforseen items </t>
  </si>
  <si>
    <r>
      <rPr>
        <b/>
        <sz val="12"/>
        <color theme="1"/>
        <rFont val="Arial"/>
        <family val="2"/>
      </rPr>
      <t>Name of Work:</t>
    </r>
    <r>
      <rPr>
        <b/>
        <sz val="14"/>
        <color theme="1"/>
        <rFont val="Arial"/>
        <family val="2"/>
      </rPr>
      <t xml:space="preserve"> </t>
    </r>
    <r>
      <rPr>
        <sz val="11"/>
        <color theme="1"/>
        <rFont val="Arial"/>
        <family val="2"/>
      </rPr>
      <t>Design, Fabrication, Installation and Commissioning on Turnkey basis for the work of Establishment of State Organ Transplant Centre in the 8th Floor, South West Block of Gandhi Hospital, Secunderabad.</t>
    </r>
  </si>
  <si>
    <r>
      <t>REVISED ESTIMATE OF SOTC 8</t>
    </r>
    <r>
      <rPr>
        <b/>
        <vertAlign val="superscript"/>
        <sz val="20"/>
        <color theme="1"/>
        <rFont val="Calibri"/>
        <family val="2"/>
        <scheme val="minor"/>
      </rPr>
      <t>TH</t>
    </r>
    <r>
      <rPr>
        <b/>
        <sz val="20"/>
        <color theme="1"/>
        <rFont val="Calibri"/>
        <family val="2"/>
        <scheme val="minor"/>
      </rPr>
      <t xml:space="preserve"> FLOOR, SOUTH-WEST BLOCK, GANDHI HOSPITAL                                     </t>
    </r>
    <r>
      <rPr>
        <b/>
        <sz val="14"/>
        <color theme="1"/>
        <rFont val="Calibri"/>
        <family val="2"/>
        <scheme val="minor"/>
      </rPr>
      <t xml:space="preserve">  (Amount in Rs.)</t>
    </r>
  </si>
  <si>
    <t xml:space="preserve">Amount </t>
  </si>
  <si>
    <t>Sd/- (16.03.2024)</t>
  </si>
  <si>
    <t>//T.C.F.B.O//</t>
  </si>
  <si>
    <t>Sd/-</t>
  </si>
  <si>
    <t>//T.C.B.F.O//</t>
  </si>
  <si>
    <t>Fully Automatic N2O Control System
Manufactured under an ISO 9001: 2015 certified works. *Control Panel cover made of M.S. duly powder coated. *Compact and fully automatic manifold control system for N2O services. Easy to maintain and use. *Designed with both safety and continuity of flow supply at a constant pressure via two banks of bottled gas cylinders with following status monitoring. *A-Bank in use (Green indication). *B-Bank ready for use (Yellow indication). Authorise &amp; PITAL ENGINERS
D-4 A, YADAV PARK, ROHTAK ROAD, NANGLOI, DELHI-110041. C-Empty Bank (Red indication). *Control Panel has build in LED display to indicate Normal. High &amp; Low line Pressure. "It has facility to test all above indicators working perfectly. *The Control Panel includes Pressure gauge (63 mm) to indicate the gas pressure of each header and pipe line diistribution pressure. *Capable to provide a distribution flow rate of 500 LPM or more for N2O. *The control panel incorporte safety puncture system in case pressure exceeds 100 Psi. In ease of failure of electronic pneumatics system, control can be used manually through by pass system.
CE CERTIFIED</t>
  </si>
</sst>
</file>

<file path=xl/styles.xml><?xml version="1.0" encoding="utf-8"?>
<styleSheet xmlns="http://schemas.openxmlformats.org/spreadsheetml/2006/main">
  <numFmts count="5">
    <numFmt numFmtId="164" formatCode="_ * #,##0.00_ ;_ * \-#,##0.00_ ;_ * &quot;-&quot;??_ ;_ @_ "/>
    <numFmt numFmtId="165" formatCode="_ * #,##0_ ;_ * \-#,##0_ ;_ * &quot;-&quot;??_ ;_ @_ "/>
    <numFmt numFmtId="166" formatCode="_ * #,##0.0_ ;_ * \-#,##0.0_ ;_ * &quot;-&quot;??_ ;_ @_ "/>
    <numFmt numFmtId="167" formatCode="@* \-"/>
    <numFmt numFmtId="168" formatCode="_(* #,##0_);_(* \(#,##0\);_(* &quot;-&quot;??_);_(@_)"/>
  </numFmts>
  <fonts count="41">
    <font>
      <sz val="11"/>
      <color theme="1"/>
      <name val="Calibri"/>
      <family val="2"/>
      <scheme val="minor"/>
    </font>
    <font>
      <sz val="11"/>
      <color theme="1"/>
      <name val="Calibri"/>
      <family val="2"/>
      <scheme val="minor"/>
    </font>
    <font>
      <b/>
      <sz val="11"/>
      <color theme="1"/>
      <name val="Calibri"/>
      <family val="2"/>
      <scheme val="minor"/>
    </font>
    <font>
      <sz val="11"/>
      <name val="Cambria"/>
      <family val="1"/>
    </font>
    <font>
      <sz val="12"/>
      <color theme="1"/>
      <name val="Times New Roman"/>
      <family val="1"/>
    </font>
    <font>
      <b/>
      <sz val="12"/>
      <color theme="1"/>
      <name val="Times New Roman"/>
      <family val="1"/>
    </font>
    <font>
      <sz val="11"/>
      <name val="Calibri"/>
      <family val="2"/>
      <scheme val="minor"/>
    </font>
    <font>
      <vertAlign val="superscript"/>
      <sz val="11"/>
      <name val="Calibri"/>
      <family val="2"/>
      <scheme val="minor"/>
    </font>
    <font>
      <sz val="12"/>
      <color theme="1"/>
      <name val="Calibri"/>
      <family val="2"/>
      <scheme val="minor"/>
    </font>
    <font>
      <b/>
      <sz val="12"/>
      <color theme="1"/>
      <name val="Calibri"/>
      <family val="2"/>
      <scheme val="minor"/>
    </font>
    <font>
      <sz val="12"/>
      <color theme="1"/>
      <name val="Arial"/>
      <family val="2"/>
    </font>
    <font>
      <sz val="11"/>
      <name val="Calibri"/>
      <family val="2"/>
    </font>
    <font>
      <sz val="10"/>
      <name val="Arial"/>
      <family val="2"/>
    </font>
    <font>
      <vertAlign val="superscript"/>
      <sz val="11"/>
      <color theme="1"/>
      <name val="Calibri"/>
      <family val="2"/>
      <scheme val="minor"/>
    </font>
    <font>
      <b/>
      <sz val="16"/>
      <color theme="1"/>
      <name val="Calibri"/>
      <family val="2"/>
      <scheme val="minor"/>
    </font>
    <font>
      <sz val="11"/>
      <name val="Times New Roman"/>
      <family val="1"/>
    </font>
    <font>
      <sz val="10"/>
      <name val="Helv"/>
      <charset val="204"/>
    </font>
    <font>
      <b/>
      <sz val="20"/>
      <color theme="1"/>
      <name val="Calibri"/>
      <family val="2"/>
      <scheme val="minor"/>
    </font>
    <font>
      <b/>
      <vertAlign val="superscript"/>
      <sz val="20"/>
      <color theme="1"/>
      <name val="Calibri"/>
      <family val="2"/>
      <scheme val="minor"/>
    </font>
    <font>
      <vertAlign val="superscript"/>
      <sz val="11"/>
      <color indexed="8"/>
      <name val="Calibri"/>
      <family val="2"/>
      <scheme val="minor"/>
    </font>
    <font>
      <sz val="11"/>
      <color indexed="8"/>
      <name val="Calibri"/>
      <family val="2"/>
      <scheme val="minor"/>
    </font>
    <font>
      <vertAlign val="subscript"/>
      <sz val="11"/>
      <color indexed="8"/>
      <name val="Calibri"/>
      <family val="2"/>
      <scheme val="minor"/>
    </font>
    <font>
      <sz val="11"/>
      <color rgb="FFFF0000"/>
      <name val="Calibri"/>
      <family val="2"/>
      <scheme val="minor"/>
    </font>
    <font>
      <b/>
      <i/>
      <sz val="12"/>
      <color theme="1"/>
      <name val="Calibri"/>
      <family val="2"/>
      <scheme val="minor"/>
    </font>
    <font>
      <b/>
      <i/>
      <sz val="11"/>
      <name val="Calibri"/>
      <family val="2"/>
      <scheme val="minor"/>
    </font>
    <font>
      <b/>
      <sz val="14"/>
      <color theme="1"/>
      <name val="Calibri"/>
      <family val="2"/>
      <scheme val="minor"/>
    </font>
    <font>
      <b/>
      <u/>
      <sz val="14"/>
      <color theme="1"/>
      <name val="Calibri"/>
      <family val="2"/>
      <scheme val="minor"/>
    </font>
    <font>
      <u/>
      <sz val="11"/>
      <color theme="1"/>
      <name val="Calibri"/>
      <family val="2"/>
      <scheme val="minor"/>
    </font>
    <font>
      <i/>
      <sz val="11"/>
      <color theme="1"/>
      <name val="Calibri"/>
      <family val="2"/>
      <scheme val="minor"/>
    </font>
    <font>
      <u val="singleAccounting"/>
      <sz val="11"/>
      <color theme="1"/>
      <name val="Calibri"/>
      <family val="2"/>
      <scheme val="minor"/>
    </font>
    <font>
      <b/>
      <u/>
      <sz val="12"/>
      <color theme="1"/>
      <name val="Calibri"/>
      <family val="2"/>
      <scheme val="minor"/>
    </font>
    <font>
      <b/>
      <i/>
      <sz val="11"/>
      <color theme="1"/>
      <name val="Calibri"/>
      <family val="2"/>
      <scheme val="minor"/>
    </font>
    <font>
      <b/>
      <sz val="14"/>
      <color theme="1"/>
      <name val="Arial"/>
      <family val="2"/>
    </font>
    <font>
      <b/>
      <u/>
      <sz val="14"/>
      <color theme="1"/>
      <name val="Arial"/>
      <family val="2"/>
    </font>
    <font>
      <sz val="11"/>
      <color theme="1"/>
      <name val="Arial"/>
      <family val="2"/>
    </font>
    <font>
      <b/>
      <sz val="11"/>
      <color theme="1"/>
      <name val="Arial"/>
      <family val="2"/>
    </font>
    <font>
      <u/>
      <sz val="11"/>
      <color theme="1"/>
      <name val="Arial"/>
      <family val="2"/>
    </font>
    <font>
      <u val="singleAccounting"/>
      <sz val="11"/>
      <color theme="1"/>
      <name val="Arial"/>
      <family val="2"/>
    </font>
    <font>
      <b/>
      <sz val="12"/>
      <color theme="1"/>
      <name val="Arial"/>
      <family val="2"/>
    </font>
    <font>
      <b/>
      <sz val="11"/>
      <name val="Calibri"/>
      <family val="2"/>
      <scheme val="minor"/>
    </font>
    <font>
      <b/>
      <u/>
      <sz val="12"/>
      <color theme="1"/>
      <name val="Arial"/>
      <family val="2"/>
    </font>
  </fonts>
  <fills count="10">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FF00"/>
        <bgColor indexed="64"/>
      </patternFill>
    </fill>
  </fills>
  <borders count="113">
    <border>
      <left/>
      <right/>
      <top/>
      <bottom/>
      <diagonal/>
    </border>
    <border>
      <left/>
      <right style="thin">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thick">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ck">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thick">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style="thick">
        <color indexed="64"/>
      </top>
      <bottom style="medium">
        <color indexed="64"/>
      </bottom>
      <diagonal/>
    </border>
    <border>
      <left style="thick">
        <color indexed="64"/>
      </left>
      <right style="thin">
        <color indexed="64"/>
      </right>
      <top style="thick">
        <color indexed="64"/>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indexed="64"/>
      </right>
      <top style="medium">
        <color indexed="64"/>
      </top>
      <bottom/>
      <diagonal/>
    </border>
    <border>
      <left/>
      <right/>
      <top style="thin">
        <color indexed="64"/>
      </top>
      <bottom style="double">
        <color indexed="64"/>
      </bottom>
      <diagonal/>
    </border>
    <border>
      <left style="thick">
        <color indexed="64"/>
      </left>
      <right style="medium">
        <color indexed="64"/>
      </right>
      <top style="thin">
        <color indexed="64"/>
      </top>
      <bottom/>
      <diagonal/>
    </border>
    <border>
      <left style="medium">
        <color indexed="64"/>
      </left>
      <right style="thick">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thick">
        <color indexed="64"/>
      </top>
      <bottom style="thick">
        <color indexed="64"/>
      </bottom>
      <diagonal/>
    </border>
    <border>
      <left style="thick">
        <color indexed="64"/>
      </left>
      <right style="medium">
        <color indexed="64"/>
      </right>
      <top style="thick">
        <color indexed="64"/>
      </top>
      <bottom style="thin">
        <color indexed="64"/>
      </bottom>
      <diagonal/>
    </border>
    <border>
      <left style="medium">
        <color indexed="64"/>
      </left>
      <right style="medium">
        <color indexed="64"/>
      </right>
      <top style="thick">
        <color indexed="64"/>
      </top>
      <bottom style="thin">
        <color indexed="64"/>
      </bottom>
      <diagonal/>
    </border>
    <border>
      <left style="medium">
        <color indexed="64"/>
      </left>
      <right style="thick">
        <color indexed="64"/>
      </right>
      <top style="thick">
        <color indexed="64"/>
      </top>
      <bottom style="thin">
        <color indexed="64"/>
      </bottom>
      <diagonal/>
    </border>
    <border>
      <left style="thick">
        <color indexed="64"/>
      </left>
      <right style="medium">
        <color indexed="64"/>
      </right>
      <top style="thin">
        <color indexed="64"/>
      </top>
      <bottom style="thick">
        <color indexed="64"/>
      </bottom>
      <diagonal/>
    </border>
    <border>
      <left style="medium">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thick">
        <color indexed="64"/>
      </bottom>
      <diagonal/>
    </border>
    <border>
      <left style="medium">
        <color indexed="64"/>
      </left>
      <right style="medium">
        <color indexed="64"/>
      </right>
      <top/>
      <bottom/>
      <diagonal/>
    </border>
    <border>
      <left/>
      <right style="thin">
        <color indexed="64"/>
      </right>
      <top style="thick">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thick">
        <color indexed="64"/>
      </bottom>
      <diagonal/>
    </border>
    <border>
      <left/>
      <right/>
      <top/>
      <bottom style="double">
        <color indexed="64"/>
      </bottom>
      <diagonal/>
    </border>
    <border>
      <left/>
      <right/>
      <top style="thick">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medium">
        <color indexed="64"/>
      </bottom>
      <diagonal/>
    </border>
    <border>
      <left style="thick">
        <color indexed="64"/>
      </left>
      <right style="medium">
        <color indexed="64"/>
      </right>
      <top/>
      <bottom style="thin">
        <color indexed="64"/>
      </bottom>
      <diagonal/>
    </border>
    <border>
      <left style="medium">
        <color indexed="64"/>
      </left>
      <right style="thick">
        <color indexed="64"/>
      </right>
      <top/>
      <bottom style="thin">
        <color indexed="64"/>
      </bottom>
      <diagonal/>
    </border>
    <border>
      <left style="thick">
        <color indexed="64"/>
      </left>
      <right style="medium">
        <color indexed="64"/>
      </right>
      <top style="thick">
        <color indexed="64"/>
      </top>
      <bottom style="thick">
        <color indexed="64"/>
      </bottom>
      <diagonal/>
    </border>
    <border>
      <left style="medium">
        <color indexed="64"/>
      </left>
      <right style="thick">
        <color indexed="64"/>
      </right>
      <top style="thick">
        <color indexed="64"/>
      </top>
      <bottom style="thick">
        <color indexed="64"/>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style="medium">
        <color indexed="64"/>
      </right>
      <top style="medium">
        <color indexed="64"/>
      </top>
      <bottom/>
      <diagonal/>
    </border>
    <border>
      <left style="medium">
        <color indexed="64"/>
      </left>
      <right style="thick">
        <color indexed="64"/>
      </right>
      <top style="medium">
        <color indexed="64"/>
      </top>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medium">
        <color indexed="64"/>
      </left>
      <right/>
      <top style="thin">
        <color indexed="64"/>
      </top>
      <bottom style="thick">
        <color indexed="64"/>
      </bottom>
      <diagonal/>
    </border>
    <border>
      <left style="medium">
        <color indexed="64"/>
      </left>
      <right/>
      <top style="medium">
        <color indexed="64"/>
      </top>
      <bottom style="thick">
        <color indexed="64"/>
      </bottom>
      <diagonal/>
    </border>
    <border>
      <left/>
      <right style="medium">
        <color indexed="64"/>
      </right>
      <top style="medium">
        <color indexed="64"/>
      </top>
      <bottom style="thick">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ck">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ck">
        <color indexed="64"/>
      </right>
      <top style="thick">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indexed="64"/>
      </left>
      <right/>
      <top/>
      <bottom style="medium">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right/>
      <top style="thin">
        <color indexed="64"/>
      </top>
      <bottom style="medium">
        <color indexed="64"/>
      </bottom>
      <diagonal/>
    </border>
    <border>
      <left/>
      <right/>
      <top style="medium">
        <color indexed="64"/>
      </top>
      <bottom style="thin">
        <color indexed="64"/>
      </bottom>
      <diagonal/>
    </border>
  </borders>
  <cellStyleXfs count="7">
    <xf numFmtId="0" fontId="0" fillId="0" borderId="0"/>
    <xf numFmtId="164" fontId="1" fillId="0" borderId="0" applyFont="0" applyFill="0" applyBorder="0" applyAlignment="0" applyProtection="0"/>
    <xf numFmtId="0" fontId="12" fillId="0" borderId="0"/>
    <xf numFmtId="164" fontId="1" fillId="0" borderId="0" applyFont="0" applyFill="0" applyBorder="0" applyAlignment="0" applyProtection="0"/>
    <xf numFmtId="0" fontId="15" fillId="0" borderId="0"/>
    <xf numFmtId="0" fontId="1" fillId="0" borderId="0"/>
    <xf numFmtId="0" fontId="16" fillId="0" borderId="0"/>
  </cellStyleXfs>
  <cellXfs count="878">
    <xf numFmtId="0" fontId="0" fillId="0" borderId="0" xfId="0"/>
    <xf numFmtId="0" fontId="0" fillId="2" borderId="0" xfId="0" applyFill="1"/>
    <xf numFmtId="0" fontId="0" fillId="3" borderId="0" xfId="0" applyFill="1"/>
    <xf numFmtId="0" fontId="0" fillId="4" borderId="0" xfId="0" applyFill="1"/>
    <xf numFmtId="3" fontId="0" fillId="4" borderId="0" xfId="0" applyNumberFormat="1" applyFill="1" applyAlignment="1">
      <alignment wrapText="1"/>
    </xf>
    <xf numFmtId="0" fontId="0" fillId="6" borderId="0" xfId="0" applyFill="1" applyAlignment="1">
      <alignment wrapText="1"/>
    </xf>
    <xf numFmtId="0" fontId="0" fillId="0" borderId="0" xfId="0" applyAlignment="1">
      <alignment wrapText="1"/>
    </xf>
    <xf numFmtId="4" fontId="0" fillId="0" borderId="0" xfId="0" applyNumberFormat="1"/>
    <xf numFmtId="4" fontId="0" fillId="4" borderId="0" xfId="0" applyNumberFormat="1" applyFill="1"/>
    <xf numFmtId="3" fontId="0" fillId="0" borderId="0" xfId="0" applyNumberFormat="1"/>
    <xf numFmtId="2" fontId="0" fillId="0" borderId="0" xfId="0" applyNumberFormat="1" applyAlignment="1">
      <alignment horizontal="center" vertical="center"/>
    </xf>
    <xf numFmtId="0" fontId="0" fillId="0" borderId="0" xfId="0" applyAlignment="1">
      <alignment horizontal="center" wrapText="1"/>
    </xf>
    <xf numFmtId="4" fontId="0" fillId="3" borderId="0" xfId="0" applyNumberFormat="1" applyFill="1"/>
    <xf numFmtId="4" fontId="0" fillId="4" borderId="0" xfId="0" applyNumberFormat="1" applyFill="1" applyAlignment="1">
      <alignment horizontal="center"/>
    </xf>
    <xf numFmtId="0" fontId="0" fillId="0" borderId="0" xfId="0" applyAlignment="1">
      <alignment vertical="center" wrapText="1"/>
    </xf>
    <xf numFmtId="0" fontId="0" fillId="0" borderId="0" xfId="0" applyAlignment="1">
      <alignment horizontal="center" vertical="center"/>
    </xf>
    <xf numFmtId="0" fontId="3" fillId="3" borderId="0" xfId="0" applyFont="1" applyFill="1" applyAlignment="1">
      <alignment horizontal="center" vertical="center"/>
    </xf>
    <xf numFmtId="4" fontId="0" fillId="3" borderId="0" xfId="0" applyNumberFormat="1" applyFill="1" applyAlignment="1">
      <alignment horizontal="center" vertical="center"/>
    </xf>
    <xf numFmtId="0" fontId="4" fillId="0" borderId="0" xfId="0" applyFont="1" applyAlignment="1">
      <alignment vertical="center" wrapText="1"/>
    </xf>
    <xf numFmtId="0" fontId="0" fillId="3" borderId="0" xfId="0" applyFill="1" applyAlignment="1">
      <alignment horizontal="center" vertical="center"/>
    </xf>
    <xf numFmtId="0" fontId="5" fillId="0" borderId="0" xfId="0" applyFont="1" applyAlignment="1">
      <alignment vertical="center" wrapText="1"/>
    </xf>
    <xf numFmtId="164" fontId="0" fillId="0" borderId="0" xfId="0" applyNumberFormat="1"/>
    <xf numFmtId="0" fontId="4" fillId="0" borderId="6" xfId="0" applyFont="1" applyBorder="1" applyAlignment="1">
      <alignment horizontal="left" vertical="center" wrapText="1"/>
    </xf>
    <xf numFmtId="0" fontId="0" fillId="0" borderId="6" xfId="0" applyBorder="1"/>
    <xf numFmtId="0" fontId="0" fillId="0" borderId="6" xfId="0" applyBorder="1" applyAlignment="1">
      <alignment wrapText="1"/>
    </xf>
    <xf numFmtId="3" fontId="10" fillId="7" borderId="6" xfId="0" applyNumberFormat="1" applyFont="1" applyFill="1" applyBorder="1" applyAlignment="1">
      <alignment horizontal="right" vertical="center"/>
    </xf>
    <xf numFmtId="0" fontId="9" fillId="0" borderId="11" xfId="0" applyFont="1" applyBorder="1" applyAlignment="1">
      <alignment horizontal="center" vertical="center" wrapText="1"/>
    </xf>
    <xf numFmtId="0" fontId="9" fillId="0" borderId="8" xfId="0" applyFont="1" applyBorder="1" applyAlignment="1">
      <alignment horizontal="center" vertical="center" wrapText="1"/>
    </xf>
    <xf numFmtId="0" fontId="0" fillId="0" borderId="3" xfId="0" applyBorder="1" applyAlignment="1">
      <alignment horizontal="center" vertical="center" wrapText="1"/>
    </xf>
    <xf numFmtId="49" fontId="0" fillId="0" borderId="3" xfId="0" applyNumberFormat="1" applyBorder="1" applyAlignment="1">
      <alignment horizontal="center" vertical="center" wrapText="1"/>
    </xf>
    <xf numFmtId="0" fontId="0" fillId="0" borderId="3" xfId="0" applyBorder="1" applyAlignment="1">
      <alignment horizontal="center" vertical="center"/>
    </xf>
    <xf numFmtId="2" fontId="0" fillId="0" borderId="3" xfId="0" applyNumberFormat="1" applyBorder="1" applyAlignment="1">
      <alignment horizontal="center" vertical="center"/>
    </xf>
    <xf numFmtId="0" fontId="0" fillId="0" borderId="3" xfId="0" applyBorder="1" applyAlignment="1">
      <alignment horizontal="right" vertical="center"/>
    </xf>
    <xf numFmtId="0" fontId="0" fillId="0" borderId="3" xfId="0" applyBorder="1" applyAlignment="1">
      <alignment vertical="center" wrapText="1"/>
    </xf>
    <xf numFmtId="0" fontId="0" fillId="0" borderId="3" xfId="2" applyFont="1" applyBorder="1" applyAlignment="1">
      <alignment vertical="center" wrapText="1"/>
    </xf>
    <xf numFmtId="49" fontId="0" fillId="0" borderId="3" xfId="2" applyNumberFormat="1" applyFont="1" applyBorder="1" applyAlignment="1">
      <alignment horizontal="center" vertical="center" wrapText="1"/>
    </xf>
    <xf numFmtId="0" fontId="0" fillId="0" borderId="3" xfId="6" applyFont="1" applyBorder="1" applyAlignment="1">
      <alignment vertical="center" wrapText="1"/>
    </xf>
    <xf numFmtId="0" fontId="0" fillId="0" borderId="3" xfId="5" applyFont="1" applyBorder="1" applyAlignment="1">
      <alignment vertical="center" wrapText="1"/>
    </xf>
    <xf numFmtId="0" fontId="0" fillId="0" borderId="3" xfId="4" applyFont="1" applyBorder="1" applyAlignment="1">
      <alignment vertical="center" wrapText="1"/>
    </xf>
    <xf numFmtId="0" fontId="0" fillId="0" borderId="3" xfId="0" applyBorder="1" applyAlignment="1">
      <alignment horizontal="left" vertical="center" wrapText="1"/>
    </xf>
    <xf numFmtId="0" fontId="0" fillId="0" borderId="12" xfId="0" applyBorder="1" applyAlignment="1">
      <alignment horizontal="center" vertical="center"/>
    </xf>
    <xf numFmtId="0" fontId="0" fillId="0" borderId="12" xfId="0" applyBorder="1"/>
    <xf numFmtId="0" fontId="0" fillId="0" borderId="8" xfId="0" applyBorder="1"/>
    <xf numFmtId="0" fontId="0" fillId="0" borderId="3" xfId="0" applyBorder="1"/>
    <xf numFmtId="0" fontId="6" fillId="0" borderId="3" xfId="0" applyFont="1" applyBorder="1" applyAlignment="1">
      <alignment horizontal="left" vertical="center" wrapText="1"/>
    </xf>
    <xf numFmtId="0" fontId="0" fillId="0" borderId="8" xfId="0" applyBorder="1" applyAlignment="1">
      <alignment horizontal="center" vertical="center"/>
    </xf>
    <xf numFmtId="0" fontId="0" fillId="0" borderId="3" xfId="0" applyBorder="1" applyAlignment="1">
      <alignment horizontal="left" vertical="top" wrapText="1"/>
    </xf>
    <xf numFmtId="0" fontId="0" fillId="0" borderId="11" xfId="0" applyBorder="1" applyAlignment="1">
      <alignment horizontal="center" vertical="center" wrapText="1"/>
    </xf>
    <xf numFmtId="0" fontId="0" fillId="0" borderId="19" xfId="0" applyBorder="1" applyAlignment="1">
      <alignment wrapText="1"/>
    </xf>
    <xf numFmtId="0" fontId="0" fillId="0" borderId="20" xfId="0" applyBorder="1" applyAlignment="1">
      <alignment wrapText="1"/>
    </xf>
    <xf numFmtId="0" fontId="0" fillId="0" borderId="19" xfId="0" applyBorder="1"/>
    <xf numFmtId="0" fontId="0" fillId="0" borderId="15" xfId="0" applyBorder="1"/>
    <xf numFmtId="0" fontId="0" fillId="0" borderId="11" xfId="0" applyBorder="1" applyAlignment="1">
      <alignment vertical="top" wrapText="1"/>
    </xf>
    <xf numFmtId="49" fontId="0" fillId="0" borderId="11" xfId="0" applyNumberFormat="1" applyBorder="1" applyAlignment="1">
      <alignment horizontal="center" vertical="center" wrapText="1"/>
    </xf>
    <xf numFmtId="0" fontId="0" fillId="0" borderId="11" xfId="0" applyBorder="1" applyAlignment="1">
      <alignment horizontal="center" vertical="center"/>
    </xf>
    <xf numFmtId="2" fontId="0" fillId="0" borderId="11" xfId="0" applyNumberFormat="1" applyBorder="1" applyAlignment="1">
      <alignment horizontal="center" vertical="center"/>
    </xf>
    <xf numFmtId="0" fontId="0" fillId="0" borderId="11" xfId="0" applyBorder="1" applyAlignment="1">
      <alignment horizontal="right" vertical="center"/>
    </xf>
    <xf numFmtId="0" fontId="14" fillId="0" borderId="3" xfId="0" applyFont="1" applyBorder="1" applyAlignment="1">
      <alignment vertical="center"/>
    </xf>
    <xf numFmtId="0" fontId="14" fillId="0" borderId="3" xfId="0" applyFont="1" applyBorder="1" applyAlignment="1">
      <alignment horizontal="center" vertical="center"/>
    </xf>
    <xf numFmtId="3" fontId="10" fillId="7" borderId="0" xfId="0" applyNumberFormat="1" applyFont="1" applyFill="1" applyAlignment="1">
      <alignment horizontal="right" vertical="center"/>
    </xf>
    <xf numFmtId="0" fontId="2" fillId="0" borderId="3" xfId="0" applyFont="1" applyBorder="1" applyAlignment="1">
      <alignment horizontal="right" vertical="center"/>
    </xf>
    <xf numFmtId="0" fontId="0" fillId="0" borderId="3" xfId="0" applyBorder="1" applyAlignment="1">
      <alignment wrapText="1"/>
    </xf>
    <xf numFmtId="49" fontId="0" fillId="0" borderId="3" xfId="0" applyNumberFormat="1" applyBorder="1" applyAlignment="1">
      <alignment horizontal="center"/>
    </xf>
    <xf numFmtId="0" fontId="2" fillId="0" borderId="14" xfId="0" applyFont="1" applyBorder="1" applyAlignment="1">
      <alignment horizontal="center" vertical="center"/>
    </xf>
    <xf numFmtId="0" fontId="2" fillId="0" borderId="11" xfId="0" applyFont="1" applyBorder="1" applyAlignment="1">
      <alignment horizontal="center" vertical="center" wrapText="1"/>
    </xf>
    <xf numFmtId="0" fontId="2" fillId="0" borderId="11" xfId="0" applyFont="1" applyBorder="1" applyAlignment="1">
      <alignment horizontal="center" vertical="center"/>
    </xf>
    <xf numFmtId="0" fontId="0" fillId="0" borderId="3" xfId="0" applyBorder="1" applyAlignment="1">
      <alignment horizontal="justify" vertical="center"/>
    </xf>
    <xf numFmtId="0" fontId="0" fillId="0" borderId="6" xfId="0" applyBorder="1" applyAlignment="1">
      <alignment horizontal="center" vertical="center"/>
    </xf>
    <xf numFmtId="0" fontId="0" fillId="0" borderId="6" xfId="0" applyBorder="1" applyAlignment="1">
      <alignment horizontal="left" vertical="center"/>
    </xf>
    <xf numFmtId="164" fontId="0" fillId="0" borderId="6" xfId="1" applyFont="1" applyBorder="1"/>
    <xf numFmtId="0" fontId="0" fillId="0" borderId="0" xfId="0" applyAlignment="1">
      <alignment horizontal="left" vertical="center"/>
    </xf>
    <xf numFmtId="0" fontId="0" fillId="0" borderId="0" xfId="0" applyAlignment="1">
      <alignment horizontal="right" vertical="center"/>
    </xf>
    <xf numFmtId="165" fontId="0" fillId="0" borderId="0" xfId="0" applyNumberFormat="1" applyAlignment="1">
      <alignment horizontal="right" vertical="center"/>
    </xf>
    <xf numFmtId="165" fontId="0" fillId="0" borderId="3" xfId="0" applyNumberFormat="1" applyBorder="1" applyAlignment="1">
      <alignment horizontal="right" vertical="center"/>
    </xf>
    <xf numFmtId="165" fontId="0" fillId="0" borderId="3" xfId="1" applyNumberFormat="1" applyFont="1" applyBorder="1" applyAlignment="1">
      <alignment horizontal="right" vertical="center"/>
    </xf>
    <xf numFmtId="0" fontId="0" fillId="0" borderId="13" xfId="0" applyBorder="1" applyAlignment="1">
      <alignment horizontal="center" vertical="center"/>
    </xf>
    <xf numFmtId="0" fontId="2" fillId="0" borderId="13" xfId="0" applyFont="1" applyBorder="1" applyAlignment="1">
      <alignment horizontal="right" vertical="center"/>
    </xf>
    <xf numFmtId="165" fontId="2" fillId="0" borderId="13" xfId="0" applyNumberFormat="1" applyFont="1" applyBorder="1" applyAlignment="1">
      <alignment horizontal="right" vertical="center"/>
    </xf>
    <xf numFmtId="0" fontId="0" fillId="0" borderId="13" xfId="0" applyBorder="1"/>
    <xf numFmtId="10" fontId="0" fillId="0" borderId="3" xfId="0" applyNumberFormat="1" applyBorder="1" applyAlignment="1">
      <alignment horizontal="center" vertical="center"/>
    </xf>
    <xf numFmtId="0" fontId="0" fillId="0" borderId="11" xfId="0" applyBorder="1" applyAlignment="1">
      <alignment vertical="center" wrapText="1"/>
    </xf>
    <xf numFmtId="164" fontId="0" fillId="0" borderId="11" xfId="1" applyFont="1" applyBorder="1" applyAlignment="1">
      <alignment horizontal="right" vertical="center"/>
    </xf>
    <xf numFmtId="164" fontId="0" fillId="0" borderId="3" xfId="1" applyFont="1" applyBorder="1" applyAlignment="1">
      <alignment horizontal="right" vertical="center"/>
    </xf>
    <xf numFmtId="3" fontId="0" fillId="0" borderId="3" xfId="0" applyNumberFormat="1" applyBorder="1" applyAlignment="1">
      <alignment horizontal="center" vertical="center"/>
    </xf>
    <xf numFmtId="165" fontId="0" fillId="0" borderId="0" xfId="1" applyNumberFormat="1" applyFont="1" applyFill="1" applyBorder="1" applyAlignment="1">
      <alignment horizontal="right" vertical="center"/>
    </xf>
    <xf numFmtId="3" fontId="0" fillId="0" borderId="0" xfId="0" applyNumberFormat="1" applyAlignment="1">
      <alignment horizontal="right" vertical="center"/>
    </xf>
    <xf numFmtId="165" fontId="10" fillId="0" borderId="0" xfId="0" applyNumberFormat="1" applyFont="1" applyAlignment="1">
      <alignment horizontal="right" vertical="center"/>
    </xf>
    <xf numFmtId="164" fontId="0" fillId="0" borderId="0" xfId="0" applyNumberFormat="1" applyAlignment="1">
      <alignment horizontal="center" vertical="center"/>
    </xf>
    <xf numFmtId="0" fontId="6" fillId="0" borderId="0" xfId="0" applyFont="1" applyAlignment="1">
      <alignment horizontal="center" vertical="center"/>
    </xf>
    <xf numFmtId="164" fontId="25" fillId="0" borderId="13" xfId="1" applyFont="1" applyBorder="1" applyAlignment="1">
      <alignment horizontal="right" vertical="center"/>
    </xf>
    <xf numFmtId="165" fontId="0" fillId="0" borderId="0" xfId="0" applyNumberFormat="1"/>
    <xf numFmtId="0" fontId="2" fillId="0" borderId="13" xfId="0" applyFont="1" applyBorder="1" applyAlignment="1">
      <alignment horizontal="center" vertical="center"/>
    </xf>
    <xf numFmtId="0" fontId="2" fillId="0" borderId="13" xfId="0" applyFont="1" applyBorder="1"/>
    <xf numFmtId="165" fontId="9" fillId="0" borderId="13" xfId="0" applyNumberFormat="1" applyFont="1" applyBorder="1" applyAlignment="1">
      <alignment horizontal="right" vertical="center"/>
    </xf>
    <xf numFmtId="0" fontId="0" fillId="0" borderId="18" xfId="0" applyBorder="1"/>
    <xf numFmtId="165" fontId="10" fillId="0" borderId="1" xfId="0" applyNumberFormat="1" applyFont="1" applyBorder="1" applyAlignment="1">
      <alignment horizontal="right" vertical="center"/>
    </xf>
    <xf numFmtId="0" fontId="0" fillId="0" borderId="4" xfId="0" applyBorder="1" applyAlignment="1">
      <alignment horizontal="center" vertical="center" wrapText="1"/>
    </xf>
    <xf numFmtId="0" fontId="11" fillId="0" borderId="3" xfId="0" applyFont="1" applyBorder="1" applyAlignment="1">
      <alignment vertical="center" wrapText="1"/>
    </xf>
    <xf numFmtId="0" fontId="0" fillId="0" borderId="8" xfId="0" applyBorder="1" applyAlignment="1">
      <alignment horizontal="center" vertical="center" wrapText="1"/>
    </xf>
    <xf numFmtId="164" fontId="22" fillId="0" borderId="0" xfId="0" applyNumberFormat="1" applyFont="1"/>
    <xf numFmtId="3" fontId="5" fillId="4" borderId="0" xfId="0" applyNumberFormat="1" applyFont="1" applyFill="1" applyAlignment="1">
      <alignment horizontal="center" vertical="center" wrapText="1"/>
    </xf>
    <xf numFmtId="0" fontId="0" fillId="4" borderId="0" xfId="0" applyFill="1" applyAlignment="1">
      <alignment horizontal="center"/>
    </xf>
    <xf numFmtId="3" fontId="0" fillId="4" borderId="0" xfId="0" applyNumberFormat="1" applyFill="1" applyAlignment="1">
      <alignment horizontal="center" wrapText="1"/>
    </xf>
    <xf numFmtId="0" fontId="0" fillId="4" borderId="0" xfId="0" applyFill="1" applyAlignment="1">
      <alignment horizontal="center" vertical="center"/>
    </xf>
    <xf numFmtId="3" fontId="4" fillId="4" borderId="0" xfId="0" applyNumberFormat="1" applyFont="1" applyFill="1" applyAlignment="1">
      <alignment horizontal="center" vertical="center" wrapText="1"/>
    </xf>
    <xf numFmtId="3" fontId="0" fillId="4" borderId="0" xfId="0" applyNumberFormat="1" applyFill="1" applyAlignment="1">
      <alignment horizontal="center" vertical="center" wrapText="1"/>
    </xf>
    <xf numFmtId="0" fontId="0" fillId="4" borderId="0" xfId="0" applyFill="1" applyAlignment="1">
      <alignment horizontal="right"/>
    </xf>
    <xf numFmtId="4" fontId="0" fillId="4" borderId="0" xfId="0" applyNumberFormat="1" applyFill="1" applyAlignment="1">
      <alignment horizontal="right"/>
    </xf>
    <xf numFmtId="0" fontId="0" fillId="5" borderId="0" xfId="0" applyFill="1"/>
    <xf numFmtId="164" fontId="0" fillId="5" borderId="0" xfId="0" applyNumberFormat="1" applyFill="1"/>
    <xf numFmtId="4" fontId="0" fillId="5" borderId="0" xfId="0" applyNumberFormat="1" applyFill="1"/>
    <xf numFmtId="4" fontId="0" fillId="5" borderId="0" xfId="0" applyNumberFormat="1" applyFill="1" applyAlignment="1">
      <alignment horizontal="center"/>
    </xf>
    <xf numFmtId="3" fontId="10" fillId="7" borderId="1" xfId="0" applyNumberFormat="1" applyFont="1" applyFill="1" applyBorder="1" applyAlignment="1">
      <alignment horizontal="center" vertical="center"/>
    </xf>
    <xf numFmtId="0" fontId="0" fillId="0" borderId="1" xfId="0" applyBorder="1" applyAlignment="1">
      <alignment horizontal="center" vertical="center"/>
    </xf>
    <xf numFmtId="3" fontId="10" fillId="7" borderId="1" xfId="0" applyNumberFormat="1" applyFont="1" applyFill="1" applyBorder="1" applyAlignment="1">
      <alignment horizontal="right" vertical="center"/>
    </xf>
    <xf numFmtId="0" fontId="2" fillId="0" borderId="26" xfId="0" applyFont="1" applyBorder="1" applyAlignment="1">
      <alignment horizontal="center" vertical="center"/>
    </xf>
    <xf numFmtId="0" fontId="2" fillId="0" borderId="12" xfId="0" applyFont="1" applyBorder="1" applyAlignment="1">
      <alignment horizontal="center" vertical="center" wrapText="1"/>
    </xf>
    <xf numFmtId="0" fontId="2" fillId="0" borderId="12" xfId="0" applyFont="1" applyBorder="1" applyAlignment="1">
      <alignment horizontal="center" vertical="center"/>
    </xf>
    <xf numFmtId="0" fontId="23" fillId="0" borderId="12" xfId="0" applyFont="1" applyBorder="1" applyAlignment="1">
      <alignment horizontal="left" vertical="center" wrapText="1"/>
    </xf>
    <xf numFmtId="165" fontId="10" fillId="0" borderId="28" xfId="0" applyNumberFormat="1" applyFont="1" applyBorder="1" applyAlignment="1">
      <alignment horizontal="right" vertical="center"/>
    </xf>
    <xf numFmtId="0" fontId="0" fillId="0" borderId="12" xfId="0" applyBorder="1" applyAlignment="1">
      <alignment horizontal="center" vertical="center" wrapText="1"/>
    </xf>
    <xf numFmtId="0" fontId="0" fillId="0" borderId="12" xfId="0" applyBorder="1" applyAlignment="1">
      <alignment vertical="center" wrapText="1"/>
    </xf>
    <xf numFmtId="49" fontId="0" fillId="0" borderId="12" xfId="0" applyNumberFormat="1" applyBorder="1" applyAlignment="1">
      <alignment horizontal="center" vertical="center" wrapText="1"/>
    </xf>
    <xf numFmtId="0" fontId="14" fillId="0" borderId="13" xfId="0" applyFont="1" applyBorder="1" applyAlignment="1">
      <alignment horizontal="center" vertical="center"/>
    </xf>
    <xf numFmtId="0" fontId="14" fillId="0" borderId="11" xfId="0" applyFont="1" applyBorder="1" applyAlignment="1">
      <alignment horizontal="center" vertical="center"/>
    </xf>
    <xf numFmtId="0" fontId="23" fillId="0" borderId="11" xfId="0" applyFont="1" applyBorder="1" applyAlignment="1">
      <alignment horizontal="left" vertical="center"/>
    </xf>
    <xf numFmtId="0" fontId="14" fillId="0" borderId="12" xfId="0" applyFont="1" applyBorder="1" applyAlignment="1">
      <alignment horizontal="center" vertical="center"/>
    </xf>
    <xf numFmtId="0" fontId="2" fillId="0" borderId="12" xfId="0" applyFont="1" applyBorder="1" applyAlignment="1">
      <alignment horizontal="right" vertical="center"/>
    </xf>
    <xf numFmtId="0" fontId="0" fillId="0" borderId="12" xfId="2" applyFont="1" applyBorder="1" applyAlignment="1">
      <alignment vertical="center" wrapText="1"/>
    </xf>
    <xf numFmtId="0" fontId="0" fillId="0" borderId="13" xfId="0" applyBorder="1" applyAlignment="1">
      <alignment horizontal="center" vertical="center" wrapText="1"/>
    </xf>
    <xf numFmtId="0" fontId="0" fillId="0" borderId="13" xfId="2" applyFont="1" applyBorder="1" applyAlignment="1">
      <alignment vertical="center" wrapText="1"/>
    </xf>
    <xf numFmtId="49" fontId="0" fillId="0" borderId="13" xfId="0" applyNumberFormat="1" applyBorder="1" applyAlignment="1">
      <alignment horizontal="center" vertical="center" wrapText="1"/>
    </xf>
    <xf numFmtId="0" fontId="0" fillId="0" borderId="4" xfId="0" applyBorder="1" applyAlignment="1">
      <alignment horizontal="left" vertical="center" wrapText="1"/>
    </xf>
    <xf numFmtId="49" fontId="0" fillId="0" borderId="4" xfId="0" applyNumberFormat="1" applyBorder="1" applyAlignment="1">
      <alignment horizontal="center" vertical="center" wrapText="1"/>
    </xf>
    <xf numFmtId="0" fontId="0" fillId="0" borderId="12" xfId="0" applyBorder="1" applyAlignment="1">
      <alignment wrapText="1"/>
    </xf>
    <xf numFmtId="49" fontId="0" fillId="0" borderId="12" xfId="0" applyNumberFormat="1" applyBorder="1" applyAlignment="1">
      <alignment horizontal="center"/>
    </xf>
    <xf numFmtId="0" fontId="14" fillId="0" borderId="29" xfId="0" applyFont="1" applyBorder="1" applyAlignment="1">
      <alignment horizontal="center" vertical="center"/>
    </xf>
    <xf numFmtId="0" fontId="9" fillId="0" borderId="12" xfId="0" applyFont="1" applyBorder="1" applyAlignment="1">
      <alignment horizontal="center" vertical="center"/>
    </xf>
    <xf numFmtId="0" fontId="9" fillId="0" borderId="11" xfId="0" applyFont="1" applyBorder="1" applyAlignment="1">
      <alignment horizontal="center" vertical="center"/>
    </xf>
    <xf numFmtId="0" fontId="9" fillId="0" borderId="11" xfId="0" applyFont="1" applyBorder="1"/>
    <xf numFmtId="0" fontId="23" fillId="0" borderId="11" xfId="0" applyFont="1" applyBorder="1" applyAlignment="1">
      <alignment horizontal="left" vertical="center" wrapText="1"/>
    </xf>
    <xf numFmtId="0" fontId="0" fillId="0" borderId="12" xfId="0" applyBorder="1" applyAlignment="1">
      <alignment horizontal="left" vertical="center" wrapText="1"/>
    </xf>
    <xf numFmtId="0" fontId="0" fillId="0" borderId="11" xfId="0" applyBorder="1"/>
    <xf numFmtId="0" fontId="0" fillId="0" borderId="24" xfId="0" applyBorder="1"/>
    <xf numFmtId="0" fontId="0" fillId="0" borderId="24" xfId="0" applyBorder="1" applyAlignment="1">
      <alignment horizontal="center" vertical="center" wrapText="1"/>
    </xf>
    <xf numFmtId="0" fontId="0" fillId="0" borderId="29" xfId="0" applyBorder="1"/>
    <xf numFmtId="0" fontId="9" fillId="0" borderId="29" xfId="0" applyFont="1" applyBorder="1" applyAlignment="1">
      <alignment horizontal="right" wrapText="1"/>
    </xf>
    <xf numFmtId="165" fontId="0" fillId="0" borderId="11" xfId="0" applyNumberFormat="1" applyBorder="1" applyAlignment="1">
      <alignment horizontal="right" vertical="center"/>
    </xf>
    <xf numFmtId="0" fontId="9" fillId="0" borderId="13" xfId="0" applyFont="1" applyBorder="1" applyAlignment="1">
      <alignment horizontal="center" vertical="center"/>
    </xf>
    <xf numFmtId="3" fontId="9" fillId="0" borderId="11" xfId="0" applyNumberFormat="1" applyFont="1" applyBorder="1" applyAlignment="1">
      <alignment horizontal="center" vertical="center" wrapText="1"/>
    </xf>
    <xf numFmtId="0" fontId="9" fillId="0" borderId="8" xfId="0" applyFont="1" applyBorder="1" applyAlignment="1">
      <alignment horizontal="center" vertical="center"/>
    </xf>
    <xf numFmtId="0" fontId="9" fillId="0" borderId="7" xfId="0" applyFont="1" applyBorder="1" applyAlignment="1">
      <alignment horizontal="center" vertical="center" wrapText="1"/>
    </xf>
    <xf numFmtId="3" fontId="2" fillId="0" borderId="11" xfId="0" applyNumberFormat="1" applyFont="1" applyBorder="1" applyAlignment="1">
      <alignment horizontal="center" vertical="center" wrapText="1"/>
    </xf>
    <xf numFmtId="0" fontId="2" fillId="0" borderId="10" xfId="0" applyFont="1" applyBorder="1" applyAlignment="1">
      <alignment horizontal="center" vertical="center"/>
    </xf>
    <xf numFmtId="3" fontId="2" fillId="0" borderId="12" xfId="0" applyNumberFormat="1" applyFont="1" applyBorder="1" applyAlignment="1">
      <alignment horizontal="center" vertical="center" wrapText="1"/>
    </xf>
    <xf numFmtId="0" fontId="2" fillId="0" borderId="27" xfId="0" applyFont="1" applyBorder="1" applyAlignment="1">
      <alignment horizontal="center" vertical="center"/>
    </xf>
    <xf numFmtId="3" fontId="0" fillId="0" borderId="11" xfId="0" applyNumberFormat="1" applyBorder="1" applyAlignment="1">
      <alignment horizontal="right" vertical="center" wrapText="1"/>
    </xf>
    <xf numFmtId="165" fontId="0" fillId="0" borderId="11" xfId="3" applyNumberFormat="1" applyFont="1" applyFill="1" applyBorder="1" applyAlignment="1">
      <alignment horizontal="right" vertical="center" wrapText="1"/>
    </xf>
    <xf numFmtId="164" fontId="0" fillId="0" borderId="11" xfId="0" applyNumberFormat="1" applyBorder="1" applyAlignment="1">
      <alignment horizontal="right" vertical="center"/>
    </xf>
    <xf numFmtId="0" fontId="0" fillId="0" borderId="11" xfId="3" applyNumberFormat="1" applyFont="1" applyFill="1" applyBorder="1" applyAlignment="1">
      <alignment horizontal="center" vertical="center" wrapText="1"/>
    </xf>
    <xf numFmtId="166" fontId="0" fillId="0" borderId="11" xfId="3" applyNumberFormat="1" applyFont="1" applyFill="1" applyBorder="1" applyAlignment="1">
      <alignment horizontal="right" vertical="center" wrapText="1"/>
    </xf>
    <xf numFmtId="0" fontId="0" fillId="0" borderId="3" xfId="3" applyNumberFormat="1" applyFont="1" applyFill="1" applyBorder="1" applyAlignment="1">
      <alignment horizontal="center" vertical="center" wrapText="1"/>
    </xf>
    <xf numFmtId="164" fontId="0" fillId="0" borderId="3" xfId="0" applyNumberFormat="1" applyBorder="1" applyAlignment="1">
      <alignment horizontal="right" vertical="center"/>
    </xf>
    <xf numFmtId="3" fontId="0" fillId="0" borderId="3" xfId="0" applyNumberFormat="1" applyBorder="1" applyAlignment="1">
      <alignment horizontal="right" vertical="center" wrapText="1"/>
    </xf>
    <xf numFmtId="165" fontId="0" fillId="0" borderId="3" xfId="3" applyNumberFormat="1" applyFont="1" applyFill="1" applyBorder="1" applyAlignment="1">
      <alignment horizontal="right" vertical="center" wrapText="1"/>
    </xf>
    <xf numFmtId="166" fontId="0" fillId="0" borderId="3" xfId="3" applyNumberFormat="1" applyFont="1" applyFill="1" applyBorder="1" applyAlignment="1">
      <alignment horizontal="right" vertical="center" wrapText="1"/>
    </xf>
    <xf numFmtId="3" fontId="0" fillId="0" borderId="12" xfId="0" applyNumberFormat="1" applyBorder="1" applyAlignment="1">
      <alignment horizontal="right" vertical="center" wrapText="1"/>
    </xf>
    <xf numFmtId="165" fontId="0" fillId="0" borderId="12" xfId="3" applyNumberFormat="1" applyFont="1" applyFill="1" applyBorder="1" applyAlignment="1">
      <alignment horizontal="right" vertical="center" wrapText="1"/>
    </xf>
    <xf numFmtId="164" fontId="0" fillId="0" borderId="12" xfId="0" applyNumberFormat="1" applyBorder="1" applyAlignment="1">
      <alignment horizontal="right" vertical="center"/>
    </xf>
    <xf numFmtId="0" fontId="0" fillId="0" borderId="12" xfId="3" applyNumberFormat="1" applyFont="1" applyFill="1" applyBorder="1" applyAlignment="1">
      <alignment horizontal="center" vertical="center" wrapText="1"/>
    </xf>
    <xf numFmtId="166" fontId="0" fillId="0" borderId="12" xfId="3" applyNumberFormat="1" applyFont="1" applyFill="1" applyBorder="1" applyAlignment="1">
      <alignment horizontal="right" vertical="center" wrapText="1"/>
    </xf>
    <xf numFmtId="2" fontId="0" fillId="0" borderId="12" xfId="0" applyNumberFormat="1" applyBorder="1" applyAlignment="1">
      <alignment horizontal="center" vertical="center"/>
    </xf>
    <xf numFmtId="0" fontId="9" fillId="0" borderId="13" xfId="0" applyFont="1" applyBorder="1" applyAlignment="1">
      <alignment horizontal="right" vertical="center"/>
    </xf>
    <xf numFmtId="0" fontId="0" fillId="0" borderId="13" xfId="3" applyNumberFormat="1" applyFont="1" applyFill="1" applyBorder="1" applyAlignment="1">
      <alignment horizontal="center" vertical="center" wrapText="1"/>
    </xf>
    <xf numFmtId="164" fontId="9" fillId="0" borderId="13" xfId="0" applyNumberFormat="1" applyFont="1" applyBorder="1" applyAlignment="1">
      <alignment horizontal="center" vertical="center"/>
    </xf>
    <xf numFmtId="164" fontId="0" fillId="0" borderId="13" xfId="0" applyNumberFormat="1" applyBorder="1" applyAlignment="1">
      <alignment horizontal="right" vertical="center"/>
    </xf>
    <xf numFmtId="166" fontId="0" fillId="0" borderId="3" xfId="3" applyNumberFormat="1" applyFont="1" applyFill="1" applyBorder="1" applyAlignment="1">
      <alignment horizontal="center" vertical="center" wrapText="1"/>
    </xf>
    <xf numFmtId="3" fontId="0" fillId="0" borderId="13" xfId="0" applyNumberFormat="1" applyBorder="1" applyAlignment="1">
      <alignment horizontal="right" vertical="center" wrapText="1"/>
    </xf>
    <xf numFmtId="166" fontId="2" fillId="0" borderId="13" xfId="3" applyNumberFormat="1" applyFont="1" applyFill="1" applyBorder="1" applyAlignment="1">
      <alignment horizontal="right" vertical="center" wrapText="1"/>
    </xf>
    <xf numFmtId="164" fontId="2" fillId="0" borderId="13" xfId="0" applyNumberFormat="1" applyFont="1" applyBorder="1" applyAlignment="1">
      <alignment horizontal="right" vertical="center"/>
    </xf>
    <xf numFmtId="3" fontId="0" fillId="0" borderId="3" xfId="2" applyNumberFormat="1" applyFont="1" applyBorder="1" applyAlignment="1">
      <alignment horizontal="right" vertical="center" wrapText="1"/>
    </xf>
    <xf numFmtId="0" fontId="0" fillId="0" borderId="3" xfId="2" applyFont="1" applyBorder="1" applyAlignment="1">
      <alignment horizontal="center" vertical="center" wrapText="1"/>
    </xf>
    <xf numFmtId="0" fontId="0" fillId="0" borderId="3" xfId="2" applyFont="1" applyBorder="1" applyAlignment="1">
      <alignment horizontal="center" vertical="center"/>
    </xf>
    <xf numFmtId="0" fontId="0" fillId="0" borderId="12" xfId="2" applyFont="1" applyBorder="1" applyAlignment="1">
      <alignment horizontal="center" vertical="center" wrapText="1"/>
    </xf>
    <xf numFmtId="0" fontId="0" fillId="0" borderId="13" xfId="2" applyFont="1" applyBorder="1" applyAlignment="1">
      <alignment horizontal="center" vertical="center" wrapText="1"/>
    </xf>
    <xf numFmtId="165" fontId="0" fillId="0" borderId="13" xfId="3" applyNumberFormat="1" applyFont="1" applyFill="1" applyBorder="1" applyAlignment="1">
      <alignment horizontal="right" vertical="center" wrapText="1"/>
    </xf>
    <xf numFmtId="2" fontId="2" fillId="0" borderId="13" xfId="0" applyNumberFormat="1" applyFont="1" applyBorder="1" applyAlignment="1">
      <alignment horizontal="center" vertical="center"/>
    </xf>
    <xf numFmtId="166" fontId="0" fillId="0" borderId="12" xfId="3" applyNumberFormat="1" applyFont="1" applyFill="1" applyBorder="1" applyAlignment="1">
      <alignment horizontal="center" vertical="center" wrapText="1"/>
    </xf>
    <xf numFmtId="166" fontId="2" fillId="0" borderId="13" xfId="3" applyNumberFormat="1" applyFont="1" applyFill="1" applyBorder="1" applyAlignment="1">
      <alignment horizontal="center" vertical="center" wrapText="1"/>
    </xf>
    <xf numFmtId="164" fontId="9" fillId="0" borderId="12" xfId="0" applyNumberFormat="1" applyFont="1" applyBorder="1" applyAlignment="1">
      <alignment horizontal="center" vertical="center"/>
    </xf>
    <xf numFmtId="3" fontId="0" fillId="0" borderId="4" xfId="0" applyNumberFormat="1" applyBorder="1" applyAlignment="1">
      <alignment horizontal="right" vertical="center" wrapText="1"/>
    </xf>
    <xf numFmtId="165" fontId="0" fillId="0" borderId="4" xfId="3" applyNumberFormat="1" applyFont="1" applyFill="1" applyBorder="1" applyAlignment="1">
      <alignment horizontal="right" vertical="center" wrapText="1"/>
    </xf>
    <xf numFmtId="0" fontId="0" fillId="0" borderId="4" xfId="0" applyBorder="1" applyAlignment="1">
      <alignment horizontal="center" vertical="center"/>
    </xf>
    <xf numFmtId="164" fontId="0" fillId="0" borderId="4" xfId="0" applyNumberFormat="1" applyBorder="1" applyAlignment="1">
      <alignment horizontal="right" vertical="center"/>
    </xf>
    <xf numFmtId="0" fontId="0" fillId="0" borderId="4" xfId="3" applyNumberFormat="1" applyFont="1" applyFill="1" applyBorder="1" applyAlignment="1">
      <alignment horizontal="center" vertical="center" wrapText="1"/>
    </xf>
    <xf numFmtId="166" fontId="0" fillId="0" borderId="4" xfId="3" applyNumberFormat="1" applyFont="1" applyFill="1" applyBorder="1" applyAlignment="1">
      <alignment horizontal="right" vertical="center" wrapText="1"/>
    </xf>
    <xf numFmtId="2" fontId="0" fillId="0" borderId="4" xfId="0" applyNumberFormat="1" applyBorder="1" applyAlignment="1">
      <alignment horizontal="center" vertical="center"/>
    </xf>
    <xf numFmtId="3" fontId="0" fillId="0" borderId="3" xfId="0" applyNumberFormat="1" applyBorder="1" applyAlignment="1">
      <alignment horizontal="right" vertical="center"/>
    </xf>
    <xf numFmtId="3" fontId="0" fillId="0" borderId="12" xfId="0" applyNumberFormat="1" applyBorder="1" applyAlignment="1">
      <alignment horizontal="right" vertical="center"/>
    </xf>
    <xf numFmtId="0" fontId="0" fillId="0" borderId="24" xfId="3" applyNumberFormat="1" applyFont="1" applyFill="1" applyBorder="1" applyAlignment="1">
      <alignment horizontal="center" vertical="center" wrapText="1"/>
    </xf>
    <xf numFmtId="0" fontId="9" fillId="0" borderId="29" xfId="0" applyFont="1" applyBorder="1" applyAlignment="1">
      <alignment horizontal="center" vertical="center"/>
    </xf>
    <xf numFmtId="165" fontId="9" fillId="0" borderId="29" xfId="0" applyNumberFormat="1" applyFont="1" applyBorder="1" applyAlignment="1">
      <alignment horizontal="center" vertical="center"/>
    </xf>
    <xf numFmtId="0" fontId="8" fillId="0" borderId="29" xfId="3" applyNumberFormat="1" applyFont="1" applyFill="1" applyBorder="1" applyAlignment="1">
      <alignment horizontal="center" vertical="center" wrapText="1"/>
    </xf>
    <xf numFmtId="164" fontId="9" fillId="0" borderId="29" xfId="0" applyNumberFormat="1" applyFont="1" applyBorder="1" applyAlignment="1">
      <alignment horizontal="center" vertical="center"/>
    </xf>
    <xf numFmtId="164" fontId="9" fillId="0" borderId="29" xfId="0" applyNumberFormat="1" applyFont="1" applyBorder="1" applyAlignment="1">
      <alignment horizontal="right" vertical="center"/>
    </xf>
    <xf numFmtId="0" fontId="8" fillId="0" borderId="11" xfId="0" applyFont="1" applyBorder="1"/>
    <xf numFmtId="165" fontId="0" fillId="0" borderId="3" xfId="1" applyNumberFormat="1" applyFont="1" applyFill="1" applyBorder="1" applyAlignment="1">
      <alignment horizontal="right" vertical="center"/>
    </xf>
    <xf numFmtId="164" fontId="0" fillId="0" borderId="3" xfId="0" applyNumberFormat="1" applyBorder="1"/>
    <xf numFmtId="164" fontId="0" fillId="0" borderId="3" xfId="0" applyNumberFormat="1" applyBorder="1" applyAlignment="1">
      <alignment horizontal="center" vertical="center"/>
    </xf>
    <xf numFmtId="0" fontId="0" fillId="0" borderId="3" xfId="0" applyBorder="1" applyAlignment="1">
      <alignment horizontal="right"/>
    </xf>
    <xf numFmtId="0" fontId="6" fillId="0" borderId="3" xfId="0" applyFont="1" applyBorder="1" applyAlignment="1">
      <alignment horizontal="center" vertical="center"/>
    </xf>
    <xf numFmtId="3" fontId="0" fillId="0" borderId="3" xfId="0" applyNumberFormat="1" applyBorder="1" applyAlignment="1">
      <alignment horizontal="center" vertical="center" wrapText="1"/>
    </xf>
    <xf numFmtId="164" fontId="0" fillId="0" borderId="12" xfId="0" applyNumberFormat="1" applyBorder="1" applyAlignment="1">
      <alignment horizontal="center" vertical="center"/>
    </xf>
    <xf numFmtId="165" fontId="0" fillId="0" borderId="12" xfId="1" applyNumberFormat="1" applyFont="1" applyFill="1" applyBorder="1" applyAlignment="1">
      <alignment horizontal="right" vertical="center"/>
    </xf>
    <xf numFmtId="3" fontId="0" fillId="0" borderId="13" xfId="0" applyNumberFormat="1" applyBorder="1" applyAlignment="1">
      <alignment horizontal="right" vertical="center"/>
    </xf>
    <xf numFmtId="164" fontId="9" fillId="0" borderId="13" xfId="0" applyNumberFormat="1" applyFont="1" applyBorder="1" applyAlignment="1">
      <alignment horizontal="right" vertical="center"/>
    </xf>
    <xf numFmtId="0" fontId="9" fillId="0" borderId="13" xfId="3" applyNumberFormat="1" applyFont="1" applyFill="1" applyBorder="1" applyAlignment="1">
      <alignment horizontal="center" vertical="center" wrapText="1"/>
    </xf>
    <xf numFmtId="165" fontId="9" fillId="0" borderId="13" xfId="1" applyNumberFormat="1" applyFont="1" applyFill="1" applyBorder="1" applyAlignment="1">
      <alignment horizontal="right" vertical="center"/>
    </xf>
    <xf numFmtId="3" fontId="9" fillId="0" borderId="13" xfId="0" applyNumberFormat="1" applyFont="1" applyBorder="1" applyAlignment="1">
      <alignment horizontal="right" vertical="center"/>
    </xf>
    <xf numFmtId="0" fontId="0" fillId="0" borderId="11" xfId="0" applyBorder="1" applyAlignment="1">
      <alignment horizontal="right"/>
    </xf>
    <xf numFmtId="165" fontId="0" fillId="0" borderId="11" xfId="1" applyNumberFormat="1" applyFont="1" applyFill="1" applyBorder="1" applyAlignment="1">
      <alignment horizontal="right" vertical="center"/>
    </xf>
    <xf numFmtId="0" fontId="6" fillId="0" borderId="11" xfId="0" applyFont="1" applyBorder="1" applyAlignment="1">
      <alignment horizontal="center" vertical="center"/>
    </xf>
    <xf numFmtId="3" fontId="0" fillId="0" borderId="11" xfId="0" applyNumberFormat="1" applyBorder="1" applyAlignment="1">
      <alignment horizontal="right" vertical="center"/>
    </xf>
    <xf numFmtId="164" fontId="0" fillId="0" borderId="11" xfId="0" applyNumberFormat="1" applyBorder="1" applyAlignment="1">
      <alignment horizontal="center" vertical="center"/>
    </xf>
    <xf numFmtId="164" fontId="0" fillId="0" borderId="12" xfId="0" applyNumberFormat="1" applyBorder="1"/>
    <xf numFmtId="3" fontId="22" fillId="0" borderId="3" xfId="0" applyNumberFormat="1" applyFont="1" applyBorder="1" applyAlignment="1">
      <alignment horizontal="right" vertical="center" wrapText="1"/>
    </xf>
    <xf numFmtId="3" fontId="0" fillId="0" borderId="8" xfId="0" applyNumberFormat="1" applyBorder="1" applyAlignment="1">
      <alignment horizontal="right" vertical="center" wrapText="1"/>
    </xf>
    <xf numFmtId="3" fontId="0" fillId="0" borderId="8" xfId="0" applyNumberFormat="1" applyBorder="1" applyAlignment="1">
      <alignment horizontal="right" vertical="center"/>
    </xf>
    <xf numFmtId="164" fontId="0" fillId="0" borderId="8" xfId="0" applyNumberFormat="1" applyBorder="1"/>
    <xf numFmtId="0" fontId="0" fillId="0" borderId="8" xfId="3" applyNumberFormat="1" applyFont="1" applyFill="1" applyBorder="1" applyAlignment="1">
      <alignment horizontal="center" vertical="center" wrapText="1"/>
    </xf>
    <xf numFmtId="165" fontId="0" fillId="0" borderId="8" xfId="1" applyNumberFormat="1" applyFont="1" applyFill="1" applyBorder="1" applyAlignment="1">
      <alignment horizontal="right" vertical="center"/>
    </xf>
    <xf numFmtId="164" fontId="0" fillId="0" borderId="8" xfId="0" applyNumberFormat="1" applyBorder="1" applyAlignment="1">
      <alignment horizontal="right" vertical="center"/>
    </xf>
    <xf numFmtId="3" fontId="0" fillId="0" borderId="24" xfId="0" applyNumberFormat="1" applyBorder="1" applyAlignment="1">
      <alignment wrapText="1"/>
    </xf>
    <xf numFmtId="3" fontId="9" fillId="0" borderId="24" xfId="0" applyNumberFormat="1" applyFont="1" applyBorder="1" applyAlignment="1">
      <alignment horizontal="right"/>
    </xf>
    <xf numFmtId="164" fontId="9" fillId="0" borderId="24" xfId="0" applyNumberFormat="1" applyFont="1" applyBorder="1" applyAlignment="1">
      <alignment horizontal="right"/>
    </xf>
    <xf numFmtId="0" fontId="9" fillId="0" borderId="24" xfId="0" applyFont="1" applyBorder="1"/>
    <xf numFmtId="0" fontId="9" fillId="0" borderId="24" xfId="0" applyFont="1" applyBorder="1" applyAlignment="1">
      <alignment horizontal="right"/>
    </xf>
    <xf numFmtId="3" fontId="9" fillId="0" borderId="24" xfId="0" applyNumberFormat="1" applyFont="1" applyBorder="1"/>
    <xf numFmtId="3" fontId="9" fillId="0" borderId="29" xfId="0" applyNumberFormat="1" applyFont="1" applyBorder="1" applyAlignment="1">
      <alignment horizontal="right" wrapText="1"/>
    </xf>
    <xf numFmtId="0" fontId="9" fillId="0" borderId="29" xfId="0" applyFont="1" applyBorder="1" applyAlignment="1">
      <alignment horizontal="right"/>
    </xf>
    <xf numFmtId="165" fontId="9" fillId="0" borderId="29" xfId="0" applyNumberFormat="1" applyFont="1" applyBorder="1" applyAlignment="1">
      <alignment horizontal="right"/>
    </xf>
    <xf numFmtId="164" fontId="9" fillId="0" borderId="29" xfId="0" applyNumberFormat="1" applyFont="1" applyBorder="1" applyAlignment="1">
      <alignment horizontal="right"/>
    </xf>
    <xf numFmtId="164" fontId="9" fillId="0" borderId="29" xfId="0" applyNumberFormat="1" applyFont="1" applyBorder="1"/>
    <xf numFmtId="9" fontId="0" fillId="0" borderId="11" xfId="0" applyNumberFormat="1" applyBorder="1" applyAlignment="1">
      <alignment horizontal="center" vertical="center"/>
    </xf>
    <xf numFmtId="9" fontId="0" fillId="0" borderId="3" xfId="0" applyNumberFormat="1" applyBorder="1" applyAlignment="1">
      <alignment horizontal="center" vertical="center"/>
    </xf>
    <xf numFmtId="165" fontId="0" fillId="0" borderId="12" xfId="0" applyNumberFormat="1" applyBorder="1" applyAlignment="1">
      <alignment horizontal="right" vertical="center"/>
    </xf>
    <xf numFmtId="0" fontId="0" fillId="8" borderId="3" xfId="0" applyFill="1" applyBorder="1" applyAlignment="1">
      <alignment horizontal="center" vertical="center"/>
    </xf>
    <xf numFmtId="165" fontId="0" fillId="8" borderId="3" xfId="0" applyNumberFormat="1" applyFill="1" applyBorder="1" applyAlignment="1">
      <alignment horizontal="right" vertical="center"/>
    </xf>
    <xf numFmtId="165" fontId="0" fillId="8" borderId="3" xfId="1" applyNumberFormat="1" applyFont="1" applyFill="1" applyBorder="1" applyAlignment="1">
      <alignment horizontal="right" vertical="center"/>
    </xf>
    <xf numFmtId="0" fontId="0" fillId="8" borderId="3" xfId="0" applyFill="1" applyBorder="1"/>
    <xf numFmtId="0" fontId="0" fillId="0" borderId="30" xfId="0" applyBorder="1"/>
    <xf numFmtId="0" fontId="0" fillId="0" borderId="31" xfId="0" applyBorder="1"/>
    <xf numFmtId="0" fontId="0" fillId="0" borderId="31" xfId="0" applyBorder="1" applyAlignment="1">
      <alignment wrapText="1"/>
    </xf>
    <xf numFmtId="3" fontId="0" fillId="0" borderId="31" xfId="0" applyNumberFormat="1" applyBorder="1" applyAlignment="1">
      <alignment wrapText="1"/>
    </xf>
    <xf numFmtId="0" fontId="0" fillId="0" borderId="31" xfId="0" applyBorder="1" applyAlignment="1">
      <alignment horizontal="right"/>
    </xf>
    <xf numFmtId="164" fontId="2" fillId="0" borderId="31" xfId="0" applyNumberFormat="1" applyFont="1" applyBorder="1"/>
    <xf numFmtId="0" fontId="0" fillId="0" borderId="32" xfId="0" applyBorder="1"/>
    <xf numFmtId="0" fontId="0" fillId="0" borderId="5" xfId="0" applyBorder="1"/>
    <xf numFmtId="3" fontId="0" fillId="0" borderId="3" xfId="0" applyNumberFormat="1" applyBorder="1" applyAlignment="1">
      <alignment wrapText="1"/>
    </xf>
    <xf numFmtId="0" fontId="0" fillId="0" borderId="2" xfId="0" applyBorder="1"/>
    <xf numFmtId="0" fontId="0" fillId="0" borderId="33" xfId="0" applyBorder="1"/>
    <xf numFmtId="0" fontId="0" fillId="0" borderId="34" xfId="0" applyBorder="1"/>
    <xf numFmtId="0" fontId="0" fillId="0" borderId="34" xfId="0" applyBorder="1" applyAlignment="1">
      <alignment wrapText="1"/>
    </xf>
    <xf numFmtId="3" fontId="0" fillId="0" borderId="34" xfId="0" applyNumberFormat="1" applyBorder="1" applyAlignment="1">
      <alignment wrapText="1"/>
    </xf>
    <xf numFmtId="0" fontId="0" fillId="0" borderId="34" xfId="0" applyBorder="1" applyAlignment="1">
      <alignment horizontal="right"/>
    </xf>
    <xf numFmtId="164" fontId="0" fillId="0" borderId="34" xfId="0" applyNumberFormat="1" applyBorder="1"/>
    <xf numFmtId="0" fontId="0" fillId="0" borderId="35" xfId="0" applyBorder="1"/>
    <xf numFmtId="3" fontId="0" fillId="0" borderId="12" xfId="0" applyNumberFormat="1" applyBorder="1" applyAlignment="1">
      <alignment horizontal="center" vertical="center"/>
    </xf>
    <xf numFmtId="0" fontId="0" fillId="0" borderId="12" xfId="0" applyBorder="1" applyAlignment="1">
      <alignment horizontal="right" vertical="center"/>
    </xf>
    <xf numFmtId="164" fontId="0" fillId="0" borderId="12" xfId="1" applyFont="1" applyBorder="1" applyAlignment="1">
      <alignment horizontal="right" vertical="center"/>
    </xf>
    <xf numFmtId="0" fontId="0" fillId="0" borderId="13" xfId="0" applyBorder="1" applyAlignment="1">
      <alignment horizontal="left" vertical="center" wrapText="1"/>
    </xf>
    <xf numFmtId="0" fontId="24" fillId="0" borderId="11" xfId="0" applyFont="1" applyBorder="1" applyAlignment="1">
      <alignment horizontal="left" vertical="center" wrapText="1"/>
    </xf>
    <xf numFmtId="0" fontId="0" fillId="0" borderId="12" xfId="0" applyBorder="1" applyAlignment="1">
      <alignment vertical="top" wrapText="1"/>
    </xf>
    <xf numFmtId="0" fontId="0" fillId="0" borderId="13" xfId="0" applyBorder="1" applyAlignment="1">
      <alignment vertical="top" wrapText="1"/>
    </xf>
    <xf numFmtId="0" fontId="6" fillId="0" borderId="12" xfId="0" applyFont="1" applyBorder="1" applyAlignment="1">
      <alignment horizontal="left" vertical="center" wrapText="1"/>
    </xf>
    <xf numFmtId="0" fontId="6" fillId="0" borderId="13" xfId="0" applyFont="1" applyBorder="1" applyAlignment="1">
      <alignment horizontal="left" vertical="center" wrapText="1"/>
    </xf>
    <xf numFmtId="0" fontId="23" fillId="0" borderId="11" xfId="2" applyFont="1" applyBorder="1" applyAlignment="1">
      <alignment horizontal="left" vertical="center" wrapText="1"/>
    </xf>
    <xf numFmtId="0" fontId="0" fillId="0" borderId="3" xfId="2" applyFont="1" applyBorder="1" applyAlignment="1">
      <alignment horizontal="left" vertical="center" wrapText="1"/>
    </xf>
    <xf numFmtId="0" fontId="0" fillId="0" borderId="3" xfId="2"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23" fillId="0" borderId="11" xfId="0" applyFont="1" applyBorder="1" applyAlignment="1">
      <alignment horizontal="left" vertical="top" wrapText="1"/>
    </xf>
    <xf numFmtId="0" fontId="0" fillId="0" borderId="8" xfId="0" applyBorder="1" applyAlignment="1">
      <alignment horizontal="left" vertical="center" wrapText="1"/>
    </xf>
    <xf numFmtId="0" fontId="0" fillId="0" borderId="24" xfId="0" applyBorder="1" applyAlignment="1">
      <alignment wrapText="1"/>
    </xf>
    <xf numFmtId="165" fontId="0" fillId="0" borderId="6" xfId="1" applyNumberFormat="1" applyFont="1" applyBorder="1"/>
    <xf numFmtId="165" fontId="0" fillId="0" borderId="3" xfId="1" applyNumberFormat="1" applyFont="1" applyBorder="1" applyAlignment="1">
      <alignment horizontal="center" vertical="center"/>
    </xf>
    <xf numFmtId="0" fontId="0" fillId="0" borderId="36" xfId="0" applyBorder="1" applyAlignment="1">
      <alignment horizontal="center" vertical="center"/>
    </xf>
    <xf numFmtId="0" fontId="0" fillId="0" borderId="36" xfId="0" applyBorder="1"/>
    <xf numFmtId="165" fontId="2" fillId="0" borderId="3" xfId="1" applyNumberFormat="1" applyFont="1" applyBorder="1" applyAlignment="1">
      <alignment horizontal="center" vertical="center"/>
    </xf>
    <xf numFmtId="165" fontId="2" fillId="0" borderId="36" xfId="1" applyNumberFormat="1" applyFont="1" applyBorder="1" applyAlignment="1">
      <alignment horizontal="center" vertical="center"/>
    </xf>
    <xf numFmtId="165" fontId="2" fillId="0" borderId="13" xfId="0" applyNumberFormat="1" applyFont="1" applyBorder="1" applyAlignment="1">
      <alignment horizontal="center" vertical="center"/>
    </xf>
    <xf numFmtId="165" fontId="0" fillId="8" borderId="3" xfId="1" applyNumberFormat="1" applyFont="1" applyFill="1" applyBorder="1" applyAlignment="1">
      <alignment horizontal="center" vertical="center"/>
    </xf>
    <xf numFmtId="165" fontId="0" fillId="0" borderId="8" xfId="1" applyNumberFormat="1" applyFont="1" applyBorder="1" applyAlignment="1">
      <alignment horizontal="center" vertical="center"/>
    </xf>
    <xf numFmtId="165" fontId="2" fillId="0" borderId="8" xfId="1" applyNumberFormat="1" applyFont="1" applyBorder="1" applyAlignment="1">
      <alignment horizontal="center" vertical="center"/>
    </xf>
    <xf numFmtId="165" fontId="0" fillId="0" borderId="11" xfId="0" applyNumberFormat="1" applyBorder="1" applyAlignment="1">
      <alignment horizontal="center" vertical="center"/>
    </xf>
    <xf numFmtId="165" fontId="0" fillId="0" borderId="3" xfId="0" applyNumberFormat="1" applyBorder="1" applyAlignment="1">
      <alignment horizontal="center" vertical="center"/>
    </xf>
    <xf numFmtId="165" fontId="2" fillId="0" borderId="3" xfId="0" applyNumberFormat="1" applyFont="1" applyBorder="1" applyAlignment="1">
      <alignment horizontal="right" vertical="center"/>
    </xf>
    <xf numFmtId="0" fontId="2" fillId="0" borderId="3" xfId="0" applyFont="1" applyBorder="1" applyAlignment="1">
      <alignment horizontal="center" vertical="center"/>
    </xf>
    <xf numFmtId="0" fontId="2" fillId="0" borderId="8" xfId="0" applyFont="1" applyBorder="1" applyAlignment="1">
      <alignment horizontal="center" vertical="center"/>
    </xf>
    <xf numFmtId="9" fontId="0" fillId="0" borderId="8" xfId="0" applyNumberFormat="1" applyBorder="1" applyAlignment="1">
      <alignment horizontal="center" vertical="center"/>
    </xf>
    <xf numFmtId="0" fontId="0" fillId="0" borderId="11" xfId="0" applyBorder="1" applyAlignment="1">
      <alignment horizontal="left" vertical="center" wrapText="1"/>
    </xf>
    <xf numFmtId="0" fontId="0" fillId="8" borderId="3" xfId="0" applyFill="1" applyBorder="1" applyAlignment="1">
      <alignment horizontal="left" vertical="center" wrapText="1"/>
    </xf>
    <xf numFmtId="0" fontId="2" fillId="0" borderId="3" xfId="0" applyFont="1" applyBorder="1" applyAlignment="1">
      <alignment horizontal="right" vertical="center" wrapText="1"/>
    </xf>
    <xf numFmtId="0" fontId="2" fillId="0" borderId="36" xfId="0" applyFont="1" applyBorder="1" applyAlignment="1">
      <alignment horizontal="right" vertical="center" wrapText="1"/>
    </xf>
    <xf numFmtId="0" fontId="2" fillId="0" borderId="13" xfId="0" applyFont="1" applyBorder="1" applyAlignment="1">
      <alignment horizontal="right" vertical="center" wrapText="1"/>
    </xf>
    <xf numFmtId="2" fontId="0" fillId="0" borderId="6" xfId="0" applyNumberFormat="1" applyBorder="1"/>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14" fillId="0" borderId="40" xfId="0" applyFont="1" applyBorder="1" applyAlignment="1">
      <alignment horizontal="center" vertical="center"/>
    </xf>
    <xf numFmtId="0" fontId="0" fillId="0" borderId="41" xfId="0" applyBorder="1"/>
    <xf numFmtId="0" fontId="0" fillId="0" borderId="42" xfId="0" applyBorder="1"/>
    <xf numFmtId="0" fontId="0" fillId="0" borderId="43" xfId="0" applyBorder="1"/>
    <xf numFmtId="0" fontId="9" fillId="0" borderId="4" xfId="0" applyFont="1" applyBorder="1" applyAlignment="1">
      <alignment horizontal="center" vertical="center" wrapText="1"/>
    </xf>
    <xf numFmtId="0" fontId="0" fillId="0" borderId="11" xfId="0" applyBorder="1" applyAlignment="1">
      <alignment wrapText="1"/>
    </xf>
    <xf numFmtId="0" fontId="0" fillId="0" borderId="3" xfId="0" applyBorder="1" applyAlignment="1">
      <alignment horizontal="right" vertical="center" wrapText="1"/>
    </xf>
    <xf numFmtId="165" fontId="29" fillId="0" borderId="25" xfId="0" applyNumberFormat="1" applyFont="1" applyBorder="1" applyAlignment="1">
      <alignment horizontal="right"/>
    </xf>
    <xf numFmtId="0" fontId="27" fillId="0" borderId="25" xfId="0" applyFont="1" applyBorder="1" applyAlignment="1">
      <alignment horizontal="right"/>
    </xf>
    <xf numFmtId="165" fontId="27" fillId="0" borderId="25" xfId="0" applyNumberFormat="1" applyFont="1" applyBorder="1" applyAlignment="1">
      <alignment horizontal="right"/>
    </xf>
    <xf numFmtId="164" fontId="0" fillId="0" borderId="0" xfId="1" applyFont="1" applyAlignment="1">
      <alignment wrapText="1"/>
    </xf>
    <xf numFmtId="0" fontId="27" fillId="0" borderId="44" xfId="0" applyFont="1" applyBorder="1" applyAlignment="1">
      <alignment horizontal="center"/>
    </xf>
    <xf numFmtId="0" fontId="0" fillId="0" borderId="19" xfId="0" applyBorder="1" applyAlignment="1">
      <alignment horizontal="left" vertical="center"/>
    </xf>
    <xf numFmtId="0" fontId="0" fillId="0" borderId="19" xfId="0" applyBorder="1" applyAlignment="1">
      <alignment horizontal="center" vertical="center"/>
    </xf>
    <xf numFmtId="0" fontId="0" fillId="0" borderId="19" xfId="0" applyBorder="1" applyAlignment="1">
      <alignment horizontal="right" vertical="center"/>
    </xf>
    <xf numFmtId="0" fontId="27" fillId="0" borderId="44" xfId="0" applyFont="1" applyBorder="1" applyAlignment="1">
      <alignment horizontal="right"/>
    </xf>
    <xf numFmtId="0" fontId="0" fillId="0" borderId="44" xfId="0" applyBorder="1" applyAlignment="1">
      <alignment horizontal="center" vertical="center"/>
    </xf>
    <xf numFmtId="0" fontId="0" fillId="0" borderId="6" xfId="0" applyBorder="1" applyAlignment="1">
      <alignment horizontal="left" vertical="center" wrapText="1"/>
    </xf>
    <xf numFmtId="0" fontId="28" fillId="0" borderId="6" xfId="0" applyFont="1" applyBorder="1" applyAlignment="1">
      <alignment vertical="center" wrapText="1"/>
    </xf>
    <xf numFmtId="0" fontId="2" fillId="0" borderId="6" xfId="0" applyFont="1" applyBorder="1" applyAlignment="1">
      <alignment vertical="center" wrapText="1"/>
    </xf>
    <xf numFmtId="0" fontId="0" fillId="0" borderId="6" xfId="0" applyBorder="1" applyAlignment="1">
      <alignment horizontal="center" vertical="center" wrapText="1"/>
    </xf>
    <xf numFmtId="0" fontId="2" fillId="0" borderId="6" xfId="0" applyFont="1" applyBorder="1" applyAlignment="1">
      <alignment horizontal="center" vertical="center" wrapText="1"/>
    </xf>
    <xf numFmtId="165" fontId="0" fillId="0" borderId="6" xfId="1" applyNumberFormat="1" applyFont="1" applyBorder="1" applyAlignment="1">
      <alignment horizontal="left" vertical="center" wrapText="1"/>
    </xf>
    <xf numFmtId="165" fontId="2" fillId="0" borderId="6" xfId="1" applyNumberFormat="1" applyFont="1" applyBorder="1" applyAlignment="1">
      <alignment horizontal="center" vertical="center" wrapText="1"/>
    </xf>
    <xf numFmtId="165" fontId="2" fillId="0" borderId="6" xfId="1" applyNumberFormat="1" applyFont="1" applyBorder="1" applyAlignment="1">
      <alignment vertical="center" wrapText="1"/>
    </xf>
    <xf numFmtId="0" fontId="28" fillId="0" borderId="6" xfId="0" applyFont="1" applyBorder="1" applyAlignment="1">
      <alignment wrapText="1"/>
    </xf>
    <xf numFmtId="165" fontId="0" fillId="0" borderId="6" xfId="1" applyNumberFormat="1" applyFont="1" applyBorder="1" applyAlignment="1">
      <alignment vertical="center" wrapText="1"/>
    </xf>
    <xf numFmtId="0" fontId="0" fillId="0" borderId="3" xfId="0" applyBorder="1" applyAlignment="1">
      <alignment vertical="center"/>
    </xf>
    <xf numFmtId="165" fontId="1" fillId="0" borderId="6" xfId="1" applyNumberFormat="1" applyFont="1" applyBorder="1" applyAlignment="1">
      <alignment horizontal="center" vertical="center" wrapText="1"/>
    </xf>
    <xf numFmtId="165" fontId="0" fillId="0" borderId="0" xfId="1" applyNumberFormat="1" applyFont="1"/>
    <xf numFmtId="0" fontId="14" fillId="0" borderId="45" xfId="0" applyFont="1" applyBorder="1" applyAlignment="1">
      <alignment horizontal="center" vertical="center"/>
    </xf>
    <xf numFmtId="0" fontId="9" fillId="0" borderId="45" xfId="0" applyFont="1" applyBorder="1" applyAlignment="1">
      <alignment horizontal="center" vertical="center"/>
    </xf>
    <xf numFmtId="165" fontId="9" fillId="0" borderId="45" xfId="0" applyNumberFormat="1" applyFont="1" applyBorder="1" applyAlignment="1">
      <alignment horizontal="center" vertical="center"/>
    </xf>
    <xf numFmtId="0" fontId="8" fillId="0" borderId="45" xfId="3" applyNumberFormat="1" applyFont="1" applyFill="1" applyBorder="1" applyAlignment="1">
      <alignment horizontal="center" vertical="center" wrapText="1"/>
    </xf>
    <xf numFmtId="164" fontId="9" fillId="0" borderId="45" xfId="0" applyNumberFormat="1" applyFont="1" applyBorder="1" applyAlignment="1">
      <alignment horizontal="center" vertical="center"/>
    </xf>
    <xf numFmtId="164" fontId="9" fillId="0" borderId="45" xfId="0" applyNumberFormat="1" applyFont="1" applyBorder="1" applyAlignment="1">
      <alignment horizontal="right" vertical="center"/>
    </xf>
    <xf numFmtId="0" fontId="14" fillId="0" borderId="0" xfId="0" applyFont="1" applyAlignment="1">
      <alignment horizontal="center" vertical="center"/>
    </xf>
    <xf numFmtId="0" fontId="9" fillId="0" borderId="0" xfId="0" applyFont="1" applyAlignment="1">
      <alignment horizontal="center" vertical="center"/>
    </xf>
    <xf numFmtId="165" fontId="9" fillId="0" borderId="0" xfId="0" applyNumberFormat="1" applyFont="1" applyAlignment="1">
      <alignment horizontal="center" vertical="center"/>
    </xf>
    <xf numFmtId="0" fontId="8" fillId="0" borderId="0" xfId="3" applyNumberFormat="1" applyFont="1" applyFill="1" applyBorder="1" applyAlignment="1">
      <alignment horizontal="center" vertical="center" wrapText="1"/>
    </xf>
    <xf numFmtId="164" fontId="9" fillId="0" borderId="0" xfId="0" applyNumberFormat="1" applyFont="1" applyAlignment="1">
      <alignment horizontal="center" vertical="center"/>
    </xf>
    <xf numFmtId="164" fontId="9" fillId="0" borderId="0" xfId="0" applyNumberFormat="1" applyFont="1" applyAlignment="1">
      <alignment horizontal="right" vertical="center"/>
    </xf>
    <xf numFmtId="0" fontId="0" fillId="0" borderId="1" xfId="0" applyBorder="1" applyAlignment="1">
      <alignment wrapText="1"/>
    </xf>
    <xf numFmtId="0" fontId="0" fillId="0" borderId="1" xfId="0" applyBorder="1"/>
    <xf numFmtId="0" fontId="0" fillId="0" borderId="46" xfId="0" applyBorder="1"/>
    <xf numFmtId="165" fontId="10" fillId="0" borderId="38" xfId="0" applyNumberFormat="1" applyFont="1" applyBorder="1" applyAlignment="1">
      <alignment horizontal="right" vertical="center"/>
    </xf>
    <xf numFmtId="165" fontId="10" fillId="0" borderId="42" xfId="0" applyNumberFormat="1" applyFont="1" applyBorder="1" applyAlignment="1">
      <alignment horizontal="right" vertical="center"/>
    </xf>
    <xf numFmtId="165" fontId="10" fillId="0" borderId="47" xfId="0" applyNumberFormat="1" applyFont="1" applyBorder="1" applyAlignment="1">
      <alignment horizontal="right" vertical="center"/>
    </xf>
    <xf numFmtId="0" fontId="0" fillId="0" borderId="14" xfId="0" applyBorder="1" applyAlignment="1">
      <alignment horizontal="center" vertical="center" wrapText="1"/>
    </xf>
    <xf numFmtId="164" fontId="0" fillId="0" borderId="10" xfId="1" applyFont="1" applyFill="1" applyBorder="1" applyAlignment="1">
      <alignment horizontal="right" vertical="center"/>
    </xf>
    <xf numFmtId="164" fontId="0" fillId="0" borderId="2" xfId="1" applyFont="1" applyFill="1" applyBorder="1" applyAlignment="1">
      <alignment horizontal="right" vertical="center"/>
    </xf>
    <xf numFmtId="0" fontId="0" fillId="0" borderId="5" xfId="0" applyBorder="1" applyAlignment="1">
      <alignment horizontal="center" vertical="center" wrapText="1"/>
    </xf>
    <xf numFmtId="0" fontId="14" fillId="0" borderId="5" xfId="0" applyFont="1" applyBorder="1" applyAlignment="1">
      <alignment horizontal="center" vertical="center"/>
    </xf>
    <xf numFmtId="164" fontId="0" fillId="0" borderId="27" xfId="1" applyFont="1" applyFill="1" applyBorder="1" applyAlignment="1">
      <alignment horizontal="right" vertical="center"/>
    </xf>
    <xf numFmtId="0" fontId="14" fillId="0" borderId="9" xfId="0" applyFont="1" applyBorder="1" applyAlignment="1">
      <alignment horizontal="center" vertical="center"/>
    </xf>
    <xf numFmtId="164" fontId="9" fillId="0" borderId="48" xfId="1" applyFont="1" applyFill="1" applyBorder="1" applyAlignment="1">
      <alignment horizontal="center" vertical="center"/>
    </xf>
    <xf numFmtId="0" fontId="14" fillId="0" borderId="14" xfId="0" applyFont="1" applyBorder="1" applyAlignment="1">
      <alignment horizontal="center" vertical="center"/>
    </xf>
    <xf numFmtId="0" fontId="14" fillId="0" borderId="26" xfId="0" applyFont="1" applyBorder="1" applyAlignment="1">
      <alignment horizontal="center" vertical="center"/>
    </xf>
    <xf numFmtId="0" fontId="14" fillId="0" borderId="49" xfId="0" applyFont="1" applyBorder="1" applyAlignment="1">
      <alignment horizontal="center" vertical="center"/>
    </xf>
    <xf numFmtId="164" fontId="2" fillId="0" borderId="48" xfId="1" applyFont="1" applyFill="1" applyBorder="1" applyAlignment="1">
      <alignment horizontal="right" vertical="center"/>
    </xf>
    <xf numFmtId="0" fontId="0" fillId="0" borderId="5" xfId="0" applyBorder="1" applyAlignment="1">
      <alignment horizontal="center" vertical="center"/>
    </xf>
    <xf numFmtId="0" fontId="0" fillId="0" borderId="26" xfId="0" applyBorder="1" applyAlignment="1">
      <alignment horizontal="center" vertical="center" wrapText="1"/>
    </xf>
    <xf numFmtId="0" fontId="0" fillId="0" borderId="49" xfId="0" applyBorder="1" applyAlignment="1">
      <alignment horizontal="center" vertical="center" wrapText="1"/>
    </xf>
    <xf numFmtId="164" fontId="0" fillId="0" borderId="48" xfId="1" applyFont="1" applyFill="1" applyBorder="1" applyAlignment="1">
      <alignment horizontal="right" vertical="center"/>
    </xf>
    <xf numFmtId="0" fontId="0" fillId="0" borderId="50" xfId="0" applyBorder="1" applyAlignment="1">
      <alignment horizontal="center" vertical="center" wrapText="1"/>
    </xf>
    <xf numFmtId="164" fontId="0" fillId="0" borderId="51" xfId="1" applyFont="1" applyFill="1" applyBorder="1" applyAlignment="1">
      <alignment horizontal="right" vertical="center"/>
    </xf>
    <xf numFmtId="0" fontId="14" fillId="0" borderId="52" xfId="0" applyFont="1" applyBorder="1" applyAlignment="1">
      <alignment horizontal="center" vertical="center"/>
    </xf>
    <xf numFmtId="164" fontId="9" fillId="0" borderId="53" xfId="1" applyFont="1" applyFill="1" applyBorder="1" applyAlignment="1">
      <alignment horizontal="right" vertical="center"/>
    </xf>
    <xf numFmtId="0" fontId="14" fillId="0" borderId="54" xfId="0" applyFont="1" applyBorder="1" applyAlignment="1">
      <alignment horizontal="center" vertical="center"/>
    </xf>
    <xf numFmtId="164" fontId="9" fillId="0" borderId="55" xfId="1" applyFont="1" applyFill="1" applyBorder="1" applyAlignment="1">
      <alignment horizontal="right" vertical="center"/>
    </xf>
    <xf numFmtId="0" fontId="14" fillId="0" borderId="56" xfId="0" applyFont="1" applyBorder="1" applyAlignment="1">
      <alignment horizontal="center" vertical="center"/>
    </xf>
    <xf numFmtId="164" fontId="9" fillId="0" borderId="57" xfId="1" applyFont="1" applyFill="1" applyBorder="1" applyAlignment="1">
      <alignment horizontal="right" vertical="center"/>
    </xf>
    <xf numFmtId="0" fontId="9" fillId="0" borderId="14" xfId="0" applyFont="1" applyBorder="1" applyAlignment="1">
      <alignment horizontal="center" vertical="center"/>
    </xf>
    <xf numFmtId="0" fontId="0" fillId="0" borderId="26" xfId="0" applyBorder="1" applyAlignment="1">
      <alignment horizontal="center" vertical="center"/>
    </xf>
    <xf numFmtId="0" fontId="0" fillId="0" borderId="49" xfId="0" applyBorder="1" applyAlignment="1">
      <alignment horizontal="center" vertical="center"/>
    </xf>
    <xf numFmtId="0" fontId="0" fillId="0" borderId="14" xfId="0" applyBorder="1" applyAlignment="1">
      <alignment horizontal="center" vertical="center"/>
    </xf>
    <xf numFmtId="0" fontId="0" fillId="0" borderId="9" xfId="0" applyBorder="1" applyAlignment="1">
      <alignment horizontal="center" vertical="center"/>
    </xf>
    <xf numFmtId="164" fontId="0" fillId="0" borderId="7" xfId="1" applyFont="1" applyFill="1" applyBorder="1" applyAlignment="1">
      <alignment horizontal="right" vertical="center"/>
    </xf>
    <xf numFmtId="0" fontId="0" fillId="0" borderId="58" xfId="0" applyBorder="1"/>
    <xf numFmtId="164" fontId="9" fillId="0" borderId="59" xfId="1" applyFont="1" applyFill="1" applyBorder="1" applyAlignment="1">
      <alignment horizontal="right"/>
    </xf>
    <xf numFmtId="0" fontId="0" fillId="0" borderId="52" xfId="0" applyBorder="1"/>
    <xf numFmtId="164" fontId="9" fillId="0" borderId="53" xfId="0" applyNumberFormat="1" applyFont="1" applyBorder="1"/>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9" fillId="0" borderId="61" xfId="0" applyFont="1" applyBorder="1"/>
    <xf numFmtId="0" fontId="9" fillId="0" borderId="61" xfId="0" applyFont="1" applyBorder="1" applyAlignment="1">
      <alignment horizontal="center" vertical="center" wrapText="1"/>
    </xf>
    <xf numFmtId="0" fontId="8" fillId="0" borderId="61" xfId="0" applyFont="1" applyBorder="1"/>
    <xf numFmtId="164" fontId="0" fillId="0" borderId="61" xfId="0" applyNumberFormat="1" applyBorder="1" applyAlignment="1">
      <alignment horizontal="right" vertical="center"/>
    </xf>
    <xf numFmtId="164" fontId="0" fillId="0" borderId="62" xfId="1" applyFont="1" applyFill="1" applyBorder="1" applyAlignment="1">
      <alignment horizontal="right" vertical="center"/>
    </xf>
    <xf numFmtId="165" fontId="2" fillId="0" borderId="6" xfId="1" applyNumberFormat="1" applyFont="1" applyBorder="1" applyAlignment="1">
      <alignment horizontal="left" vertical="center" wrapText="1"/>
    </xf>
    <xf numFmtId="165" fontId="25" fillId="0" borderId="6" xfId="1" applyNumberFormat="1" applyFont="1" applyBorder="1" applyAlignment="1">
      <alignment horizontal="left" vertical="center" wrapText="1"/>
    </xf>
    <xf numFmtId="164" fontId="9" fillId="0" borderId="34" xfId="0" applyNumberFormat="1" applyFont="1" applyBorder="1"/>
    <xf numFmtId="164" fontId="8" fillId="0" borderId="34" xfId="0" applyNumberFormat="1" applyFont="1" applyBorder="1"/>
    <xf numFmtId="0" fontId="0" fillId="0" borderId="0" xfId="0" applyAlignment="1">
      <alignment horizontal="center"/>
    </xf>
    <xf numFmtId="0" fontId="2" fillId="0" borderId="0" xfId="0" applyFont="1"/>
    <xf numFmtId="1" fontId="0" fillId="0" borderId="3" xfId="0" applyNumberFormat="1" applyBorder="1" applyAlignment="1">
      <alignment horizontal="center" vertical="center"/>
    </xf>
    <xf numFmtId="1" fontId="0" fillId="0" borderId="3" xfId="3" applyNumberFormat="1" applyFont="1" applyFill="1" applyBorder="1" applyAlignment="1">
      <alignment horizontal="center" vertical="center" wrapText="1"/>
    </xf>
    <xf numFmtId="0" fontId="0" fillId="0" borderId="3" xfId="0" applyBorder="1" applyAlignment="1">
      <alignment vertical="top" wrapText="1"/>
    </xf>
    <xf numFmtId="0" fontId="2" fillId="0" borderId="3" xfId="0" applyFont="1" applyBorder="1" applyAlignment="1">
      <alignment horizontal="right" vertical="top" wrapText="1"/>
    </xf>
    <xf numFmtId="0" fontId="0" fillId="0" borderId="3" xfId="2" applyFont="1" applyBorder="1" applyAlignment="1">
      <alignment vertical="top" wrapText="1"/>
    </xf>
    <xf numFmtId="0" fontId="0" fillId="0" borderId="3" xfId="6" applyFont="1" applyBorder="1" applyAlignment="1">
      <alignment vertical="top" wrapText="1"/>
    </xf>
    <xf numFmtId="3" fontId="0" fillId="0" borderId="0" xfId="0" applyNumberFormat="1" applyAlignment="1">
      <alignment wrapText="1"/>
    </xf>
    <xf numFmtId="0" fontId="0" fillId="0" borderId="0" xfId="0" applyAlignment="1">
      <alignment horizontal="right"/>
    </xf>
    <xf numFmtId="0" fontId="9" fillId="0" borderId="0" xfId="0" applyFont="1" applyAlignment="1">
      <alignment horizontal="center"/>
    </xf>
    <xf numFmtId="164" fontId="9" fillId="0" borderId="0" xfId="0" applyNumberFormat="1" applyFont="1"/>
    <xf numFmtId="0" fontId="4" fillId="0" borderId="0" xfId="0" applyFont="1" applyAlignment="1">
      <alignment horizontal="left" vertical="center" wrapText="1"/>
    </xf>
    <xf numFmtId="0" fontId="34" fillId="0" borderId="4" xfId="0" applyFont="1" applyBorder="1" applyAlignment="1">
      <alignment horizontal="center" vertical="center" wrapText="1"/>
    </xf>
    <xf numFmtId="0" fontId="34" fillId="0" borderId="3" xfId="0" applyFont="1" applyBorder="1" applyAlignment="1">
      <alignment horizontal="center" vertical="center"/>
    </xf>
    <xf numFmtId="0" fontId="34" fillId="0" borderId="3" xfId="0" applyFont="1" applyBorder="1" applyAlignment="1">
      <alignment horizontal="left" vertical="center" wrapText="1"/>
    </xf>
    <xf numFmtId="165" fontId="34" fillId="0" borderId="3" xfId="1" applyNumberFormat="1" applyFont="1" applyBorder="1" applyAlignment="1">
      <alignment horizontal="center" vertical="center"/>
    </xf>
    <xf numFmtId="165" fontId="34" fillId="0" borderId="3" xfId="0" applyNumberFormat="1" applyFont="1" applyBorder="1" applyAlignment="1">
      <alignment horizontal="right" vertical="center"/>
    </xf>
    <xf numFmtId="165" fontId="34" fillId="0" borderId="3" xfId="1" applyNumberFormat="1" applyFont="1" applyBorder="1" applyAlignment="1">
      <alignment horizontal="right" vertical="center"/>
    </xf>
    <xf numFmtId="0" fontId="34" fillId="0" borderId="3" xfId="0" applyFont="1" applyBorder="1"/>
    <xf numFmtId="0" fontId="34" fillId="8" borderId="3" xfId="0" applyFont="1" applyFill="1" applyBorder="1" applyAlignment="1">
      <alignment horizontal="center" vertical="center"/>
    </xf>
    <xf numFmtId="0" fontId="34" fillId="8" borderId="3" xfId="0" applyFont="1" applyFill="1" applyBorder="1" applyAlignment="1">
      <alignment horizontal="left" vertical="center" wrapText="1"/>
    </xf>
    <xf numFmtId="165" fontId="34" fillId="8" borderId="3" xfId="1" applyNumberFormat="1" applyFont="1" applyFill="1" applyBorder="1" applyAlignment="1">
      <alignment horizontal="center" vertical="center"/>
    </xf>
    <xf numFmtId="165" fontId="34" fillId="8" borderId="3" xfId="0" applyNumberFormat="1" applyFont="1" applyFill="1" applyBorder="1" applyAlignment="1">
      <alignment horizontal="right" vertical="center"/>
    </xf>
    <xf numFmtId="165" fontId="34" fillId="8" borderId="3" xfId="1" applyNumberFormat="1" applyFont="1" applyFill="1" applyBorder="1" applyAlignment="1">
      <alignment horizontal="right" vertical="center"/>
    </xf>
    <xf numFmtId="0" fontId="34" fillId="8" borderId="3" xfId="0" applyFont="1" applyFill="1" applyBorder="1"/>
    <xf numFmtId="0" fontId="35" fillId="0" borderId="3" xfId="0" applyFont="1" applyBorder="1" applyAlignment="1">
      <alignment horizontal="right" vertical="center" wrapText="1"/>
    </xf>
    <xf numFmtId="0" fontId="35" fillId="0" borderId="3" xfId="0" applyFont="1" applyBorder="1" applyAlignment="1">
      <alignment horizontal="center" vertical="center"/>
    </xf>
    <xf numFmtId="165" fontId="35" fillId="0" borderId="3" xfId="1" applyNumberFormat="1" applyFont="1" applyBorder="1" applyAlignment="1">
      <alignment horizontal="center" vertical="center"/>
    </xf>
    <xf numFmtId="0" fontId="34" fillId="0" borderId="3" xfId="0" applyFont="1" applyBorder="1" applyAlignment="1">
      <alignment vertical="center"/>
    </xf>
    <xf numFmtId="0" fontId="34" fillId="0" borderId="12" xfId="0" applyFont="1" applyBorder="1"/>
    <xf numFmtId="0" fontId="34" fillId="0" borderId="36" xfId="0" applyFont="1" applyBorder="1" applyAlignment="1">
      <alignment horizontal="center" vertical="center"/>
    </xf>
    <xf numFmtId="0" fontId="35" fillId="0" borderId="36" xfId="0" applyFont="1" applyBorder="1" applyAlignment="1">
      <alignment horizontal="right" vertical="center" wrapText="1"/>
    </xf>
    <xf numFmtId="0" fontId="35" fillId="0" borderId="8" xfId="0" applyFont="1" applyBorder="1" applyAlignment="1">
      <alignment horizontal="center" vertical="center"/>
    </xf>
    <xf numFmtId="165" fontId="35" fillId="0" borderId="8" xfId="1" applyNumberFormat="1" applyFont="1" applyBorder="1" applyAlignment="1">
      <alignment horizontal="center" vertical="center"/>
    </xf>
    <xf numFmtId="165" fontId="35" fillId="0" borderId="36" xfId="1" applyNumberFormat="1" applyFont="1" applyBorder="1" applyAlignment="1">
      <alignment horizontal="center" vertical="center"/>
    </xf>
    <xf numFmtId="0" fontId="34" fillId="0" borderId="36" xfId="0" applyFont="1" applyBorder="1"/>
    <xf numFmtId="0" fontId="34" fillId="0" borderId="13" xfId="0" applyFont="1" applyBorder="1" applyAlignment="1">
      <alignment horizontal="center" vertical="center"/>
    </xf>
    <xf numFmtId="0" fontId="35" fillId="0" borderId="13" xfId="0" applyFont="1" applyBorder="1" applyAlignment="1">
      <alignment horizontal="right" vertical="center" wrapText="1"/>
    </xf>
    <xf numFmtId="0" fontId="35" fillId="0" borderId="13" xfId="0" applyFont="1" applyBorder="1" applyAlignment="1">
      <alignment horizontal="center" vertical="center"/>
    </xf>
    <xf numFmtId="165" fontId="35" fillId="0" borderId="13" xfId="0" applyNumberFormat="1" applyFont="1" applyBorder="1" applyAlignment="1">
      <alignment horizontal="center" vertical="center"/>
    </xf>
    <xf numFmtId="165" fontId="35" fillId="0" borderId="3" xfId="1" applyNumberFormat="1" applyFont="1" applyBorder="1" applyAlignment="1">
      <alignment horizontal="right" vertical="center"/>
    </xf>
    <xf numFmtId="0" fontId="34" fillId="0" borderId="13" xfId="0" applyFont="1" applyBorder="1"/>
    <xf numFmtId="0" fontId="34" fillId="0" borderId="8" xfId="0" applyFont="1" applyBorder="1" applyAlignment="1">
      <alignment horizontal="center" vertical="center"/>
    </xf>
    <xf numFmtId="0" fontId="34" fillId="0" borderId="8" xfId="0" applyFont="1" applyBorder="1" applyAlignment="1">
      <alignment horizontal="left" vertical="center" wrapText="1"/>
    </xf>
    <xf numFmtId="9" fontId="34" fillId="0" borderId="8" xfId="0" applyNumberFormat="1" applyFont="1" applyBorder="1" applyAlignment="1">
      <alignment horizontal="center" vertical="center"/>
    </xf>
    <xf numFmtId="165" fontId="34" fillId="0" borderId="8" xfId="1" applyNumberFormat="1" applyFont="1" applyBorder="1" applyAlignment="1">
      <alignment horizontal="center" vertical="center"/>
    </xf>
    <xf numFmtId="0" fontId="34" fillId="0" borderId="8" xfId="0" applyFont="1" applyBorder="1"/>
    <xf numFmtId="165" fontId="35" fillId="0" borderId="13" xfId="0" applyNumberFormat="1" applyFont="1" applyBorder="1" applyAlignment="1">
      <alignment horizontal="right" vertical="center"/>
    </xf>
    <xf numFmtId="0" fontId="34" fillId="0" borderId="11" xfId="0" applyFont="1" applyBorder="1" applyAlignment="1">
      <alignment horizontal="center" vertical="center"/>
    </xf>
    <xf numFmtId="0" fontId="34" fillId="0" borderId="11" xfId="0" applyFont="1" applyBorder="1" applyAlignment="1">
      <alignment horizontal="left" vertical="center" wrapText="1"/>
    </xf>
    <xf numFmtId="9" fontId="34" fillId="0" borderId="11" xfId="0" applyNumberFormat="1" applyFont="1" applyBorder="1" applyAlignment="1">
      <alignment horizontal="center" vertical="center"/>
    </xf>
    <xf numFmtId="165" fontId="34" fillId="0" borderId="11" xfId="0" applyNumberFormat="1" applyFont="1" applyBorder="1" applyAlignment="1">
      <alignment horizontal="center" vertical="center"/>
    </xf>
    <xf numFmtId="165" fontId="34" fillId="0" borderId="11" xfId="0" applyNumberFormat="1" applyFont="1" applyBorder="1" applyAlignment="1">
      <alignment horizontal="right" vertical="center"/>
    </xf>
    <xf numFmtId="0" fontId="34" fillId="0" borderId="11" xfId="0" applyFont="1" applyBorder="1" applyAlignment="1">
      <alignment wrapText="1"/>
    </xf>
    <xf numFmtId="10" fontId="34" fillId="0" borderId="3" xfId="0" applyNumberFormat="1" applyFont="1" applyBorder="1" applyAlignment="1">
      <alignment horizontal="center" vertical="center"/>
    </xf>
    <xf numFmtId="0" fontId="34" fillId="0" borderId="3" xfId="0" applyFont="1" applyBorder="1" applyAlignment="1">
      <alignment wrapText="1"/>
    </xf>
    <xf numFmtId="9" fontId="34" fillId="0" borderId="3" xfId="0" applyNumberFormat="1" applyFont="1" applyBorder="1" applyAlignment="1">
      <alignment horizontal="center" vertical="center"/>
    </xf>
    <xf numFmtId="165" fontId="34" fillId="0" borderId="3" xfId="0" applyNumberFormat="1" applyFont="1" applyBorder="1" applyAlignment="1">
      <alignment horizontal="center" vertical="center"/>
    </xf>
    <xf numFmtId="0" fontId="34" fillId="0" borderId="4" xfId="0" applyFont="1" applyBorder="1" applyAlignment="1">
      <alignment horizontal="center" vertical="center"/>
    </xf>
    <xf numFmtId="0" fontId="34" fillId="0" borderId="3" xfId="0" applyFont="1" applyBorder="1" applyAlignment="1">
      <alignment horizontal="right" vertical="center" wrapText="1"/>
    </xf>
    <xf numFmtId="165" fontId="35" fillId="0" borderId="3" xfId="0" applyNumberFormat="1" applyFont="1" applyBorder="1" applyAlignment="1">
      <alignment horizontal="right" vertical="center"/>
    </xf>
    <xf numFmtId="165" fontId="34" fillId="0" borderId="3" xfId="1" applyNumberFormat="1" applyFont="1" applyFill="1" applyBorder="1" applyAlignment="1">
      <alignment horizontal="right" vertical="center"/>
    </xf>
    <xf numFmtId="0" fontId="34" fillId="0" borderId="12" xfId="0" applyFont="1" applyBorder="1" applyAlignment="1">
      <alignment horizontal="left" vertical="center" wrapText="1"/>
    </xf>
    <xf numFmtId="10" fontId="34" fillId="0" borderId="12" xfId="0" applyNumberFormat="1" applyFont="1" applyBorder="1" applyAlignment="1">
      <alignment horizontal="center" vertical="center"/>
    </xf>
    <xf numFmtId="0" fontId="34" fillId="0" borderId="12" xfId="0" applyFont="1" applyBorder="1" applyAlignment="1">
      <alignment horizontal="center" vertical="center"/>
    </xf>
    <xf numFmtId="165" fontId="34" fillId="0" borderId="12" xfId="0" applyNumberFormat="1" applyFont="1" applyBorder="1" applyAlignment="1">
      <alignment horizontal="right" vertical="center"/>
    </xf>
    <xf numFmtId="0" fontId="34" fillId="0" borderId="12" xfId="0" applyFont="1" applyBorder="1" applyAlignment="1">
      <alignment wrapText="1"/>
    </xf>
    <xf numFmtId="0" fontId="35" fillId="0" borderId="13" xfId="0" applyFont="1" applyBorder="1" applyAlignment="1">
      <alignment horizontal="right" vertical="center"/>
    </xf>
    <xf numFmtId="0" fontId="35" fillId="0" borderId="13" xfId="0" applyFont="1" applyBorder="1"/>
    <xf numFmtId="0" fontId="34" fillId="0" borderId="0" xfId="0" applyFont="1" applyAlignment="1">
      <alignment horizontal="center" vertical="center"/>
    </xf>
    <xf numFmtId="0" fontId="34" fillId="0" borderId="0" xfId="0" applyFont="1" applyAlignment="1">
      <alignment horizontal="left" vertical="center"/>
    </xf>
    <xf numFmtId="0" fontId="34" fillId="0" borderId="0" xfId="0" applyFont="1" applyAlignment="1">
      <alignment horizontal="right" vertical="center"/>
    </xf>
    <xf numFmtId="165" fontId="34" fillId="0" borderId="0" xfId="0" applyNumberFormat="1" applyFont="1" applyAlignment="1">
      <alignment horizontal="right" vertical="center"/>
    </xf>
    <xf numFmtId="0" fontId="34" fillId="0" borderId="0" xfId="0" applyFont="1"/>
    <xf numFmtId="0" fontId="34" fillId="0" borderId="19" xfId="0" applyFont="1" applyBorder="1" applyAlignment="1">
      <alignment horizontal="left" vertical="center"/>
    </xf>
    <xf numFmtId="0" fontId="34" fillId="0" borderId="19" xfId="0" applyFont="1" applyBorder="1" applyAlignment="1">
      <alignment horizontal="center" vertical="center"/>
    </xf>
    <xf numFmtId="0" fontId="34" fillId="0" borderId="19" xfId="0" applyFont="1" applyBorder="1" applyAlignment="1">
      <alignment horizontal="right" vertical="center"/>
    </xf>
    <xf numFmtId="0" fontId="36" fillId="0" borderId="44" xfId="0" applyFont="1" applyBorder="1" applyAlignment="1">
      <alignment horizontal="center"/>
    </xf>
    <xf numFmtId="0" fontId="34" fillId="0" borderId="44" xfId="0" applyFont="1" applyBorder="1" applyAlignment="1">
      <alignment horizontal="center" vertical="center"/>
    </xf>
    <xf numFmtId="0" fontId="36" fillId="0" borderId="44" xfId="0" applyFont="1" applyBorder="1" applyAlignment="1">
      <alignment horizontal="right"/>
    </xf>
    <xf numFmtId="0" fontId="36" fillId="0" borderId="25" xfId="0" applyFont="1" applyBorder="1" applyAlignment="1">
      <alignment horizontal="right"/>
    </xf>
    <xf numFmtId="165" fontId="37" fillId="0" borderId="25" xfId="0" applyNumberFormat="1" applyFont="1" applyBorder="1" applyAlignment="1">
      <alignment horizontal="right"/>
    </xf>
    <xf numFmtId="165" fontId="36" fillId="0" borderId="25" xfId="0" applyNumberFormat="1" applyFont="1" applyBorder="1" applyAlignment="1">
      <alignment horizontal="right"/>
    </xf>
    <xf numFmtId="0" fontId="35" fillId="0" borderId="11" xfId="0" applyFont="1" applyBorder="1" applyAlignment="1">
      <alignment horizontal="center" vertical="center" wrapText="1"/>
    </xf>
    <xf numFmtId="0" fontId="35" fillId="0" borderId="4" xfId="0" applyFont="1" applyBorder="1" applyAlignment="1">
      <alignment horizontal="center" vertical="center" wrapText="1"/>
    </xf>
    <xf numFmtId="0" fontId="35" fillId="0" borderId="13" xfId="0" applyFont="1" applyBorder="1" applyAlignment="1">
      <alignment horizontal="center"/>
    </xf>
    <xf numFmtId="0" fontId="35" fillId="0" borderId="11" xfId="0" applyFont="1" applyBorder="1" applyAlignment="1">
      <alignment horizontal="center" vertical="center"/>
    </xf>
    <xf numFmtId="0" fontId="0" fillId="0" borderId="6" xfId="0" applyBorder="1" applyAlignment="1">
      <alignment horizontal="right" vertical="center"/>
    </xf>
    <xf numFmtId="165" fontId="0" fillId="0" borderId="6" xfId="1" applyNumberFormat="1" applyFont="1" applyFill="1" applyBorder="1" applyAlignment="1">
      <alignment horizontal="left" vertical="center" wrapText="1"/>
    </xf>
    <xf numFmtId="0" fontId="0" fillId="9" borderId="3" xfId="0" applyFill="1" applyBorder="1" applyAlignment="1">
      <alignment horizontal="left" vertical="center" wrapText="1"/>
    </xf>
    <xf numFmtId="3" fontId="0" fillId="9" borderId="3" xfId="0" applyNumberFormat="1" applyFill="1" applyBorder="1" applyAlignment="1">
      <alignment horizontal="right" vertical="center"/>
    </xf>
    <xf numFmtId="3" fontId="0" fillId="9" borderId="8" xfId="0" applyNumberFormat="1" applyFill="1" applyBorder="1" applyAlignment="1">
      <alignment horizontal="right" vertical="center"/>
    </xf>
    <xf numFmtId="3" fontId="0" fillId="9" borderId="12" xfId="0" applyNumberFormat="1" applyFill="1" applyBorder="1" applyAlignment="1">
      <alignment horizontal="right" vertical="center"/>
    </xf>
    <xf numFmtId="0" fontId="34" fillId="0" borderId="6" xfId="0" applyFont="1" applyBorder="1" applyAlignment="1">
      <alignment horizontal="center" vertical="center"/>
    </xf>
    <xf numFmtId="164" fontId="34" fillId="0" borderId="6" xfId="1" applyFont="1" applyBorder="1" applyAlignment="1">
      <alignment horizontal="right" vertical="center"/>
    </xf>
    <xf numFmtId="0" fontId="34" fillId="0" borderId="6" xfId="0" applyFont="1" applyBorder="1"/>
    <xf numFmtId="164" fontId="38" fillId="0" borderId="6" xfId="0" applyNumberFormat="1" applyFont="1" applyBorder="1" applyAlignment="1">
      <alignment horizontal="right" vertical="center"/>
    </xf>
    <xf numFmtId="164" fontId="34" fillId="0" borderId="0" xfId="0" applyNumberFormat="1" applyFont="1"/>
    <xf numFmtId="0" fontId="34" fillId="0" borderId="6" xfId="0" applyFont="1" applyBorder="1" applyAlignment="1">
      <alignment vertical="center" wrapText="1"/>
    </xf>
    <xf numFmtId="0" fontId="34" fillId="0" borderId="6" xfId="0" applyFont="1" applyBorder="1" applyAlignment="1">
      <alignment vertical="center"/>
    </xf>
    <xf numFmtId="0" fontId="38" fillId="0" borderId="6" xfId="0" applyFont="1" applyBorder="1" applyAlignment="1">
      <alignment horizontal="center" vertical="center"/>
    </xf>
    <xf numFmtId="0" fontId="34" fillId="0" borderId="0" xfId="0" applyFont="1" applyAlignment="1">
      <alignment wrapText="1"/>
    </xf>
    <xf numFmtId="164" fontId="34" fillId="0" borderId="0" xfId="0" applyNumberFormat="1" applyFont="1" applyAlignment="1">
      <alignment wrapText="1"/>
    </xf>
    <xf numFmtId="0" fontId="10" fillId="0" borderId="46" xfId="0" applyFont="1" applyBorder="1" applyAlignment="1">
      <alignment horizontal="right" vertical="top" wrapText="1"/>
    </xf>
    <xf numFmtId="3" fontId="10" fillId="0" borderId="74" xfId="0" applyNumberFormat="1" applyFont="1" applyBorder="1" applyAlignment="1">
      <alignment horizontal="right" vertical="top" wrapText="1"/>
    </xf>
    <xf numFmtId="3" fontId="10" fillId="0" borderId="28" xfId="0" applyNumberFormat="1" applyFont="1" applyBorder="1" applyAlignment="1">
      <alignment horizontal="right" vertical="top" wrapText="1"/>
    </xf>
    <xf numFmtId="0" fontId="38" fillId="0" borderId="76" xfId="0" applyFont="1" applyBorder="1" applyAlignment="1">
      <alignment horizontal="center" vertical="top" wrapText="1"/>
    </xf>
    <xf numFmtId="0" fontId="38" fillId="0" borderId="78" xfId="0" applyFont="1" applyBorder="1" applyAlignment="1">
      <alignment horizontal="center" vertical="top" wrapText="1"/>
    </xf>
    <xf numFmtId="165" fontId="10" fillId="0" borderId="84" xfId="1" applyNumberFormat="1" applyFont="1" applyBorder="1" applyAlignment="1">
      <alignment horizontal="center" vertical="top" wrapText="1"/>
    </xf>
    <xf numFmtId="0" fontId="10" fillId="0" borderId="85" xfId="0" applyFont="1" applyBorder="1" applyAlignment="1">
      <alignment horizontal="center" vertical="top" wrapText="1"/>
    </xf>
    <xf numFmtId="165" fontId="10" fillId="0" borderId="86" xfId="1" applyNumberFormat="1" applyFont="1" applyBorder="1" applyAlignment="1">
      <alignment horizontal="right" vertical="top" wrapText="1"/>
    </xf>
    <xf numFmtId="165" fontId="10" fillId="0" borderId="80" xfId="1" applyNumberFormat="1" applyFont="1" applyBorder="1" applyAlignment="1">
      <alignment horizontal="right" vertical="top" wrapText="1"/>
    </xf>
    <xf numFmtId="0" fontId="10" fillId="0" borderId="81" xfId="0" applyFont="1" applyBorder="1" applyAlignment="1">
      <alignment horizontal="right" vertical="top" wrapText="1"/>
    </xf>
    <xf numFmtId="0" fontId="10" fillId="0" borderId="83" xfId="0" applyFont="1" applyBorder="1" applyAlignment="1">
      <alignment horizontal="center" vertical="top" wrapText="1"/>
    </xf>
    <xf numFmtId="0" fontId="10" fillId="0" borderId="87" xfId="0" applyFont="1" applyBorder="1" applyAlignment="1">
      <alignment horizontal="center" vertical="top" wrapText="1"/>
    </xf>
    <xf numFmtId="165" fontId="38" fillId="0" borderId="89" xfId="1" applyNumberFormat="1" applyFont="1" applyBorder="1" applyAlignment="1">
      <alignment horizontal="right" vertical="top" wrapText="1"/>
    </xf>
    <xf numFmtId="167" fontId="10" fillId="0" borderId="73" xfId="0" applyNumberFormat="1" applyFont="1" applyBorder="1" applyAlignment="1">
      <alignment horizontal="left" vertical="top" wrapText="1"/>
    </xf>
    <xf numFmtId="0" fontId="10" fillId="0" borderId="75" xfId="0" applyFont="1" applyBorder="1" applyAlignment="1">
      <alignment horizontal="right" vertical="top" wrapText="1"/>
    </xf>
    <xf numFmtId="0" fontId="10" fillId="0" borderId="79" xfId="0" applyFont="1" applyBorder="1" applyAlignment="1">
      <alignment horizontal="center" vertical="top" wrapText="1"/>
    </xf>
    <xf numFmtId="0" fontId="10" fillId="0" borderId="83" xfId="0" applyFont="1" applyBorder="1" applyAlignment="1">
      <alignment vertical="top" wrapText="1"/>
    </xf>
    <xf numFmtId="0" fontId="38" fillId="0" borderId="72" xfId="0" applyFont="1" applyBorder="1" applyAlignment="1">
      <alignment horizontal="left" vertical="top" wrapText="1"/>
    </xf>
    <xf numFmtId="0" fontId="0" fillId="0" borderId="0" xfId="0" applyAlignment="1">
      <alignment vertical="top"/>
    </xf>
    <xf numFmtId="0" fontId="0" fillId="0" borderId="0" xfId="0" applyAlignment="1">
      <alignment horizontal="right" vertical="top"/>
    </xf>
    <xf numFmtId="0" fontId="0" fillId="0" borderId="0" xfId="0" applyAlignment="1">
      <alignment horizontal="center" vertical="top"/>
    </xf>
    <xf numFmtId="0" fontId="0" fillId="0" borderId="0" xfId="0" applyAlignment="1">
      <alignment vertical="center"/>
    </xf>
    <xf numFmtId="0" fontId="8" fillId="0" borderId="0" xfId="0" applyFont="1" applyAlignment="1">
      <alignment horizontal="center"/>
    </xf>
    <xf numFmtId="0" fontId="0" fillId="0" borderId="45" xfId="0" applyBorder="1"/>
    <xf numFmtId="0" fontId="0" fillId="0" borderId="0" xfId="0" applyAlignment="1">
      <alignment horizontal="right" wrapText="1"/>
    </xf>
    <xf numFmtId="0" fontId="0" fillId="0" borderId="45" xfId="0" applyBorder="1" applyAlignment="1">
      <alignment wrapText="1"/>
    </xf>
    <xf numFmtId="3" fontId="0" fillId="0" borderId="45" xfId="0" applyNumberFormat="1" applyBorder="1" applyAlignment="1">
      <alignment wrapText="1"/>
    </xf>
    <xf numFmtId="0" fontId="0" fillId="0" borderId="45" xfId="0" applyBorder="1" applyAlignment="1">
      <alignment horizontal="right"/>
    </xf>
    <xf numFmtId="164" fontId="0" fillId="0" borderId="45" xfId="0" applyNumberFormat="1" applyBorder="1"/>
    <xf numFmtId="0" fontId="9" fillId="0" borderId="45" xfId="0" applyFont="1" applyBorder="1" applyAlignment="1">
      <alignment horizontal="center"/>
    </xf>
    <xf numFmtId="164" fontId="9" fillId="0" borderId="45" xfId="0" applyNumberFormat="1" applyFont="1" applyBorder="1"/>
    <xf numFmtId="0" fontId="8" fillId="0" borderId="45" xfId="0" applyFont="1" applyBorder="1" applyAlignment="1">
      <alignment horizontal="center"/>
    </xf>
    <xf numFmtId="164" fontId="0" fillId="0" borderId="6" xfId="0" applyNumberFormat="1" applyBorder="1"/>
    <xf numFmtId="164" fontId="0" fillId="0" borderId="94" xfId="0" applyNumberFormat="1" applyBorder="1" applyAlignment="1">
      <alignment horizontal="right" vertical="center"/>
    </xf>
    <xf numFmtId="164" fontId="0" fillId="0" borderId="95" xfId="0" applyNumberFormat="1" applyBorder="1" applyAlignment="1">
      <alignment horizontal="right" vertical="center"/>
    </xf>
    <xf numFmtId="164" fontId="0" fillId="0" borderId="96" xfId="0" applyNumberFormat="1" applyBorder="1" applyAlignment="1">
      <alignment horizontal="right" vertical="center"/>
    </xf>
    <xf numFmtId="0" fontId="14" fillId="0" borderId="95" xfId="0" applyFont="1" applyBorder="1" applyAlignment="1">
      <alignment horizontal="center" vertical="center"/>
    </xf>
    <xf numFmtId="164" fontId="9" fillId="0" borderId="66" xfId="0" applyNumberFormat="1" applyFont="1" applyBorder="1"/>
    <xf numFmtId="164" fontId="0" fillId="0" borderId="98" xfId="0" applyNumberFormat="1" applyBorder="1" applyAlignment="1">
      <alignment horizontal="right" vertical="center"/>
    </xf>
    <xf numFmtId="0" fontId="0" fillId="0" borderId="95" xfId="0" applyBorder="1" applyAlignment="1">
      <alignment horizontal="center" vertical="center"/>
    </xf>
    <xf numFmtId="0" fontId="14" fillId="0" borderId="96" xfId="0" applyFont="1" applyBorder="1" applyAlignment="1">
      <alignment horizontal="center" vertical="center"/>
    </xf>
    <xf numFmtId="3" fontId="0" fillId="0" borderId="94" xfId="0" applyNumberFormat="1" applyBorder="1" applyAlignment="1">
      <alignment horizontal="right" vertical="center"/>
    </xf>
    <xf numFmtId="3" fontId="0" fillId="0" borderId="95" xfId="0" applyNumberFormat="1" applyBorder="1" applyAlignment="1">
      <alignment horizontal="right" vertical="center"/>
    </xf>
    <xf numFmtId="3" fontId="0" fillId="0" borderId="96" xfId="0" applyNumberFormat="1" applyBorder="1" applyAlignment="1">
      <alignment horizontal="right" vertical="center"/>
    </xf>
    <xf numFmtId="0" fontId="9" fillId="0" borderId="99" xfId="0" applyFont="1" applyBorder="1" applyAlignment="1">
      <alignment horizontal="center" vertical="center" wrapText="1"/>
    </xf>
    <xf numFmtId="0" fontId="2" fillId="0" borderId="94" xfId="0" applyFont="1" applyBorder="1" applyAlignment="1">
      <alignment horizontal="center" vertical="center"/>
    </xf>
    <xf numFmtId="3" fontId="0" fillId="0" borderId="99" xfId="0" applyNumberFormat="1" applyBorder="1" applyAlignment="1">
      <alignment horizontal="right" vertical="center"/>
    </xf>
    <xf numFmtId="0" fontId="9" fillId="0" borderId="11" xfId="0" applyFont="1" applyBorder="1" applyAlignment="1">
      <alignment horizontal="center" vertical="center" wrapText="1"/>
    </xf>
    <xf numFmtId="0" fontId="9" fillId="0" borderId="8" xfId="0" applyFont="1" applyBorder="1" applyAlignment="1">
      <alignment horizontal="center" vertical="center" wrapText="1"/>
    </xf>
    <xf numFmtId="0" fontId="17" fillId="0" borderId="0" xfId="0" applyFont="1" applyBorder="1" applyAlignment="1">
      <alignment horizontal="center" vertical="center"/>
    </xf>
    <xf numFmtId="0" fontId="0" fillId="0" borderId="0" xfId="0" applyBorder="1"/>
    <xf numFmtId="0" fontId="0" fillId="0" borderId="4" xfId="0" applyBorder="1" applyAlignment="1">
      <alignment vertical="top" wrapText="1"/>
    </xf>
    <xf numFmtId="164" fontId="0" fillId="0" borderId="98" xfId="1" applyFont="1" applyBorder="1" applyAlignment="1">
      <alignment horizontal="right" vertical="center"/>
    </xf>
    <xf numFmtId="0" fontId="2" fillId="0" borderId="58" xfId="0" applyFont="1" applyBorder="1" applyAlignment="1">
      <alignment horizontal="center" vertical="center"/>
    </xf>
    <xf numFmtId="0" fontId="2" fillId="0" borderId="101" xfId="0" applyFont="1" applyBorder="1" applyAlignment="1">
      <alignment horizontal="center" vertical="center"/>
    </xf>
    <xf numFmtId="0" fontId="2" fillId="0" borderId="24" xfId="0" applyFont="1" applyBorder="1" applyAlignment="1">
      <alignment horizontal="center" vertical="center" wrapText="1"/>
    </xf>
    <xf numFmtId="0" fontId="2" fillId="0" borderId="24" xfId="0" applyFont="1" applyBorder="1" applyAlignment="1">
      <alignment horizontal="center" vertical="center"/>
    </xf>
    <xf numFmtId="3" fontId="2" fillId="0" borderId="24" xfId="0" applyNumberFormat="1" applyFont="1" applyBorder="1" applyAlignment="1">
      <alignment horizontal="center" vertical="center" wrapText="1"/>
    </xf>
    <xf numFmtId="0" fontId="2" fillId="0" borderId="100" xfId="0" applyFont="1" applyBorder="1" applyAlignment="1">
      <alignment horizontal="center" vertical="center"/>
    </xf>
    <xf numFmtId="164" fontId="0" fillId="0" borderId="6" xfId="1" applyFont="1" applyBorder="1" applyAlignment="1">
      <alignment horizontal="right" vertical="center"/>
    </xf>
    <xf numFmtId="164" fontId="0" fillId="0" borderId="6" xfId="0" applyNumberFormat="1" applyBorder="1" applyAlignment="1">
      <alignment horizontal="right" vertical="center"/>
    </xf>
    <xf numFmtId="0" fontId="14" fillId="0" borderId="6" xfId="0" applyFont="1" applyBorder="1" applyAlignment="1">
      <alignment horizontal="center" vertical="center"/>
    </xf>
    <xf numFmtId="164" fontId="9" fillId="0" borderId="6" xfId="0" applyNumberFormat="1" applyFont="1" applyBorder="1"/>
    <xf numFmtId="0" fontId="17" fillId="0" borderId="6" xfId="0" applyFont="1" applyBorder="1" applyAlignment="1">
      <alignment horizontal="center" vertical="center"/>
    </xf>
    <xf numFmtId="3" fontId="0" fillId="0" borderId="6" xfId="0" applyNumberFormat="1" applyBorder="1" applyAlignment="1">
      <alignment horizontal="right" vertical="center"/>
    </xf>
    <xf numFmtId="0" fontId="9" fillId="0" borderId="6" xfId="0" applyFont="1" applyBorder="1" applyAlignment="1">
      <alignment horizontal="center" vertical="center" wrapText="1"/>
    </xf>
    <xf numFmtId="0" fontId="2" fillId="0" borderId="6" xfId="0" applyFont="1" applyBorder="1" applyAlignment="1">
      <alignment horizontal="center" vertical="center"/>
    </xf>
    <xf numFmtId="164" fontId="0" fillId="0" borderId="71" xfId="1" applyFont="1" applyBorder="1" applyAlignment="1">
      <alignment horizontal="right" vertical="center"/>
    </xf>
    <xf numFmtId="2" fontId="0" fillId="0" borderId="3" xfId="0" applyNumberFormat="1" applyBorder="1" applyAlignment="1">
      <alignment horizontal="right" vertical="center"/>
    </xf>
    <xf numFmtId="2" fontId="0" fillId="0" borderId="3" xfId="3" applyNumberFormat="1" applyFont="1" applyFill="1" applyBorder="1" applyAlignment="1">
      <alignment horizontal="right" vertical="center" wrapText="1"/>
    </xf>
    <xf numFmtId="2" fontId="0" fillId="0" borderId="12" xfId="0" applyNumberFormat="1" applyBorder="1" applyAlignment="1">
      <alignment horizontal="right" vertical="center"/>
    </xf>
    <xf numFmtId="2" fontId="14" fillId="0" borderId="3" xfId="0" applyNumberFormat="1" applyFont="1" applyBorder="1" applyAlignment="1">
      <alignment horizontal="right" vertical="center"/>
    </xf>
    <xf numFmtId="1" fontId="0" fillId="0" borderId="4" xfId="0" applyNumberFormat="1" applyBorder="1" applyAlignment="1">
      <alignment horizontal="center" vertical="center"/>
    </xf>
    <xf numFmtId="164" fontId="0" fillId="0" borderId="71" xfId="0" applyNumberFormat="1" applyBorder="1" applyAlignment="1">
      <alignment horizontal="right" vertical="center"/>
    </xf>
    <xf numFmtId="0" fontId="0" fillId="0" borderId="6" xfId="3" applyNumberFormat="1" applyFont="1" applyFill="1" applyBorder="1" applyAlignment="1">
      <alignment horizontal="center" vertical="center" wrapText="1"/>
    </xf>
    <xf numFmtId="0" fontId="0" fillId="0" borderId="6" xfId="0" applyBorder="1" applyAlignment="1">
      <alignment vertical="top" wrapText="1"/>
    </xf>
    <xf numFmtId="0" fontId="2" fillId="0" borderId="6" xfId="0" applyFont="1" applyBorder="1" applyAlignment="1">
      <alignment horizontal="right" vertical="top" wrapText="1"/>
    </xf>
    <xf numFmtId="0" fontId="0" fillId="0" borderId="6" xfId="2" applyFont="1" applyBorder="1" applyAlignment="1">
      <alignment vertical="top" wrapText="1"/>
    </xf>
    <xf numFmtId="0" fontId="0" fillId="0" borderId="6" xfId="6" applyFont="1" applyBorder="1" applyAlignment="1">
      <alignment vertical="top" wrapText="1"/>
    </xf>
    <xf numFmtId="0" fontId="0" fillId="0" borderId="71" xfId="0" applyBorder="1" applyAlignment="1">
      <alignment horizontal="center" vertical="center" wrapText="1"/>
    </xf>
    <xf numFmtId="0" fontId="0" fillId="0" borderId="71" xfId="0" applyBorder="1" applyAlignment="1">
      <alignment vertical="top" wrapText="1"/>
    </xf>
    <xf numFmtId="165" fontId="0" fillId="0" borderId="6" xfId="1" applyNumberFormat="1" applyFont="1" applyFill="1" applyBorder="1" applyAlignment="1">
      <alignment horizontal="right" vertical="center"/>
    </xf>
    <xf numFmtId="0" fontId="6" fillId="0" borderId="6" xfId="0" applyFont="1" applyBorder="1" applyAlignment="1">
      <alignment horizontal="left" vertical="center" wrapText="1"/>
    </xf>
    <xf numFmtId="0" fontId="0" fillId="0" borderId="6" xfId="2" applyFont="1" applyBorder="1" applyAlignment="1">
      <alignment horizontal="left" vertical="top" wrapText="1"/>
    </xf>
    <xf numFmtId="0" fontId="0" fillId="0" borderId="6" xfId="0" applyFont="1" applyBorder="1" applyAlignment="1">
      <alignment horizontal="center" vertical="center"/>
    </xf>
    <xf numFmtId="0" fontId="0" fillId="0" borderId="6" xfId="0" applyFont="1" applyBorder="1"/>
    <xf numFmtId="3" fontId="0" fillId="0" borderId="6" xfId="0" applyNumberFormat="1" applyFont="1" applyBorder="1" applyAlignment="1">
      <alignment horizontal="right" vertical="center"/>
    </xf>
    <xf numFmtId="164" fontId="0" fillId="0" borderId="6" xfId="0" applyNumberFormat="1" applyFont="1" applyBorder="1"/>
    <xf numFmtId="164" fontId="0" fillId="0" borderId="6" xfId="0" applyNumberFormat="1" applyFont="1" applyBorder="1" applyAlignment="1">
      <alignment horizontal="center" vertical="center"/>
    </xf>
    <xf numFmtId="0" fontId="0" fillId="0" borderId="6" xfId="0" applyFont="1" applyBorder="1" applyAlignment="1">
      <alignment horizontal="right"/>
    </xf>
    <xf numFmtId="3" fontId="0" fillId="0" borderId="6" xfId="0" applyNumberFormat="1" applyFont="1" applyBorder="1" applyAlignment="1">
      <alignment horizontal="right" vertical="center" wrapText="1"/>
    </xf>
    <xf numFmtId="0" fontId="0" fillId="0" borderId="87" xfId="0" applyFont="1" applyBorder="1"/>
    <xf numFmtId="0" fontId="0" fillId="0" borderId="88" xfId="0" applyFont="1" applyBorder="1"/>
    <xf numFmtId="0" fontId="0" fillId="0" borderId="6" xfId="0" applyFont="1" applyBorder="1" applyAlignment="1">
      <alignment horizontal="center" vertical="center" wrapText="1"/>
    </xf>
    <xf numFmtId="0" fontId="0" fillId="0" borderId="6" xfId="0" applyFont="1" applyBorder="1" applyAlignment="1">
      <alignment horizontal="left" vertical="center" wrapText="1"/>
    </xf>
    <xf numFmtId="2" fontId="0" fillId="0" borderId="6" xfId="0" applyNumberFormat="1" applyFont="1" applyBorder="1" applyAlignment="1">
      <alignment horizontal="right" vertical="center"/>
    </xf>
    <xf numFmtId="0" fontId="0" fillId="0" borderId="6" xfId="0" applyFont="1" applyBorder="1" applyAlignment="1">
      <alignment wrapText="1"/>
    </xf>
    <xf numFmtId="0" fontId="6" fillId="0" borderId="6" xfId="0" applyFont="1" applyBorder="1" applyAlignment="1">
      <alignment vertical="center" wrapText="1"/>
    </xf>
    <xf numFmtId="2" fontId="6" fillId="0" borderId="6" xfId="0" applyNumberFormat="1" applyFont="1" applyBorder="1" applyAlignment="1">
      <alignment horizontal="right" vertical="center"/>
    </xf>
    <xf numFmtId="0" fontId="0" fillId="0" borderId="6" xfId="0" applyFont="1" applyBorder="1" applyAlignment="1">
      <alignment horizontal="justify" vertical="center"/>
    </xf>
    <xf numFmtId="3" fontId="0" fillId="0" borderId="6" xfId="0" applyNumberFormat="1" applyFont="1" applyBorder="1" applyAlignment="1">
      <alignment horizontal="center" vertical="center" wrapText="1"/>
    </xf>
    <xf numFmtId="0" fontId="0" fillId="0" borderId="6" xfId="0" applyFont="1" applyBorder="1" applyAlignment="1">
      <alignment horizontal="left" vertical="top" wrapText="1"/>
    </xf>
    <xf numFmtId="0" fontId="0" fillId="0" borderId="6" xfId="0" applyNumberFormat="1" applyFont="1" applyBorder="1" applyAlignment="1">
      <alignment horizontal="left" vertical="center" wrapText="1"/>
    </xf>
    <xf numFmtId="0" fontId="0" fillId="0" borderId="6" xfId="0" applyFont="1" applyBorder="1" applyAlignment="1">
      <alignment horizontal="center" vertical="center" wrapText="1"/>
    </xf>
    <xf numFmtId="49" fontId="0" fillId="0" borderId="6" xfId="0" applyNumberFormat="1" applyFont="1" applyBorder="1" applyAlignment="1">
      <alignment horizontal="center" vertical="center" wrapText="1"/>
    </xf>
    <xf numFmtId="0" fontId="0" fillId="0" borderId="6" xfId="2" applyFont="1" applyBorder="1" applyAlignment="1">
      <alignment horizontal="left" vertical="center" wrapText="1"/>
    </xf>
    <xf numFmtId="0" fontId="2" fillId="0" borderId="6" xfId="0" applyFont="1" applyBorder="1" applyAlignment="1">
      <alignment wrapText="1"/>
    </xf>
    <xf numFmtId="0" fontId="2" fillId="0" borderId="6" xfId="0" applyFont="1" applyBorder="1" applyAlignment="1">
      <alignment horizontal="right" wrapText="1"/>
    </xf>
    <xf numFmtId="0" fontId="0" fillId="0" borderId="6" xfId="0" applyFont="1" applyBorder="1" applyAlignment="1">
      <alignment vertical="center"/>
    </xf>
    <xf numFmtId="0" fontId="0" fillId="0" borderId="76" xfId="0" applyFont="1" applyBorder="1" applyAlignment="1">
      <alignment horizontal="center" vertical="center"/>
    </xf>
    <xf numFmtId="0" fontId="0" fillId="0" borderId="77" xfId="0" applyFont="1" applyBorder="1" applyAlignment="1">
      <alignment horizontal="center" vertical="center"/>
    </xf>
    <xf numFmtId="0" fontId="0" fillId="0" borderId="77" xfId="0" applyFont="1" applyBorder="1"/>
    <xf numFmtId="0" fontId="0" fillId="0" borderId="77" xfId="0" applyFont="1" applyBorder="1" applyAlignment="1">
      <alignment horizontal="center" vertical="center" wrapText="1"/>
    </xf>
    <xf numFmtId="0" fontId="0" fillId="0" borderId="77" xfId="0" applyFont="1" applyBorder="1" applyAlignment="1">
      <alignment horizontal="left" vertical="center" wrapText="1"/>
    </xf>
    <xf numFmtId="3" fontId="0" fillId="0" borderId="77" xfId="0" applyNumberFormat="1" applyFont="1" applyBorder="1" applyAlignment="1">
      <alignment horizontal="right" vertical="center"/>
    </xf>
    <xf numFmtId="0" fontId="0" fillId="0" borderId="77" xfId="3" applyNumberFormat="1" applyFont="1" applyFill="1" applyBorder="1" applyAlignment="1">
      <alignment horizontal="center" vertical="center" wrapText="1"/>
    </xf>
    <xf numFmtId="165" fontId="0" fillId="0" borderId="77" xfId="1" applyNumberFormat="1" applyFont="1" applyFill="1" applyBorder="1" applyAlignment="1">
      <alignment horizontal="right" vertical="center"/>
    </xf>
    <xf numFmtId="2" fontId="0" fillId="0" borderId="77" xfId="0" applyNumberFormat="1" applyFont="1" applyBorder="1" applyAlignment="1">
      <alignment horizontal="right" vertical="center"/>
    </xf>
    <xf numFmtId="164" fontId="0" fillId="0" borderId="78" xfId="1" applyFont="1" applyBorder="1" applyAlignment="1">
      <alignment horizontal="right" vertical="center"/>
    </xf>
    <xf numFmtId="0" fontId="0" fillId="0" borderId="85" xfId="0" applyFont="1" applyBorder="1" applyAlignment="1">
      <alignment horizontal="center" vertical="center"/>
    </xf>
    <xf numFmtId="164" fontId="0" fillId="0" borderId="86" xfId="1" applyFont="1" applyBorder="1" applyAlignment="1">
      <alignment horizontal="right" vertical="center"/>
    </xf>
    <xf numFmtId="0" fontId="0" fillId="0" borderId="85" xfId="0" applyFont="1" applyBorder="1"/>
    <xf numFmtId="0" fontId="0" fillId="0" borderId="88" xfId="0" applyFont="1" applyBorder="1" applyAlignment="1">
      <alignment horizontal="center" vertical="center" wrapText="1"/>
    </xf>
    <xf numFmtId="0" fontId="0" fillId="0" borderId="88" xfId="0" applyFont="1" applyBorder="1" applyAlignment="1">
      <alignment vertical="top" wrapText="1"/>
    </xf>
    <xf numFmtId="49" fontId="0" fillId="0" borderId="88" xfId="0" applyNumberFormat="1" applyFont="1" applyBorder="1" applyAlignment="1">
      <alignment horizontal="center" vertical="center" wrapText="1"/>
    </xf>
    <xf numFmtId="3" fontId="0" fillId="0" borderId="88" xfId="0" applyNumberFormat="1" applyFont="1" applyBorder="1" applyAlignment="1">
      <alignment horizontal="right" vertical="center" wrapText="1"/>
    </xf>
    <xf numFmtId="2" fontId="0" fillId="0" borderId="88" xfId="0" applyNumberFormat="1" applyFont="1" applyBorder="1" applyAlignment="1">
      <alignment horizontal="right" vertical="center"/>
    </xf>
    <xf numFmtId="3" fontId="0" fillId="0" borderId="88" xfId="0" applyNumberFormat="1" applyFont="1" applyBorder="1" applyAlignment="1">
      <alignment horizontal="right" vertical="center"/>
    </xf>
    <xf numFmtId="164" fontId="0" fillId="0" borderId="89" xfId="1" applyFont="1" applyBorder="1" applyAlignment="1">
      <alignment horizontal="right" vertical="center"/>
    </xf>
    <xf numFmtId="164" fontId="0" fillId="0" borderId="77" xfId="1" applyFont="1" applyBorder="1" applyAlignment="1">
      <alignment horizontal="right" vertical="center"/>
    </xf>
    <xf numFmtId="164" fontId="0" fillId="0" borderId="88" xfId="1" applyFont="1" applyBorder="1" applyAlignment="1">
      <alignment horizontal="right" vertical="center"/>
    </xf>
    <xf numFmtId="164" fontId="0" fillId="0" borderId="69" xfId="1" applyFont="1" applyBorder="1" applyAlignment="1">
      <alignment vertical="center"/>
    </xf>
    <xf numFmtId="164" fontId="0" fillId="0" borderId="70" xfId="1" applyFont="1" applyBorder="1" applyAlignment="1">
      <alignment vertical="center"/>
    </xf>
    <xf numFmtId="164" fontId="0" fillId="0" borderId="71" xfId="1" applyFont="1" applyBorder="1" applyAlignment="1">
      <alignment vertical="center"/>
    </xf>
    <xf numFmtId="2" fontId="0" fillId="0" borderId="69" xfId="0" applyNumberFormat="1" applyFont="1" applyBorder="1" applyAlignment="1">
      <alignment vertical="center"/>
    </xf>
    <xf numFmtId="2" fontId="0" fillId="0" borderId="71" xfId="0" applyNumberFormat="1" applyFont="1" applyBorder="1" applyAlignment="1">
      <alignment vertical="center"/>
    </xf>
    <xf numFmtId="3" fontId="0" fillId="0" borderId="69" xfId="0" applyNumberFormat="1" applyFont="1" applyBorder="1" applyAlignment="1">
      <alignment vertical="center" wrapText="1"/>
    </xf>
    <xf numFmtId="3" fontId="0" fillId="0" borderId="71" xfId="0" applyNumberFormat="1" applyFont="1" applyBorder="1" applyAlignment="1">
      <alignment vertical="center" wrapText="1"/>
    </xf>
    <xf numFmtId="49" fontId="0" fillId="0" borderId="69" xfId="0" applyNumberFormat="1" applyFont="1" applyBorder="1" applyAlignment="1">
      <alignment vertical="center" wrapText="1"/>
    </xf>
    <xf numFmtId="49" fontId="0" fillId="0" borderId="71" xfId="0" applyNumberFormat="1" applyFont="1" applyBorder="1" applyAlignment="1">
      <alignment vertical="center" wrapText="1"/>
    </xf>
    <xf numFmtId="0" fontId="0" fillId="0" borderId="6" xfId="0" applyBorder="1" applyAlignment="1">
      <alignment horizontal="left" vertical="top" wrapText="1"/>
    </xf>
    <xf numFmtId="0" fontId="0" fillId="0" borderId="69" xfId="0" applyFont="1" applyBorder="1" applyAlignment="1">
      <alignment horizontal="center" vertical="center" wrapText="1"/>
    </xf>
    <xf numFmtId="0" fontId="0" fillId="0" borderId="71" xfId="0" applyFont="1" applyBorder="1" applyAlignment="1">
      <alignment horizontal="center" vertical="center" wrapText="1"/>
    </xf>
    <xf numFmtId="0" fontId="0" fillId="0" borderId="85" xfId="0" applyBorder="1" applyAlignment="1">
      <alignment horizontal="center" vertical="center" wrapText="1"/>
    </xf>
    <xf numFmtId="0" fontId="0" fillId="0" borderId="79" xfId="0" applyBorder="1" applyAlignment="1">
      <alignment horizontal="center" vertical="center" wrapText="1"/>
    </xf>
    <xf numFmtId="0" fontId="0" fillId="0" borderId="69" xfId="0" applyFont="1" applyBorder="1"/>
    <xf numFmtId="0" fontId="0" fillId="0" borderId="13" xfId="0" applyFont="1" applyBorder="1"/>
    <xf numFmtId="0" fontId="0" fillId="0" borderId="83" xfId="0" applyBorder="1" applyAlignment="1">
      <alignment horizontal="center" vertical="center" wrapText="1"/>
    </xf>
    <xf numFmtId="0" fontId="0" fillId="0" borderId="71" xfId="0" applyFont="1" applyBorder="1"/>
    <xf numFmtId="0" fontId="0" fillId="0" borderId="69" xfId="0" applyBorder="1" applyAlignment="1">
      <alignment horizontal="center" vertical="center" wrapText="1"/>
    </xf>
    <xf numFmtId="0" fontId="10" fillId="0" borderId="6" xfId="0" applyFont="1" applyBorder="1" applyAlignment="1">
      <alignment horizontal="center" vertical="center" wrapText="1"/>
    </xf>
    <xf numFmtId="0" fontId="0" fillId="0" borderId="6" xfId="0" applyFont="1" applyBorder="1" applyAlignment="1">
      <alignment horizontal="center" vertical="center" wrapText="1"/>
    </xf>
    <xf numFmtId="0" fontId="9" fillId="0" borderId="13" xfId="0" applyFont="1" applyBorder="1" applyAlignment="1">
      <alignment horizontal="center" vertical="top" wrapText="1"/>
    </xf>
    <xf numFmtId="49" fontId="0" fillId="0" borderId="71" xfId="0" applyNumberFormat="1" applyBorder="1" applyAlignment="1">
      <alignment horizontal="center" vertical="top" wrapText="1"/>
    </xf>
    <xf numFmtId="3" fontId="0" fillId="0" borderId="71" xfId="0" applyNumberFormat="1" applyBorder="1" applyAlignment="1">
      <alignment horizontal="right" vertical="top" wrapText="1"/>
    </xf>
    <xf numFmtId="0" fontId="0" fillId="0" borderId="71" xfId="0" applyBorder="1" applyAlignment="1">
      <alignment horizontal="center" vertical="top" wrapText="1"/>
    </xf>
    <xf numFmtId="165" fontId="0" fillId="0" borderId="71" xfId="3" applyNumberFormat="1" applyFont="1" applyFill="1" applyBorder="1" applyAlignment="1">
      <alignment horizontal="right" vertical="top" wrapText="1"/>
    </xf>
    <xf numFmtId="0" fontId="0" fillId="0" borderId="71" xfId="0" applyBorder="1" applyAlignment="1">
      <alignment horizontal="center" vertical="top"/>
    </xf>
    <xf numFmtId="164" fontId="0" fillId="0" borderId="71" xfId="0" applyNumberFormat="1" applyBorder="1" applyAlignment="1">
      <alignment horizontal="right" vertical="top"/>
    </xf>
    <xf numFmtId="0" fontId="0" fillId="0" borderId="71" xfId="3" applyNumberFormat="1" applyFont="1" applyFill="1" applyBorder="1" applyAlignment="1">
      <alignment horizontal="center" vertical="top" wrapText="1"/>
    </xf>
    <xf numFmtId="166" fontId="0" fillId="0" borderId="71" xfId="3" applyNumberFormat="1" applyFont="1" applyFill="1" applyBorder="1" applyAlignment="1">
      <alignment horizontal="right" vertical="top" wrapText="1"/>
    </xf>
    <xf numFmtId="2" fontId="0" fillId="0" borderId="71" xfId="0" applyNumberFormat="1" applyBorder="1" applyAlignment="1">
      <alignment horizontal="right" vertical="top"/>
    </xf>
    <xf numFmtId="164" fontId="0" fillId="0" borderId="71" xfId="1" applyFont="1" applyBorder="1" applyAlignment="1">
      <alignment horizontal="right" vertical="top"/>
    </xf>
    <xf numFmtId="164" fontId="0" fillId="0" borderId="84" xfId="1" applyFont="1" applyBorder="1" applyAlignment="1">
      <alignment horizontal="right" vertical="top"/>
    </xf>
    <xf numFmtId="49" fontId="0" fillId="0" borderId="6" xfId="0" applyNumberFormat="1" applyBorder="1" applyAlignment="1">
      <alignment horizontal="center" vertical="top" wrapText="1"/>
    </xf>
    <xf numFmtId="3" fontId="0" fillId="0" borderId="6" xfId="0" applyNumberFormat="1" applyBorder="1" applyAlignment="1">
      <alignment horizontal="right" vertical="top" wrapText="1"/>
    </xf>
    <xf numFmtId="0" fontId="0" fillId="0" borderId="6" xfId="0" applyBorder="1" applyAlignment="1">
      <alignment horizontal="center" vertical="top" wrapText="1"/>
    </xf>
    <xf numFmtId="165" fontId="0" fillId="0" borderId="6" xfId="3" applyNumberFormat="1" applyFont="1" applyFill="1" applyBorder="1" applyAlignment="1">
      <alignment horizontal="right" vertical="top" wrapText="1"/>
    </xf>
    <xf numFmtId="0" fontId="0" fillId="0" borderId="6" xfId="0" applyBorder="1" applyAlignment="1">
      <alignment horizontal="center" vertical="top"/>
    </xf>
    <xf numFmtId="164" fontId="0" fillId="0" borderId="6" xfId="0" applyNumberFormat="1" applyBorder="1" applyAlignment="1">
      <alignment horizontal="right" vertical="top"/>
    </xf>
    <xf numFmtId="0" fontId="0" fillId="0" borderId="6" xfId="3" applyNumberFormat="1" applyFont="1" applyFill="1" applyBorder="1" applyAlignment="1">
      <alignment horizontal="center" vertical="top" wrapText="1"/>
    </xf>
    <xf numFmtId="166" fontId="0" fillId="0" borderId="6" xfId="3" applyNumberFormat="1" applyFont="1" applyFill="1" applyBorder="1" applyAlignment="1">
      <alignment horizontal="right" vertical="top" wrapText="1"/>
    </xf>
    <xf numFmtId="2" fontId="0" fillId="0" borderId="6" xfId="0" applyNumberFormat="1" applyBorder="1" applyAlignment="1">
      <alignment horizontal="right" vertical="top"/>
    </xf>
    <xf numFmtId="164" fontId="0" fillId="0" borderId="6" xfId="1" applyFont="1" applyBorder="1" applyAlignment="1">
      <alignment horizontal="right" vertical="top"/>
    </xf>
    <xf numFmtId="164" fontId="0" fillId="0" borderId="86" xfId="1" applyFont="1" applyBorder="1" applyAlignment="1">
      <alignment horizontal="right" vertical="top"/>
    </xf>
    <xf numFmtId="0" fontId="14" fillId="0" borderId="6" xfId="0" applyFont="1" applyBorder="1" applyAlignment="1">
      <alignment horizontal="center" vertical="top"/>
    </xf>
    <xf numFmtId="2" fontId="0" fillId="0" borderId="6" xfId="3" applyNumberFormat="1" applyFont="1" applyFill="1" applyBorder="1" applyAlignment="1">
      <alignment horizontal="right" vertical="top" wrapText="1"/>
    </xf>
    <xf numFmtId="49" fontId="0" fillId="0" borderId="6" xfId="2" applyNumberFormat="1" applyFont="1" applyBorder="1" applyAlignment="1">
      <alignment horizontal="center" vertical="top" wrapText="1"/>
    </xf>
    <xf numFmtId="3" fontId="0" fillId="0" borderId="6" xfId="2" applyNumberFormat="1" applyFont="1" applyBorder="1" applyAlignment="1">
      <alignment horizontal="right" vertical="top" wrapText="1"/>
    </xf>
    <xf numFmtId="0" fontId="0" fillId="0" borderId="6" xfId="2" applyFont="1" applyBorder="1" applyAlignment="1">
      <alignment horizontal="center" vertical="top" wrapText="1"/>
    </xf>
    <xf numFmtId="0" fontId="0" fillId="0" borderId="6" xfId="2" applyFont="1" applyBorder="1" applyAlignment="1">
      <alignment horizontal="center" vertical="top"/>
    </xf>
    <xf numFmtId="164" fontId="0" fillId="0" borderId="6" xfId="0" applyNumberFormat="1" applyFill="1" applyBorder="1" applyAlignment="1">
      <alignment horizontal="right" vertical="top"/>
    </xf>
    <xf numFmtId="49" fontId="0" fillId="0" borderId="6" xfId="0" applyNumberFormat="1" applyBorder="1" applyAlignment="1">
      <alignment horizontal="center" vertical="top"/>
    </xf>
    <xf numFmtId="3" fontId="0" fillId="0" borderId="6" xfId="0" applyNumberFormat="1" applyBorder="1" applyAlignment="1">
      <alignment horizontal="right" vertical="top"/>
    </xf>
    <xf numFmtId="49" fontId="0" fillId="0" borderId="69" xfId="0" applyNumberFormat="1" applyBorder="1" applyAlignment="1">
      <alignment horizontal="center" vertical="top" wrapText="1"/>
    </xf>
    <xf numFmtId="3" fontId="0" fillId="0" borderId="69" xfId="0" applyNumberFormat="1" applyBorder="1" applyAlignment="1">
      <alignment horizontal="right" vertical="top" wrapText="1"/>
    </xf>
    <xf numFmtId="0" fontId="0" fillId="0" borderId="69" xfId="0" applyBorder="1" applyAlignment="1">
      <alignment horizontal="center" vertical="top" wrapText="1"/>
    </xf>
    <xf numFmtId="165" fontId="0" fillId="0" borderId="69" xfId="3" applyNumberFormat="1" applyFont="1" applyFill="1" applyBorder="1" applyAlignment="1">
      <alignment horizontal="right" vertical="top" wrapText="1"/>
    </xf>
    <xf numFmtId="0" fontId="0" fillId="0" borderId="69" xfId="0" applyBorder="1" applyAlignment="1">
      <alignment horizontal="center" vertical="top"/>
    </xf>
    <xf numFmtId="164" fontId="0" fillId="0" borderId="69" xfId="0" applyNumberFormat="1" applyBorder="1" applyAlignment="1">
      <alignment horizontal="right" vertical="top"/>
    </xf>
    <xf numFmtId="0" fontId="0" fillId="0" borderId="69" xfId="3" applyNumberFormat="1" applyFont="1" applyFill="1" applyBorder="1" applyAlignment="1">
      <alignment horizontal="center" vertical="top" wrapText="1"/>
    </xf>
    <xf numFmtId="166" fontId="0" fillId="0" borderId="69" xfId="3" applyNumberFormat="1" applyFont="1" applyFill="1" applyBorder="1" applyAlignment="1">
      <alignment horizontal="right" vertical="top" wrapText="1"/>
    </xf>
    <xf numFmtId="2" fontId="0" fillId="0" borderId="69" xfId="0" applyNumberFormat="1" applyBorder="1" applyAlignment="1">
      <alignment horizontal="right" vertical="top"/>
    </xf>
    <xf numFmtId="164" fontId="0" fillId="0" borderId="80" xfId="1" applyFont="1" applyBorder="1" applyAlignment="1">
      <alignment horizontal="right" vertical="top"/>
    </xf>
    <xf numFmtId="0" fontId="0" fillId="0" borderId="13" xfId="0" applyBorder="1" applyAlignment="1">
      <alignment vertical="top"/>
    </xf>
    <xf numFmtId="0" fontId="9" fillId="0" borderId="13" xfId="0" applyFont="1" applyBorder="1" applyAlignment="1">
      <alignment horizontal="right" vertical="top"/>
    </xf>
    <xf numFmtId="165" fontId="9" fillId="0" borderId="13" xfId="0" applyNumberFormat="1" applyFont="1" applyBorder="1" applyAlignment="1">
      <alignment vertical="top"/>
    </xf>
    <xf numFmtId="0" fontId="0" fillId="0" borderId="71" xfId="0" applyFont="1" applyBorder="1" applyAlignment="1">
      <alignment horizontal="center" vertical="top"/>
    </xf>
    <xf numFmtId="3" fontId="0" fillId="0" borderId="71" xfId="0" applyNumberFormat="1" applyFont="1" applyBorder="1" applyAlignment="1">
      <alignment horizontal="right" vertical="top" wrapText="1"/>
    </xf>
    <xf numFmtId="0" fontId="0" fillId="0" borderId="71" xfId="0" applyFont="1" applyBorder="1" applyAlignment="1">
      <alignment vertical="top"/>
    </xf>
    <xf numFmtId="2" fontId="0" fillId="0" borderId="71" xfId="0" applyNumberFormat="1" applyFont="1" applyBorder="1" applyAlignment="1">
      <alignment horizontal="right" vertical="top"/>
    </xf>
    <xf numFmtId="0" fontId="0" fillId="0" borderId="6" xfId="0" applyFont="1" applyBorder="1" applyAlignment="1">
      <alignment horizontal="center" vertical="top" wrapText="1"/>
    </xf>
    <xf numFmtId="3" fontId="0" fillId="0" borderId="6" xfId="0" applyNumberFormat="1" applyFont="1" applyBorder="1" applyAlignment="1">
      <alignment horizontal="right" vertical="top" wrapText="1"/>
    </xf>
    <xf numFmtId="0" fontId="0" fillId="0" borderId="6" xfId="0" applyFont="1" applyBorder="1" applyAlignment="1">
      <alignment vertical="top"/>
    </xf>
    <xf numFmtId="2" fontId="6" fillId="0" borderId="6" xfId="0" applyNumberFormat="1" applyFont="1" applyBorder="1" applyAlignment="1">
      <alignment horizontal="right" vertical="top"/>
    </xf>
    <xf numFmtId="3" fontId="0" fillId="0" borderId="6" xfId="0" applyNumberFormat="1" applyFont="1" applyBorder="1" applyAlignment="1">
      <alignment horizontal="center" vertical="top" wrapText="1"/>
    </xf>
    <xf numFmtId="49" fontId="0" fillId="0" borderId="6" xfId="0" applyNumberFormat="1" applyFont="1" applyBorder="1" applyAlignment="1">
      <alignment horizontal="center" vertical="top" wrapText="1"/>
    </xf>
    <xf numFmtId="4" fontId="0" fillId="0" borderId="6" xfId="0" applyNumberFormat="1" applyFont="1" applyBorder="1" applyAlignment="1">
      <alignment horizontal="right" vertical="top" wrapText="1"/>
    </xf>
    <xf numFmtId="2" fontId="0" fillId="0" borderId="6" xfId="0" applyNumberFormat="1" applyFont="1" applyBorder="1" applyAlignment="1">
      <alignment horizontal="right" vertical="top"/>
    </xf>
    <xf numFmtId="3" fontId="6" fillId="0" borderId="6" xfId="0" applyNumberFormat="1" applyFont="1" applyBorder="1" applyAlignment="1">
      <alignment horizontal="right" vertical="top" wrapText="1"/>
    </xf>
    <xf numFmtId="49" fontId="0" fillId="0" borderId="69" xfId="0" applyNumberFormat="1" applyFont="1" applyBorder="1" applyAlignment="1">
      <alignment horizontal="center" vertical="top" wrapText="1"/>
    </xf>
    <xf numFmtId="3" fontId="0" fillId="0" borderId="69" xfId="0" applyNumberFormat="1" applyFont="1" applyBorder="1" applyAlignment="1">
      <alignment horizontal="right" vertical="top" wrapText="1"/>
    </xf>
    <xf numFmtId="0" fontId="0" fillId="0" borderId="69" xfId="0" applyFont="1" applyBorder="1" applyAlignment="1">
      <alignment vertical="top"/>
    </xf>
    <xf numFmtId="2" fontId="0" fillId="0" borderId="69" xfId="0" applyNumberFormat="1" applyFont="1" applyBorder="1" applyAlignment="1">
      <alignment horizontal="right" vertical="top"/>
    </xf>
    <xf numFmtId="164" fontId="0" fillId="0" borderId="69" xfId="1" applyFont="1" applyBorder="1" applyAlignment="1">
      <alignment horizontal="right" vertical="top"/>
    </xf>
    <xf numFmtId="0" fontId="0" fillId="0" borderId="13" xfId="0" applyFont="1" applyBorder="1" applyAlignment="1">
      <alignment vertical="top"/>
    </xf>
    <xf numFmtId="0" fontId="9" fillId="0" borderId="13" xfId="0" applyFont="1" applyBorder="1" applyAlignment="1">
      <alignment vertical="top"/>
    </xf>
    <xf numFmtId="168" fontId="9" fillId="0" borderId="13" xfId="0" applyNumberFormat="1" applyFont="1" applyBorder="1" applyAlignment="1">
      <alignment vertical="top"/>
    </xf>
    <xf numFmtId="0" fontId="2" fillId="0" borderId="6" xfId="0" applyFont="1" applyBorder="1" applyAlignment="1">
      <alignment horizontal="right" vertical="top"/>
    </xf>
    <xf numFmtId="0" fontId="0" fillId="0" borderId="6" xfId="5" applyFont="1" applyBorder="1" applyAlignment="1">
      <alignment vertical="top" wrapText="1"/>
    </xf>
    <xf numFmtId="0" fontId="0" fillId="0" borderId="6" xfId="4" applyFont="1" applyBorder="1" applyAlignment="1">
      <alignment vertical="top" wrapText="1"/>
    </xf>
    <xf numFmtId="0" fontId="0" fillId="0" borderId="69" xfId="0" applyBorder="1" applyAlignment="1">
      <alignment horizontal="left" vertical="top" wrapText="1"/>
    </xf>
    <xf numFmtId="0" fontId="0" fillId="0" borderId="71" xfId="0" applyFont="1" applyBorder="1" applyAlignment="1">
      <alignment horizontal="left" vertical="top" wrapText="1"/>
    </xf>
    <xf numFmtId="0" fontId="6" fillId="0" borderId="6" xfId="0" applyFont="1" applyBorder="1" applyAlignment="1">
      <alignment horizontal="left" vertical="top" wrapText="1"/>
    </xf>
    <xf numFmtId="0" fontId="0" fillId="0" borderId="6" xfId="0" applyFont="1" applyBorder="1" applyAlignment="1">
      <alignment vertical="top" wrapText="1"/>
    </xf>
    <xf numFmtId="0" fontId="6" fillId="0" borderId="6" xfId="0" applyFont="1" applyBorder="1" applyAlignment="1">
      <alignment vertical="top" wrapText="1"/>
    </xf>
    <xf numFmtId="0" fontId="0" fillId="0" borderId="6" xfId="0" applyFont="1" applyBorder="1" applyAlignment="1">
      <alignment horizontal="justify" vertical="top"/>
    </xf>
    <xf numFmtId="0" fontId="0" fillId="0" borderId="6" xfId="0" applyNumberFormat="1" applyBorder="1" applyAlignment="1">
      <alignment horizontal="left" vertical="top" wrapText="1"/>
    </xf>
    <xf numFmtId="0" fontId="0" fillId="0" borderId="109" xfId="0" applyBorder="1"/>
    <xf numFmtId="0" fontId="34" fillId="0" borderId="6" xfId="0" applyFont="1" applyBorder="1" applyAlignment="1">
      <alignment horizontal="left" vertical="center" wrapText="1"/>
    </xf>
    <xf numFmtId="165" fontId="34" fillId="0" borderId="6" xfId="0" applyNumberFormat="1" applyFont="1" applyBorder="1" applyAlignment="1">
      <alignment horizontal="right" vertical="center"/>
    </xf>
    <xf numFmtId="165" fontId="34" fillId="0" borderId="6" xfId="1" applyNumberFormat="1" applyFont="1" applyBorder="1" applyAlignment="1">
      <alignment horizontal="right" vertical="center"/>
    </xf>
    <xf numFmtId="0" fontId="34" fillId="0" borderId="6" xfId="0" applyFont="1" applyBorder="1" applyAlignment="1">
      <alignment wrapText="1"/>
    </xf>
    <xf numFmtId="0" fontId="34" fillId="0" borderId="0" xfId="0" applyFont="1" applyBorder="1" applyAlignment="1">
      <alignment horizontal="left" vertical="center"/>
    </xf>
    <xf numFmtId="0" fontId="36" fillId="0" borderId="111" xfId="0" applyFont="1" applyBorder="1" applyAlignment="1">
      <alignment horizontal="right"/>
    </xf>
    <xf numFmtId="165" fontId="34" fillId="0" borderId="111" xfId="0" applyNumberFormat="1" applyFont="1" applyBorder="1" applyAlignment="1">
      <alignment horizontal="right"/>
    </xf>
    <xf numFmtId="0" fontId="34" fillId="0" borderId="111" xfId="0" applyFont="1" applyBorder="1" applyAlignment="1">
      <alignment horizontal="right"/>
    </xf>
    <xf numFmtId="0" fontId="35" fillId="0" borderId="6" xfId="0" applyFont="1" applyBorder="1" applyAlignment="1">
      <alignment horizontal="center" vertical="center"/>
    </xf>
    <xf numFmtId="0" fontId="35" fillId="0" borderId="6" xfId="0" applyFont="1" applyBorder="1" applyAlignment="1">
      <alignment horizontal="center" vertical="center" wrapText="1"/>
    </xf>
    <xf numFmtId="0" fontId="35" fillId="0" borderId="6" xfId="0" applyFont="1" applyBorder="1" applyAlignment="1">
      <alignment horizontal="center"/>
    </xf>
    <xf numFmtId="165" fontId="35" fillId="0" borderId="6" xfId="1" applyNumberFormat="1" applyFont="1" applyBorder="1" applyAlignment="1">
      <alignment horizontal="center" vertical="center"/>
    </xf>
    <xf numFmtId="0" fontId="35" fillId="0" borderId="6" xfId="0" applyFont="1" applyBorder="1" applyAlignment="1">
      <alignment horizontal="right" vertical="center" wrapText="1"/>
    </xf>
    <xf numFmtId="165" fontId="35" fillId="0" borderId="6" xfId="0" applyNumberFormat="1" applyFont="1" applyBorder="1" applyAlignment="1">
      <alignment horizontal="center" vertical="center"/>
    </xf>
    <xf numFmtId="165" fontId="35" fillId="0" borderId="6" xfId="1" applyNumberFormat="1" applyFont="1" applyBorder="1" applyAlignment="1">
      <alignment horizontal="right" vertical="center"/>
    </xf>
    <xf numFmtId="165" fontId="34" fillId="0" borderId="6" xfId="1" applyNumberFormat="1" applyFont="1" applyBorder="1" applyAlignment="1">
      <alignment horizontal="center" vertical="center"/>
    </xf>
    <xf numFmtId="165" fontId="35" fillId="0" borderId="6" xfId="0" applyNumberFormat="1" applyFont="1" applyBorder="1" applyAlignment="1">
      <alignment horizontal="right" vertical="center"/>
    </xf>
    <xf numFmtId="0" fontId="34" fillId="0" borderId="6" xfId="0" applyFont="1" applyBorder="1" applyAlignment="1">
      <alignment vertical="top" wrapText="1"/>
    </xf>
    <xf numFmtId="0" fontId="34" fillId="0" borderId="6" xfId="0" applyFont="1" applyBorder="1" applyAlignment="1">
      <alignment horizontal="right" vertical="center" wrapText="1"/>
    </xf>
    <xf numFmtId="165" fontId="34" fillId="0" borderId="6" xfId="1" applyNumberFormat="1" applyFont="1" applyFill="1" applyBorder="1" applyAlignment="1">
      <alignment horizontal="right" vertical="center"/>
    </xf>
    <xf numFmtId="0" fontId="35" fillId="0" borderId="6" xfId="0" applyFont="1" applyBorder="1" applyAlignment="1">
      <alignment horizontal="right" vertical="center"/>
    </xf>
    <xf numFmtId="0" fontId="35" fillId="0" borderId="6" xfId="0" applyFont="1" applyBorder="1"/>
    <xf numFmtId="165" fontId="34" fillId="0" borderId="111" xfId="0" applyNumberFormat="1" applyFont="1" applyBorder="1" applyAlignment="1">
      <alignment horizontal="center" vertical="center"/>
    </xf>
    <xf numFmtId="0" fontId="34" fillId="0" borderId="1" xfId="0" applyFont="1" applyBorder="1"/>
    <xf numFmtId="0" fontId="10" fillId="0" borderId="6" xfId="0" applyFont="1" applyBorder="1" applyAlignment="1">
      <alignment horizontal="left" vertical="top" wrapText="1"/>
    </xf>
    <xf numFmtId="0" fontId="38" fillId="0" borderId="6" xfId="0" applyFont="1" applyBorder="1" applyAlignment="1">
      <alignment horizontal="center" vertical="center" wrapText="1"/>
    </xf>
    <xf numFmtId="0" fontId="10" fillId="0" borderId="6" xfId="0" applyFont="1" applyBorder="1" applyAlignment="1">
      <alignment horizontal="center" vertical="top" wrapText="1"/>
    </xf>
    <xf numFmtId="0" fontId="38" fillId="0" borderId="6" xfId="0" applyFont="1" applyBorder="1" applyAlignment="1">
      <alignment horizontal="right" vertical="top" wrapText="1"/>
    </xf>
    <xf numFmtId="0" fontId="10" fillId="0" borderId="6" xfId="0" applyFont="1" applyBorder="1" applyAlignment="1">
      <alignment vertical="top"/>
    </xf>
    <xf numFmtId="0" fontId="10" fillId="0" borderId="6" xfId="0" applyFont="1" applyBorder="1" applyAlignment="1">
      <alignment horizontal="right" vertical="top" wrapText="1"/>
    </xf>
    <xf numFmtId="0" fontId="38" fillId="0" borderId="6" xfId="0" applyFont="1" applyBorder="1" applyAlignment="1">
      <alignment horizontal="right" vertical="top"/>
    </xf>
    <xf numFmtId="165" fontId="10" fillId="0" borderId="6" xfId="1" applyNumberFormat="1" applyFont="1" applyBorder="1" applyAlignment="1">
      <alignment horizontal="left" vertical="top" wrapText="1"/>
    </xf>
    <xf numFmtId="165" fontId="38" fillId="0" borderId="6" xfId="1" applyNumberFormat="1" applyFont="1" applyBorder="1" applyAlignment="1">
      <alignment horizontal="left" vertical="top" wrapText="1"/>
    </xf>
    <xf numFmtId="0" fontId="9" fillId="0" borderId="13" xfId="0" applyFont="1" applyBorder="1" applyAlignment="1">
      <alignment horizontal="center" vertical="top" wrapText="1"/>
    </xf>
    <xf numFmtId="0" fontId="34" fillId="0" borderId="0" xfId="0" applyFont="1" applyAlignment="1">
      <alignment horizontal="center"/>
    </xf>
    <xf numFmtId="0" fontId="0" fillId="0" borderId="0" xfId="0" applyBorder="1" applyAlignment="1">
      <alignment vertical="top"/>
    </xf>
    <xf numFmtId="0" fontId="9" fillId="0" borderId="0" xfId="0" applyFont="1" applyBorder="1" applyAlignment="1">
      <alignment horizontal="right" vertical="top"/>
    </xf>
    <xf numFmtId="165" fontId="9" fillId="0" borderId="0" xfId="0" applyNumberFormat="1" applyFont="1" applyBorder="1" applyAlignment="1">
      <alignment vertical="top"/>
    </xf>
    <xf numFmtId="0" fontId="0" fillId="0" borderId="69" xfId="0" applyBorder="1" applyAlignment="1">
      <alignment vertical="top" wrapText="1"/>
    </xf>
    <xf numFmtId="0" fontId="8" fillId="0" borderId="0" xfId="0" applyFont="1" applyBorder="1" applyAlignment="1">
      <alignment horizontal="center"/>
    </xf>
    <xf numFmtId="0" fontId="8" fillId="0" borderId="110" xfId="0" applyFont="1" applyBorder="1" applyAlignment="1">
      <alignment horizontal="center"/>
    </xf>
    <xf numFmtId="0" fontId="0" fillId="0" borderId="85" xfId="0" applyBorder="1" applyAlignment="1">
      <alignment horizontal="center" vertical="center" wrapText="1"/>
    </xf>
    <xf numFmtId="0" fontId="9" fillId="0" borderId="13" xfId="0" applyFont="1" applyBorder="1" applyAlignment="1">
      <alignment horizontal="center" vertical="top"/>
    </xf>
    <xf numFmtId="0" fontId="0" fillId="0" borderId="6" xfId="0" applyFont="1" applyBorder="1" applyAlignment="1">
      <alignment horizontal="center" vertical="top"/>
    </xf>
    <xf numFmtId="0" fontId="17" fillId="0" borderId="103" xfId="0" applyFont="1" applyBorder="1" applyAlignment="1">
      <alignment horizontal="center" vertical="center"/>
    </xf>
    <xf numFmtId="0" fontId="17" fillId="0" borderId="104" xfId="0" applyFont="1" applyBorder="1" applyAlignment="1">
      <alignment horizontal="center" vertical="center"/>
    </xf>
    <xf numFmtId="0" fontId="17" fillId="0" borderId="105" xfId="0" applyFont="1" applyBorder="1" applyAlignment="1">
      <alignment horizontal="center" vertical="center"/>
    </xf>
    <xf numFmtId="0" fontId="9" fillId="0" borderId="13" xfId="0" applyFont="1" applyBorder="1" applyAlignment="1">
      <alignment horizontal="center" vertical="center" wrapText="1"/>
    </xf>
    <xf numFmtId="0" fontId="9" fillId="0" borderId="13" xfId="0" applyFont="1" applyBorder="1" applyAlignment="1">
      <alignment horizontal="center" vertical="top" wrapText="1"/>
    </xf>
    <xf numFmtId="164" fontId="0" fillId="0" borderId="6" xfId="1" applyFont="1" applyBorder="1" applyAlignment="1">
      <alignment horizontal="center" vertical="top"/>
    </xf>
    <xf numFmtId="164" fontId="0" fillId="0" borderId="86" xfId="1" applyFont="1" applyBorder="1" applyAlignment="1">
      <alignment horizontal="center" vertical="top"/>
    </xf>
    <xf numFmtId="0" fontId="0" fillId="0" borderId="6" xfId="0" applyFont="1" applyBorder="1" applyAlignment="1">
      <alignment horizontal="center"/>
    </xf>
    <xf numFmtId="0" fontId="10" fillId="0" borderId="6" xfId="0" applyFont="1" applyBorder="1" applyAlignment="1">
      <alignment horizontal="center" vertical="center" wrapText="1"/>
    </xf>
    <xf numFmtId="49" fontId="0" fillId="0" borderId="6" xfId="0" applyNumberFormat="1" applyFont="1" applyBorder="1" applyAlignment="1">
      <alignment horizontal="center" vertical="top" wrapText="1"/>
    </xf>
    <xf numFmtId="0" fontId="0" fillId="0" borderId="0" xfId="0" applyBorder="1" applyAlignment="1">
      <alignment horizontal="center"/>
    </xf>
    <xf numFmtId="0" fontId="0" fillId="0" borderId="110" xfId="0" applyBorder="1" applyAlignment="1">
      <alignment horizontal="center"/>
    </xf>
    <xf numFmtId="0" fontId="25" fillId="0" borderId="106" xfId="0" applyFont="1" applyBorder="1" applyAlignment="1">
      <alignment horizontal="center" vertical="center"/>
    </xf>
    <xf numFmtId="0" fontId="25" fillId="0" borderId="107" xfId="0" applyFont="1" applyBorder="1" applyAlignment="1">
      <alignment horizontal="center" vertical="center"/>
    </xf>
    <xf numFmtId="0" fontId="25" fillId="0" borderId="108" xfId="0" applyFont="1" applyBorder="1" applyAlignment="1">
      <alignment horizontal="center" vertical="center"/>
    </xf>
    <xf numFmtId="4" fontId="0" fillId="0" borderId="6" xfId="0" applyNumberFormat="1" applyFont="1" applyBorder="1" applyAlignment="1">
      <alignment horizontal="right" vertical="top" wrapText="1"/>
    </xf>
    <xf numFmtId="2" fontId="0" fillId="0" borderId="6" xfId="0" applyNumberFormat="1" applyFont="1" applyBorder="1" applyAlignment="1">
      <alignment horizontal="right" vertical="top"/>
    </xf>
    <xf numFmtId="0" fontId="34" fillId="0" borderId="0" xfId="0" applyFont="1" applyBorder="1" applyAlignment="1">
      <alignment horizontal="center" vertical="center"/>
    </xf>
    <xf numFmtId="0" fontId="8" fillId="0" borderId="0" xfId="0" applyFont="1" applyBorder="1" applyAlignment="1">
      <alignment horizontal="center"/>
    </xf>
    <xf numFmtId="0" fontId="8" fillId="0" borderId="110" xfId="0" applyFont="1" applyBorder="1" applyAlignment="1">
      <alignment horizontal="center"/>
    </xf>
    <xf numFmtId="0" fontId="32" fillId="0" borderId="94" xfId="0" applyFont="1" applyBorder="1" applyAlignment="1">
      <alignment horizontal="center" vertical="top" wrapText="1"/>
    </xf>
    <xf numFmtId="0" fontId="32" fillId="0" borderId="112" xfId="0" applyFont="1" applyBorder="1" applyAlignment="1">
      <alignment horizontal="center" vertical="top" wrapText="1"/>
    </xf>
    <xf numFmtId="0" fontId="32" fillId="0" borderId="38" xfId="0" applyFont="1" applyBorder="1" applyAlignment="1">
      <alignment horizontal="center" vertical="top" wrapText="1"/>
    </xf>
    <xf numFmtId="0" fontId="33" fillId="0" borderId="18" xfId="0" applyFont="1" applyBorder="1" applyAlignment="1">
      <alignment horizontal="center" vertical="top"/>
    </xf>
    <xf numFmtId="0" fontId="33" fillId="0" borderId="15" xfId="0" applyFont="1" applyBorder="1" applyAlignment="1">
      <alignment horizontal="center" vertical="top"/>
    </xf>
    <xf numFmtId="0" fontId="33" fillId="0" borderId="1" xfId="0" applyFont="1" applyBorder="1" applyAlignment="1">
      <alignment horizontal="center" vertical="top"/>
    </xf>
    <xf numFmtId="0" fontId="34" fillId="0" borderId="0" xfId="0" applyFont="1" applyBorder="1" applyAlignment="1">
      <alignment horizontal="center"/>
    </xf>
    <xf numFmtId="0" fontId="8" fillId="0" borderId="0" xfId="0" applyFont="1" applyAlignment="1">
      <alignment horizontal="center" vertical="center"/>
    </xf>
    <xf numFmtId="0" fontId="32" fillId="0" borderId="18" xfId="0" applyFont="1" applyBorder="1" applyAlignment="1">
      <alignment horizontal="center" vertical="top" wrapText="1"/>
    </xf>
    <xf numFmtId="0" fontId="32" fillId="0" borderId="15" xfId="0" applyFont="1" applyBorder="1" applyAlignment="1">
      <alignment horizontal="center" vertical="top" wrapText="1"/>
    </xf>
    <xf numFmtId="0" fontId="32" fillId="0" borderId="1" xfId="0" applyFont="1" applyBorder="1" applyAlignment="1">
      <alignment horizontal="center" vertical="top" wrapText="1"/>
    </xf>
    <xf numFmtId="0" fontId="40" fillId="0" borderId="18" xfId="0" applyFont="1" applyBorder="1" applyAlignment="1">
      <alignment horizontal="center" vertical="top" wrapText="1"/>
    </xf>
    <xf numFmtId="0" fontId="40" fillId="0" borderId="15" xfId="0" applyFont="1" applyBorder="1" applyAlignment="1">
      <alignment horizontal="center" vertical="top" wrapText="1"/>
    </xf>
    <xf numFmtId="0" fontId="40" fillId="0" borderId="1" xfId="0" applyFont="1" applyBorder="1" applyAlignment="1">
      <alignment horizontal="center" vertical="top" wrapText="1"/>
    </xf>
    <xf numFmtId="0" fontId="34" fillId="0" borderId="0" xfId="0" applyFont="1" applyAlignment="1">
      <alignment horizontal="center"/>
    </xf>
    <xf numFmtId="0" fontId="25" fillId="0" borderId="21" xfId="0" applyFont="1" applyBorder="1" applyAlignment="1">
      <alignment horizontal="center" wrapText="1"/>
    </xf>
    <xf numFmtId="0" fontId="25" fillId="0" borderId="22" xfId="0" applyFont="1" applyBorder="1" applyAlignment="1">
      <alignment horizontal="center" wrapText="1"/>
    </xf>
    <xf numFmtId="0" fontId="25" fillId="0" borderId="23" xfId="0" applyFont="1" applyBorder="1" applyAlignment="1">
      <alignment horizontal="center" wrapText="1"/>
    </xf>
    <xf numFmtId="0" fontId="26" fillId="0" borderId="21" xfId="0" applyFont="1" applyBorder="1" applyAlignment="1">
      <alignment horizontal="center"/>
    </xf>
    <xf numFmtId="0" fontId="26" fillId="0" borderId="22" xfId="0" applyFont="1" applyBorder="1" applyAlignment="1">
      <alignment horizontal="center"/>
    </xf>
    <xf numFmtId="0" fontId="26" fillId="0" borderId="23" xfId="0" applyFont="1" applyBorder="1" applyAlignment="1">
      <alignment horizontal="center"/>
    </xf>
    <xf numFmtId="0" fontId="25" fillId="0" borderId="6" xfId="0" applyFont="1" applyBorder="1" applyAlignment="1">
      <alignment horizontal="center" vertical="center" wrapText="1"/>
    </xf>
    <xf numFmtId="0" fontId="30" fillId="0" borderId="6" xfId="0" applyFont="1" applyBorder="1" applyAlignment="1">
      <alignment horizontal="center" wrapText="1"/>
    </xf>
    <xf numFmtId="0" fontId="0" fillId="0" borderId="31" xfId="0" applyBorder="1" applyAlignment="1">
      <alignment horizontal="center"/>
    </xf>
    <xf numFmtId="0" fontId="9" fillId="0" borderId="11" xfId="0" applyFont="1" applyBorder="1" applyAlignment="1">
      <alignment horizontal="center" vertical="center" wrapText="1"/>
    </xf>
    <xf numFmtId="0" fontId="9" fillId="0" borderId="10" xfId="0" applyFont="1" applyBorder="1" applyAlignment="1">
      <alignment horizontal="center" vertical="center" wrapText="1"/>
    </xf>
    <xf numFmtId="0" fontId="17" fillId="0" borderId="63" xfId="0" applyFont="1" applyBorder="1" applyAlignment="1">
      <alignment horizontal="center" vertical="center"/>
    </xf>
    <xf numFmtId="0" fontId="17" fillId="0" borderId="64" xfId="0" applyFont="1" applyBorder="1" applyAlignment="1">
      <alignment horizontal="center" vertical="center"/>
    </xf>
    <xf numFmtId="0" fontId="17" fillId="0" borderId="65" xfId="0" applyFont="1" applyBorder="1" applyAlignment="1">
      <alignment horizontal="center" vertical="center"/>
    </xf>
    <xf numFmtId="0" fontId="9" fillId="0" borderId="14" xfId="0" applyFont="1" applyBorder="1" applyAlignment="1">
      <alignment horizontal="center" vertical="center" wrapText="1"/>
    </xf>
    <xf numFmtId="0" fontId="9" fillId="0" borderId="9" xfId="0" applyFont="1" applyBorder="1" applyAlignment="1">
      <alignment horizontal="center" vertical="center" wrapText="1"/>
    </xf>
    <xf numFmtId="0" fontId="9" fillId="0" borderId="8" xfId="0" applyFont="1" applyBorder="1" applyAlignment="1">
      <alignment horizontal="center" vertical="center" wrapText="1"/>
    </xf>
    <xf numFmtId="0" fontId="9" fillId="0" borderId="24" xfId="0" applyFont="1" applyBorder="1" applyAlignment="1">
      <alignment horizontal="center" vertical="center" wrapText="1"/>
    </xf>
    <xf numFmtId="0" fontId="9" fillId="0" borderId="40" xfId="0" applyFont="1" applyBorder="1" applyAlignment="1">
      <alignment horizontal="center" vertical="center" wrapText="1"/>
    </xf>
    <xf numFmtId="0" fontId="9" fillId="0" borderId="13" xfId="0" applyFont="1" applyBorder="1" applyAlignment="1">
      <alignment horizontal="center" vertical="center"/>
    </xf>
    <xf numFmtId="0" fontId="2" fillId="0" borderId="13" xfId="0" applyFont="1" applyBorder="1" applyAlignment="1">
      <alignment horizontal="center" vertical="center" wrapText="1"/>
    </xf>
    <xf numFmtId="0" fontId="2" fillId="0" borderId="13" xfId="0" applyFont="1" applyBorder="1" applyAlignment="1">
      <alignment horizontal="center" vertical="center"/>
    </xf>
    <xf numFmtId="0" fontId="25" fillId="0" borderId="13" xfId="0" applyFont="1" applyBorder="1" applyAlignment="1">
      <alignment horizontal="right" vertical="center"/>
    </xf>
    <xf numFmtId="0" fontId="17" fillId="0" borderId="17" xfId="0" applyFont="1" applyBorder="1" applyAlignment="1">
      <alignment horizontal="center" vertical="center"/>
    </xf>
    <xf numFmtId="0" fontId="17" fillId="0" borderId="37" xfId="0" applyFont="1" applyBorder="1" applyAlignment="1">
      <alignment horizontal="center" vertical="center"/>
    </xf>
    <xf numFmtId="0" fontId="17" fillId="0" borderId="16" xfId="0" applyFont="1" applyBorder="1" applyAlignment="1">
      <alignment horizontal="center" vertical="center"/>
    </xf>
    <xf numFmtId="0" fontId="9" fillId="0" borderId="66" xfId="0" applyFont="1" applyBorder="1" applyAlignment="1">
      <alignment horizontal="center"/>
    </xf>
    <xf numFmtId="0" fontId="9" fillId="0" borderId="43" xfId="0" applyFont="1" applyBorder="1" applyAlignment="1">
      <alignment horizontal="center"/>
    </xf>
    <xf numFmtId="0" fontId="8" fillId="0" borderId="66" xfId="0" applyFont="1" applyBorder="1" applyAlignment="1">
      <alignment horizontal="center"/>
    </xf>
    <xf numFmtId="0" fontId="8" fillId="0" borderId="43" xfId="0" applyFont="1" applyBorder="1" applyAlignment="1">
      <alignment horizontal="center"/>
    </xf>
    <xf numFmtId="0" fontId="9" fillId="0" borderId="67" xfId="0" applyFont="1" applyBorder="1" applyAlignment="1">
      <alignment horizontal="center"/>
    </xf>
    <xf numFmtId="0" fontId="9" fillId="0" borderId="68" xfId="0" applyFont="1" applyBorder="1" applyAlignment="1">
      <alignment horizontal="center"/>
    </xf>
    <xf numFmtId="0" fontId="9" fillId="0" borderId="101" xfId="0" applyFont="1" applyBorder="1" applyAlignment="1">
      <alignment horizontal="center" vertical="center" wrapText="1"/>
    </xf>
    <xf numFmtId="0" fontId="9" fillId="0" borderId="102" xfId="0" applyFont="1" applyBorder="1" applyAlignment="1">
      <alignment horizontal="center" vertical="center" wrapText="1"/>
    </xf>
    <xf numFmtId="0" fontId="2" fillId="0" borderId="21"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17" fillId="0" borderId="21" xfId="0" applyFont="1" applyBorder="1" applyAlignment="1">
      <alignment horizontal="center" vertical="center"/>
    </xf>
    <xf numFmtId="0" fontId="17" fillId="0" borderId="22" xfId="0" applyFont="1" applyBorder="1" applyAlignment="1">
      <alignment horizontal="center" vertical="center"/>
    </xf>
    <xf numFmtId="0" fontId="17" fillId="0" borderId="23" xfId="0" applyFont="1" applyBorder="1" applyAlignment="1">
      <alignment horizontal="center" vertical="center"/>
    </xf>
    <xf numFmtId="0" fontId="17" fillId="0" borderId="93" xfId="0" applyFont="1" applyBorder="1" applyAlignment="1">
      <alignment horizontal="center" vertical="center"/>
    </xf>
    <xf numFmtId="0" fontId="9" fillId="0" borderId="94" xfId="0" applyFont="1" applyBorder="1" applyAlignment="1">
      <alignment horizontal="center" vertical="center" wrapText="1"/>
    </xf>
    <xf numFmtId="0" fontId="17" fillId="0" borderId="90" xfId="0" applyFont="1" applyBorder="1" applyAlignment="1">
      <alignment horizontal="center" vertical="center"/>
    </xf>
    <xf numFmtId="0" fontId="17" fillId="0" borderId="91" xfId="0" applyFont="1" applyBorder="1" applyAlignment="1">
      <alignment horizontal="center" vertical="center"/>
    </xf>
    <xf numFmtId="0" fontId="17" fillId="0" borderId="92" xfId="0" applyFont="1" applyBorder="1" applyAlignment="1">
      <alignment horizontal="center" vertical="center"/>
    </xf>
    <xf numFmtId="0" fontId="17" fillId="0" borderId="97" xfId="0" applyFont="1" applyBorder="1" applyAlignment="1">
      <alignment horizontal="center" vertical="center"/>
    </xf>
    <xf numFmtId="0" fontId="32" fillId="0" borderId="21" xfId="0" applyFont="1" applyBorder="1" applyAlignment="1">
      <alignment horizontal="center" wrapText="1"/>
    </xf>
    <xf numFmtId="0" fontId="32" fillId="0" borderId="22" xfId="0" applyFont="1" applyBorder="1" applyAlignment="1">
      <alignment horizontal="center" wrapText="1"/>
    </xf>
    <xf numFmtId="0" fontId="32" fillId="0" borderId="23" xfId="0" applyFont="1" applyBorder="1" applyAlignment="1">
      <alignment horizontal="center" wrapText="1"/>
    </xf>
    <xf numFmtId="0" fontId="33" fillId="0" borderId="21" xfId="0" applyFont="1" applyBorder="1" applyAlignment="1">
      <alignment horizontal="center"/>
    </xf>
    <xf numFmtId="0" fontId="33" fillId="0" borderId="22" xfId="0" applyFont="1" applyBorder="1" applyAlignment="1">
      <alignment horizontal="center"/>
    </xf>
    <xf numFmtId="0" fontId="33" fillId="0" borderId="23" xfId="0" applyFont="1" applyBorder="1" applyAlignment="1">
      <alignment horizontal="center"/>
    </xf>
    <xf numFmtId="0" fontId="0" fillId="0" borderId="6" xfId="0" applyBorder="1" applyAlignment="1">
      <alignment horizontal="left" vertical="center" wrapText="1"/>
    </xf>
    <xf numFmtId="0" fontId="2" fillId="0" borderId="6" xfId="0" applyFont="1" applyBorder="1" applyAlignment="1">
      <alignment horizontal="right" vertical="center" wrapText="1"/>
    </xf>
    <xf numFmtId="0" fontId="2" fillId="0" borderId="6" xfId="0" applyFont="1" applyBorder="1" applyAlignment="1">
      <alignment horizontal="center" vertical="center" wrapText="1"/>
    </xf>
    <xf numFmtId="0" fontId="38" fillId="0" borderId="88" xfId="0" applyFont="1" applyBorder="1" applyAlignment="1">
      <alignment horizontal="right" vertical="top" wrapText="1"/>
    </xf>
    <xf numFmtId="165" fontId="10" fillId="0" borderId="80" xfId="1" applyNumberFormat="1" applyFont="1" applyBorder="1" applyAlignment="1">
      <alignment horizontal="center" vertical="top" wrapText="1"/>
    </xf>
    <xf numFmtId="165" fontId="10" fillId="0" borderId="82" xfId="1" applyNumberFormat="1" applyFont="1" applyBorder="1" applyAlignment="1">
      <alignment horizontal="center" vertical="top" wrapText="1"/>
    </xf>
    <xf numFmtId="165" fontId="10" fillId="0" borderId="84" xfId="1" applyNumberFormat="1" applyFont="1" applyBorder="1" applyAlignment="1">
      <alignment horizontal="center" vertical="top" wrapText="1"/>
    </xf>
    <xf numFmtId="0" fontId="34" fillId="0" borderId="71" xfId="0" applyFont="1" applyBorder="1" applyAlignment="1">
      <alignment horizontal="left" vertical="top" wrapText="1"/>
    </xf>
    <xf numFmtId="0" fontId="10" fillId="0" borderId="6" xfId="0" applyFont="1" applyBorder="1" applyAlignment="1">
      <alignment horizontal="left" vertical="top" wrapText="1"/>
    </xf>
    <xf numFmtId="0" fontId="38" fillId="0" borderId="77" xfId="0" applyFont="1" applyBorder="1" applyAlignment="1">
      <alignment horizontal="center" vertical="top" wrapText="1"/>
    </xf>
    <xf numFmtId="0" fontId="38" fillId="0" borderId="69" xfId="0" applyFont="1" applyBorder="1" applyAlignment="1">
      <alignment horizontal="left" vertical="top" wrapText="1"/>
    </xf>
    <xf numFmtId="0" fontId="34" fillId="0" borderId="70" xfId="0" applyFont="1" applyBorder="1" applyAlignment="1">
      <alignment horizontal="left" vertical="top" wrapText="1"/>
    </xf>
    <xf numFmtId="0" fontId="0" fillId="0" borderId="6" xfId="0" applyFont="1" applyBorder="1" applyAlignment="1">
      <alignment horizontal="center" vertical="center" wrapText="1"/>
    </xf>
  </cellXfs>
  <cellStyles count="7">
    <cellStyle name="Comma" xfId="1" builtinId="3"/>
    <cellStyle name="Comma 2" xfId="3"/>
    <cellStyle name="Excel Built-in Normal 1" xfId="2"/>
    <cellStyle name="Normal" xfId="0" builtinId="0"/>
    <cellStyle name="Normal 187" xfId="4"/>
    <cellStyle name="Normal 4" xfId="5"/>
    <cellStyle name="Normal_Sheet1" xfId="6"/>
  </cellStyles>
  <dxfs count="2">
    <dxf>
      <fill>
        <patternFill>
          <bgColor theme="5" tint="0.39994506668294322"/>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88.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84" Type="http://schemas.openxmlformats.org/officeDocument/2006/relationships/externalLink" Target="externalLinks/externalLink55.xml"/><Relationship Id="rId89" Type="http://schemas.openxmlformats.org/officeDocument/2006/relationships/externalLink" Target="externalLinks/externalLink60.xml"/><Relationship Id="rId112" Type="http://schemas.openxmlformats.org/officeDocument/2006/relationships/externalLink" Target="externalLinks/externalLink83.xml"/><Relationship Id="rId133" Type="http://schemas.openxmlformats.org/officeDocument/2006/relationships/externalLink" Target="externalLinks/externalLink104.xml"/><Relationship Id="rId138" Type="http://schemas.openxmlformats.org/officeDocument/2006/relationships/externalLink" Target="externalLinks/externalLink109.xml"/><Relationship Id="rId154" Type="http://schemas.openxmlformats.org/officeDocument/2006/relationships/externalLink" Target="externalLinks/externalLink125.xml"/><Relationship Id="rId159" Type="http://schemas.openxmlformats.org/officeDocument/2006/relationships/externalLink" Target="externalLinks/externalLink130.xml"/><Relationship Id="rId175" Type="http://schemas.openxmlformats.org/officeDocument/2006/relationships/externalLink" Target="externalLinks/externalLink146.xml"/><Relationship Id="rId170" Type="http://schemas.openxmlformats.org/officeDocument/2006/relationships/externalLink" Target="externalLinks/externalLink141.xml"/><Relationship Id="rId16" Type="http://schemas.openxmlformats.org/officeDocument/2006/relationships/worksheet" Target="worksheets/sheet16.xml"/><Relationship Id="rId107" Type="http://schemas.openxmlformats.org/officeDocument/2006/relationships/externalLink" Target="externalLinks/externalLink78.xml"/><Relationship Id="rId11" Type="http://schemas.openxmlformats.org/officeDocument/2006/relationships/worksheet" Target="worksheets/sheet11.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74" Type="http://schemas.openxmlformats.org/officeDocument/2006/relationships/externalLink" Target="externalLinks/externalLink45.xml"/><Relationship Id="rId79" Type="http://schemas.openxmlformats.org/officeDocument/2006/relationships/externalLink" Target="externalLinks/externalLink50.xml"/><Relationship Id="rId102" Type="http://schemas.openxmlformats.org/officeDocument/2006/relationships/externalLink" Target="externalLinks/externalLink73.xml"/><Relationship Id="rId123" Type="http://schemas.openxmlformats.org/officeDocument/2006/relationships/externalLink" Target="externalLinks/externalLink94.xml"/><Relationship Id="rId128" Type="http://schemas.openxmlformats.org/officeDocument/2006/relationships/externalLink" Target="externalLinks/externalLink99.xml"/><Relationship Id="rId144" Type="http://schemas.openxmlformats.org/officeDocument/2006/relationships/externalLink" Target="externalLinks/externalLink115.xml"/><Relationship Id="rId149" Type="http://schemas.openxmlformats.org/officeDocument/2006/relationships/externalLink" Target="externalLinks/externalLink120.xml"/><Relationship Id="rId5" Type="http://schemas.openxmlformats.org/officeDocument/2006/relationships/worksheet" Target="worksheets/sheet5.xml"/><Relationship Id="rId90" Type="http://schemas.openxmlformats.org/officeDocument/2006/relationships/externalLink" Target="externalLinks/externalLink61.xml"/><Relationship Id="rId95" Type="http://schemas.openxmlformats.org/officeDocument/2006/relationships/externalLink" Target="externalLinks/externalLink66.xml"/><Relationship Id="rId160" Type="http://schemas.openxmlformats.org/officeDocument/2006/relationships/externalLink" Target="externalLinks/externalLink131.xml"/><Relationship Id="rId165" Type="http://schemas.openxmlformats.org/officeDocument/2006/relationships/externalLink" Target="externalLinks/externalLink136.xml"/><Relationship Id="rId181"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64" Type="http://schemas.openxmlformats.org/officeDocument/2006/relationships/externalLink" Target="externalLinks/externalLink35.xml"/><Relationship Id="rId69" Type="http://schemas.openxmlformats.org/officeDocument/2006/relationships/externalLink" Target="externalLinks/externalLink40.xml"/><Relationship Id="rId113" Type="http://schemas.openxmlformats.org/officeDocument/2006/relationships/externalLink" Target="externalLinks/externalLink84.xml"/><Relationship Id="rId118" Type="http://schemas.openxmlformats.org/officeDocument/2006/relationships/externalLink" Target="externalLinks/externalLink89.xml"/><Relationship Id="rId134" Type="http://schemas.openxmlformats.org/officeDocument/2006/relationships/externalLink" Target="externalLinks/externalLink105.xml"/><Relationship Id="rId139" Type="http://schemas.openxmlformats.org/officeDocument/2006/relationships/externalLink" Target="externalLinks/externalLink110.xml"/><Relationship Id="rId80" Type="http://schemas.openxmlformats.org/officeDocument/2006/relationships/externalLink" Target="externalLinks/externalLink51.xml"/><Relationship Id="rId85" Type="http://schemas.openxmlformats.org/officeDocument/2006/relationships/externalLink" Target="externalLinks/externalLink56.xml"/><Relationship Id="rId150" Type="http://schemas.openxmlformats.org/officeDocument/2006/relationships/externalLink" Target="externalLinks/externalLink121.xml"/><Relationship Id="rId155" Type="http://schemas.openxmlformats.org/officeDocument/2006/relationships/externalLink" Target="externalLinks/externalLink126.xml"/><Relationship Id="rId171" Type="http://schemas.openxmlformats.org/officeDocument/2006/relationships/externalLink" Target="externalLinks/externalLink142.xml"/><Relationship Id="rId176" Type="http://schemas.openxmlformats.org/officeDocument/2006/relationships/externalLink" Target="externalLinks/externalLink14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59" Type="http://schemas.openxmlformats.org/officeDocument/2006/relationships/externalLink" Target="externalLinks/externalLink30.xml"/><Relationship Id="rId103" Type="http://schemas.openxmlformats.org/officeDocument/2006/relationships/externalLink" Target="externalLinks/externalLink74.xml"/><Relationship Id="rId108" Type="http://schemas.openxmlformats.org/officeDocument/2006/relationships/externalLink" Target="externalLinks/externalLink79.xml"/><Relationship Id="rId124" Type="http://schemas.openxmlformats.org/officeDocument/2006/relationships/externalLink" Target="externalLinks/externalLink95.xml"/><Relationship Id="rId129" Type="http://schemas.openxmlformats.org/officeDocument/2006/relationships/externalLink" Target="externalLinks/externalLink100.xml"/><Relationship Id="rId54" Type="http://schemas.openxmlformats.org/officeDocument/2006/relationships/externalLink" Target="externalLinks/externalLink25.xml"/><Relationship Id="rId70" Type="http://schemas.openxmlformats.org/officeDocument/2006/relationships/externalLink" Target="externalLinks/externalLink41.xml"/><Relationship Id="rId75" Type="http://schemas.openxmlformats.org/officeDocument/2006/relationships/externalLink" Target="externalLinks/externalLink46.xml"/><Relationship Id="rId91" Type="http://schemas.openxmlformats.org/officeDocument/2006/relationships/externalLink" Target="externalLinks/externalLink62.xml"/><Relationship Id="rId96" Type="http://schemas.openxmlformats.org/officeDocument/2006/relationships/externalLink" Target="externalLinks/externalLink67.xml"/><Relationship Id="rId140" Type="http://schemas.openxmlformats.org/officeDocument/2006/relationships/externalLink" Target="externalLinks/externalLink111.xml"/><Relationship Id="rId145" Type="http://schemas.openxmlformats.org/officeDocument/2006/relationships/externalLink" Target="externalLinks/externalLink116.xml"/><Relationship Id="rId161" Type="http://schemas.openxmlformats.org/officeDocument/2006/relationships/externalLink" Target="externalLinks/externalLink132.xml"/><Relationship Id="rId166" Type="http://schemas.openxmlformats.org/officeDocument/2006/relationships/externalLink" Target="externalLinks/externalLink137.xml"/><Relationship Id="rId18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externalLink" Target="externalLinks/externalLink20.xml"/><Relationship Id="rId114" Type="http://schemas.openxmlformats.org/officeDocument/2006/relationships/externalLink" Target="externalLinks/externalLink85.xml"/><Relationship Id="rId119" Type="http://schemas.openxmlformats.org/officeDocument/2006/relationships/externalLink" Target="externalLinks/externalLink90.xml"/><Relationship Id="rId44" Type="http://schemas.openxmlformats.org/officeDocument/2006/relationships/externalLink" Target="externalLinks/externalLink15.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81" Type="http://schemas.openxmlformats.org/officeDocument/2006/relationships/externalLink" Target="externalLinks/externalLink52.xml"/><Relationship Id="rId86" Type="http://schemas.openxmlformats.org/officeDocument/2006/relationships/externalLink" Target="externalLinks/externalLink57.xml"/><Relationship Id="rId130" Type="http://schemas.openxmlformats.org/officeDocument/2006/relationships/externalLink" Target="externalLinks/externalLink101.xml"/><Relationship Id="rId135" Type="http://schemas.openxmlformats.org/officeDocument/2006/relationships/externalLink" Target="externalLinks/externalLink106.xml"/><Relationship Id="rId151" Type="http://schemas.openxmlformats.org/officeDocument/2006/relationships/externalLink" Target="externalLinks/externalLink122.xml"/><Relationship Id="rId156" Type="http://schemas.openxmlformats.org/officeDocument/2006/relationships/externalLink" Target="externalLinks/externalLink127.xml"/><Relationship Id="rId177" Type="http://schemas.openxmlformats.org/officeDocument/2006/relationships/externalLink" Target="externalLinks/externalLink148.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externalLink" Target="externalLinks/externalLink143.xml"/><Relationship Id="rId180" Type="http://schemas.openxmlformats.org/officeDocument/2006/relationships/externalLink" Target="externalLinks/externalLink15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109" Type="http://schemas.openxmlformats.org/officeDocument/2006/relationships/externalLink" Target="externalLinks/externalLink8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6" Type="http://schemas.openxmlformats.org/officeDocument/2006/relationships/externalLink" Target="externalLinks/externalLink47.xml"/><Relationship Id="rId97" Type="http://schemas.openxmlformats.org/officeDocument/2006/relationships/externalLink" Target="externalLinks/externalLink68.xml"/><Relationship Id="rId104" Type="http://schemas.openxmlformats.org/officeDocument/2006/relationships/externalLink" Target="externalLinks/externalLink75.xml"/><Relationship Id="rId120" Type="http://schemas.openxmlformats.org/officeDocument/2006/relationships/externalLink" Target="externalLinks/externalLink91.xml"/><Relationship Id="rId125" Type="http://schemas.openxmlformats.org/officeDocument/2006/relationships/externalLink" Target="externalLinks/externalLink96.xml"/><Relationship Id="rId141" Type="http://schemas.openxmlformats.org/officeDocument/2006/relationships/externalLink" Target="externalLinks/externalLink112.xml"/><Relationship Id="rId146" Type="http://schemas.openxmlformats.org/officeDocument/2006/relationships/externalLink" Target="externalLinks/externalLink117.xml"/><Relationship Id="rId167" Type="http://schemas.openxmlformats.org/officeDocument/2006/relationships/externalLink" Target="externalLinks/externalLink138.xml"/><Relationship Id="rId7" Type="http://schemas.openxmlformats.org/officeDocument/2006/relationships/worksheet" Target="worksheets/sheet7.xml"/><Relationship Id="rId71" Type="http://schemas.openxmlformats.org/officeDocument/2006/relationships/externalLink" Target="externalLinks/externalLink42.xml"/><Relationship Id="rId92" Type="http://schemas.openxmlformats.org/officeDocument/2006/relationships/externalLink" Target="externalLinks/externalLink63.xml"/><Relationship Id="rId162" Type="http://schemas.openxmlformats.org/officeDocument/2006/relationships/externalLink" Target="externalLinks/externalLink133.xml"/><Relationship Id="rId183"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66" Type="http://schemas.openxmlformats.org/officeDocument/2006/relationships/externalLink" Target="externalLinks/externalLink37.xml"/><Relationship Id="rId87" Type="http://schemas.openxmlformats.org/officeDocument/2006/relationships/externalLink" Target="externalLinks/externalLink58.xml"/><Relationship Id="rId110" Type="http://schemas.openxmlformats.org/officeDocument/2006/relationships/externalLink" Target="externalLinks/externalLink81.xml"/><Relationship Id="rId115" Type="http://schemas.openxmlformats.org/officeDocument/2006/relationships/externalLink" Target="externalLinks/externalLink86.xml"/><Relationship Id="rId131" Type="http://schemas.openxmlformats.org/officeDocument/2006/relationships/externalLink" Target="externalLinks/externalLink102.xml"/><Relationship Id="rId136" Type="http://schemas.openxmlformats.org/officeDocument/2006/relationships/externalLink" Target="externalLinks/externalLink107.xml"/><Relationship Id="rId157" Type="http://schemas.openxmlformats.org/officeDocument/2006/relationships/externalLink" Target="externalLinks/externalLink128.xml"/><Relationship Id="rId178" Type="http://schemas.openxmlformats.org/officeDocument/2006/relationships/externalLink" Target="externalLinks/externalLink149.xml"/><Relationship Id="rId61" Type="http://schemas.openxmlformats.org/officeDocument/2006/relationships/externalLink" Target="externalLinks/externalLink32.xml"/><Relationship Id="rId82" Type="http://schemas.openxmlformats.org/officeDocument/2006/relationships/externalLink" Target="externalLinks/externalLink53.xml"/><Relationship Id="rId152" Type="http://schemas.openxmlformats.org/officeDocument/2006/relationships/externalLink" Target="externalLinks/externalLink123.xml"/><Relationship Id="rId173" Type="http://schemas.openxmlformats.org/officeDocument/2006/relationships/externalLink" Target="externalLinks/externalLink144.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56" Type="http://schemas.openxmlformats.org/officeDocument/2006/relationships/externalLink" Target="externalLinks/externalLink27.xml"/><Relationship Id="rId77" Type="http://schemas.openxmlformats.org/officeDocument/2006/relationships/externalLink" Target="externalLinks/externalLink48.xml"/><Relationship Id="rId100" Type="http://schemas.openxmlformats.org/officeDocument/2006/relationships/externalLink" Target="externalLinks/externalLink71.xml"/><Relationship Id="rId105" Type="http://schemas.openxmlformats.org/officeDocument/2006/relationships/externalLink" Target="externalLinks/externalLink76.xml"/><Relationship Id="rId126" Type="http://schemas.openxmlformats.org/officeDocument/2006/relationships/externalLink" Target="externalLinks/externalLink97.xml"/><Relationship Id="rId147" Type="http://schemas.openxmlformats.org/officeDocument/2006/relationships/externalLink" Target="externalLinks/externalLink118.xml"/><Relationship Id="rId168" Type="http://schemas.openxmlformats.org/officeDocument/2006/relationships/externalLink" Target="externalLinks/externalLink139.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externalLink" Target="externalLinks/externalLink43.xml"/><Relationship Id="rId93" Type="http://schemas.openxmlformats.org/officeDocument/2006/relationships/externalLink" Target="externalLinks/externalLink64.xml"/><Relationship Id="rId98" Type="http://schemas.openxmlformats.org/officeDocument/2006/relationships/externalLink" Target="externalLinks/externalLink69.xml"/><Relationship Id="rId121" Type="http://schemas.openxmlformats.org/officeDocument/2006/relationships/externalLink" Target="externalLinks/externalLink92.xml"/><Relationship Id="rId142" Type="http://schemas.openxmlformats.org/officeDocument/2006/relationships/externalLink" Target="externalLinks/externalLink113.xml"/><Relationship Id="rId163" Type="http://schemas.openxmlformats.org/officeDocument/2006/relationships/externalLink" Target="externalLinks/externalLink134.xml"/><Relationship Id="rId184" Type="http://schemas.openxmlformats.org/officeDocument/2006/relationships/calcChain" Target="calcChain.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17.xml"/><Relationship Id="rId67" Type="http://schemas.openxmlformats.org/officeDocument/2006/relationships/externalLink" Target="externalLinks/externalLink38.xml"/><Relationship Id="rId116" Type="http://schemas.openxmlformats.org/officeDocument/2006/relationships/externalLink" Target="externalLinks/externalLink87.xml"/><Relationship Id="rId137" Type="http://schemas.openxmlformats.org/officeDocument/2006/relationships/externalLink" Target="externalLinks/externalLink108.xml"/><Relationship Id="rId158" Type="http://schemas.openxmlformats.org/officeDocument/2006/relationships/externalLink" Target="externalLinks/externalLink129.xml"/><Relationship Id="rId20" Type="http://schemas.openxmlformats.org/officeDocument/2006/relationships/worksheet" Target="worksheets/sheet20.xml"/><Relationship Id="rId41" Type="http://schemas.openxmlformats.org/officeDocument/2006/relationships/externalLink" Target="externalLinks/externalLink12.xml"/><Relationship Id="rId62" Type="http://schemas.openxmlformats.org/officeDocument/2006/relationships/externalLink" Target="externalLinks/externalLink33.xml"/><Relationship Id="rId83" Type="http://schemas.openxmlformats.org/officeDocument/2006/relationships/externalLink" Target="externalLinks/externalLink54.xml"/><Relationship Id="rId88" Type="http://schemas.openxmlformats.org/officeDocument/2006/relationships/externalLink" Target="externalLinks/externalLink59.xml"/><Relationship Id="rId111" Type="http://schemas.openxmlformats.org/officeDocument/2006/relationships/externalLink" Target="externalLinks/externalLink82.xml"/><Relationship Id="rId132" Type="http://schemas.openxmlformats.org/officeDocument/2006/relationships/externalLink" Target="externalLinks/externalLink103.xml"/><Relationship Id="rId153" Type="http://schemas.openxmlformats.org/officeDocument/2006/relationships/externalLink" Target="externalLinks/externalLink124.xml"/><Relationship Id="rId174" Type="http://schemas.openxmlformats.org/officeDocument/2006/relationships/externalLink" Target="externalLinks/externalLink145.xml"/><Relationship Id="rId179" Type="http://schemas.openxmlformats.org/officeDocument/2006/relationships/externalLink" Target="externalLinks/externalLink150.xml"/><Relationship Id="rId15" Type="http://schemas.openxmlformats.org/officeDocument/2006/relationships/worksheet" Target="worksheets/sheet15.xml"/><Relationship Id="rId36" Type="http://schemas.openxmlformats.org/officeDocument/2006/relationships/externalLink" Target="externalLinks/externalLink7.xml"/><Relationship Id="rId57" Type="http://schemas.openxmlformats.org/officeDocument/2006/relationships/externalLink" Target="externalLinks/externalLink28.xml"/><Relationship Id="rId106" Type="http://schemas.openxmlformats.org/officeDocument/2006/relationships/externalLink" Target="externalLinks/externalLink77.xml"/><Relationship Id="rId127" Type="http://schemas.openxmlformats.org/officeDocument/2006/relationships/externalLink" Target="externalLinks/externalLink98.xml"/><Relationship Id="rId10" Type="http://schemas.openxmlformats.org/officeDocument/2006/relationships/worksheet" Target="worksheets/sheet10.xml"/><Relationship Id="rId31" Type="http://schemas.openxmlformats.org/officeDocument/2006/relationships/externalLink" Target="externalLinks/externalLink2.xml"/><Relationship Id="rId52" Type="http://schemas.openxmlformats.org/officeDocument/2006/relationships/externalLink" Target="externalLinks/externalLink23.xml"/><Relationship Id="rId73" Type="http://schemas.openxmlformats.org/officeDocument/2006/relationships/externalLink" Target="externalLinks/externalLink44.xml"/><Relationship Id="rId78" Type="http://schemas.openxmlformats.org/officeDocument/2006/relationships/externalLink" Target="externalLinks/externalLink49.xml"/><Relationship Id="rId94" Type="http://schemas.openxmlformats.org/officeDocument/2006/relationships/externalLink" Target="externalLinks/externalLink65.xml"/><Relationship Id="rId99" Type="http://schemas.openxmlformats.org/officeDocument/2006/relationships/externalLink" Target="externalLinks/externalLink70.xml"/><Relationship Id="rId101" Type="http://schemas.openxmlformats.org/officeDocument/2006/relationships/externalLink" Target="externalLinks/externalLink72.xml"/><Relationship Id="rId122" Type="http://schemas.openxmlformats.org/officeDocument/2006/relationships/externalLink" Target="externalLinks/externalLink93.xml"/><Relationship Id="rId143" Type="http://schemas.openxmlformats.org/officeDocument/2006/relationships/externalLink" Target="externalLinks/externalLink114.xml"/><Relationship Id="rId148" Type="http://schemas.openxmlformats.org/officeDocument/2006/relationships/externalLink" Target="externalLinks/externalLink119.xml"/><Relationship Id="rId164" Type="http://schemas.openxmlformats.org/officeDocument/2006/relationships/externalLink" Target="externalLinks/externalLink135.xml"/><Relationship Id="rId169" Type="http://schemas.openxmlformats.org/officeDocument/2006/relationships/externalLink" Target="externalLinks/externalLink14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00.2\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leserver\YTC%20Works\YTC%20BCM%20HYD\Ekalavya%20Doors%20&amp;%20Roads%20Datas%2013-1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leserver\Documents%20and%20Settings\Venkat123\Local%20Settings\Temporary%20Internet%20Files\Content.IE5\CLYZ45MR\Ekalavya%20Doors%20&amp;%20Roads%20Datas%2013-14.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leserver\YTC%20-%20Khammam\Ekalavya%20Doors%20&amp;%20Roads%20Datas%2013-1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100.2\Nagarjuna\WE%20Full\NALGONDA_HUDCO_WORKEST\HUDCO_7_VOILSINGARAM_KRISHNA_PR\3_PIPELINES_VOILSINGRAM.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leserver\Users\sai\AppData\Roaming\Microsoft\Excel\YTC%20Works\YTC%20BCM%20HYD\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leserver\Users\sai\AppData\Roaming\Microsoft\Excel\satyasai%20-sssc\Chintapalli\YTC%20Chintapalli%20RE\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92.168.100.2\Nagarjuna\WE%20Full\07%202010%20Marketing%20Estimates\2010-11_NAGAYALANK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leserver\Users\sai\AppData\Roaming\Microsoft\Excel\Chintapalli\YTC%20Chintapalli%20RE\Ekalavya%20Doors%20&amp;%20Roads%20Datas%2013-14.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Data%20(14-15).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Estimates\Estimates\Bowenpally\Up%20date\Estimates\Estimates\Narsingi\New%20work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erver\working%20estimate%202\wORKING%20ESTIMATE%20kapulapally.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Estimates\Estimates\Bowenpally\Up%20date\Estimates\Estimates\Medchal\2010-11\new%20estt%202011-1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leserver\YTC%20Works\YTC%20-%20Khammam\Documents%20and%20Settings\Venkat123\Local%20Settings\Temporary%20Internet%20Files\Content.IE5\CLYZ45MR\Ekalavya%20Doors%20&amp;%20Roads%20Datas%2013-1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192.168.100.2\107CW\Users\AEE%207\Downloads\Marketing%20Data\Data%20(14-15).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92.168.100.2\YMallikarjuna%20Reddy(SW)\OFFICE\AE's\AE-%20ATP\Degree%20College%20at%20Tadipatri.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vizag%20RIDF_X1\mahesh\t-s_models\MODEL1(chandrashekar).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My%20Documents%20250806\New%20P-B%20Rd.16-25.2\Vallampatla%20-Tharigoppul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My%20Documents%20250806\New%20P-B%20Rd.16-25.2\Estimates\RIDF-XI\WARANGAL\RN%20road-05-0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Rythu%20bazar,%20Gaddiannaram.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Up%20date\Estimates\Estimates\Narsingi\New%20work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192.168.100.2\107CW\Users\AEE%207\Downloads\Marketing%20Data\Rythu%20bazar,%20Gaddiannaram.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192.168.100.2\Temp\Electrical\Dubbak%20100%20bedded%20Hospital%20Estimate\Marketing%20Data\Up%20date\Estimates\Estimates\Medchal\2010-11\new%20estt%202011-1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mahesh\t-s_models\LATEST\WG\Madhavaram_Kamsalipalem.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192.168.100.2\MASTER%20DATA%202018-19-06.10.18-DATAS%20MODIFIED-LIFTS%20-%20ANTP\MASTER%20DATA%202018-19-OC-SELF-21.09.18.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PMGSY-I%20BAL-04-05\Road%20from%206-0%20km%20of%20T01%20to%20Balwanthapur%20(Mal-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2\107CW\Users\AEE%207\Downloads\Marketing%20Data\Estimates\Estimates\Bowenpally\Up%20date\Estimates\Estimates\Tandur\datas-2010-11,Tandur.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leserver\Users\sai\AppData\Roaming\Microsoft\Excel\Users\SATYASAI\Desktop\Ekalavya%20Doors%20&amp;%20Roads%20Datas%2013-14.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192.168.100.2\107CW\Users\AEE%207\Downloads\Estimates%20CE%20HUDCO\Impts.by%20wid.&amp;%20Strength.VAA%2051.8%20to%2052.8%20inc.CD%20works..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92.168.100.2\TEMP\SRI%20KANTH\10-07-2021\REAR%20SIDE%20BLOCK\f\My%20Documents\ESTIMATES\Estimate%20copy.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92.168.100.2\TEMP\SRI%20KANTH\10-07-2021\Arul\MD%20Visit\RAB-23\Data%20-%20base\Client%20Bill\R.A%20Bill%20No-17\UGF%20Block%20F.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192.168.100.2\YMallikarjuna%20Reddy(SW)\WE%20Constr.%20of%20premanent%20SWRSC%20Kondapuram%20-%2030.12.20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92.168.100.2\Mails%20Received\WINDOWS\Desktop\PMGSY%20PH-V\ARRR-ver-110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RAJU%20PR\2008-09%20BUILDINGS\HERITAGE%202008-09\SRIVARIMETTU%20-%20New\PMGSY-I%20BAL-04-05\Road%20from%206-0%20km%20of%20T01%20to%20Balwanthapur%20(Mal-5).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92.168.100.2\Mails%20Received\RAJU%20PR\2008-09%20BUILDINGS\HERITAGE%202008-09\SRIVARIMETTU%20-%20New\WINDOWS\Desktop\PMGSY%20PH-V\ARRR-ver-110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6C27CBCA\jawaharnagar-bpt-hyd-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95.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192.168.100.2\107CW\Users\AEE%207\Downloads\Documents%20and%20Settings\Administrator\Desktop\IHSDP_KMC\RGK.RAYANAM.BILL%203.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DATA%202008-09\Documents%20and%20Settings\hcl\Desktop\ARRR-ver-1104.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192.168.100.2\Mails%20Received\2021\APMSIDC\Feb-21\02-02-21(VZM%20Estimates)\attachments_2010_12_07\est%20ref\DOCUME~1\SUDARS~1\LOCALS~1\Temp\Rar$DI00.765\Tirpuathi\Datas%20for%20roads%20and%20drains_2008-09.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192.168.100.2\TEMP\SRI%20KANTH\10-07-2021\REAR%20SIDE%20BLOCK\d\Marketing\Markfed\Market%20Yard%20Datas\DATA%202008-09\Documents%20and%20Settings\RAMU\Desktop\ARRR-ver-1105-vsr.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92.168.100.2\YMallikarjuna%20Reddy(SW)\Back%20up%20files%20up%20to%2017509\f\Price%20Escalation\Sekhar\SC%20Corporation\Bldgs\Monthly%20rates\Gooty\Welfare%20hostel%20complex%20Girls%20Gooty%2028.4.20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192.168.100.2\Marketing%20Data\Estimates\Estimates\Bowenpally\Up%20date\Estimates\Estimates\Medchal\2010-11\Compound%20wall%20(balance%20portion).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C:\R&amp;B(Telangana)\Courts\KP-08.2.2018%20FROM%20%20R&amp;B%20DEPTT\Road%20Estimate.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29893273\l%20Ecconomical%20Pumping%20Main-DP1.xlsx"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DNIN\Users\anwar\Documents%20and%20Settings\Acer\Desktop\educationa%20resource%20center\All%20Sections%202006\Civil\Subhash\SEWS%20Musthabad\SEWS%20bal.%20Ests\Rakesh2\MHP%20Daily.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C:\Users\srinu\Desktop\Repairs\Jaggampeta%20Boys\educationa%20resource%20center\All%20Sections%202006\Civil\Subhash\SEWS%20Musthabad\SEWS%20bal.%20Ests\Rakesh2\MHP%20Daily.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192.168.100.2\Data.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WS%20DATA%20COMMUNICATED\Valves09-10_NABARD%20DPR.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C:\latest_files\sgry_5-6\BACKUP\madhav\nabard\LATEST_NABARD\Beerole%20est.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C:\MODEL%20SCHOOL%20KKT%2018.06.2014\DB%20files\Estts\PP_Jcl\FDR%20Estts\ModifiedFDR_RTRoad.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2000%20MT,%20IBPM.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92.168.100.2\107CW\Users\AEE%207\Downloads\Marketing%20Data\Padma\Kadapa%20Division\Documents%20and%20Settings\shailu\Desktop\New%20Folder\Bowenpally\New%20estt,%20Bowenpally.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92.168.100.2\BACKUP%205-10-2010\New%20Folder\SIVARAM\INTERNAL%20DISTRUBUTION%20SYSTEMS\Data%20Items\Rampachodavaram%20projects\Pipes&amp;Valves09-10\1.Model%20pipelines%20Data%202008-09-1.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192.168.100.2\107CW\Users\AEE%207\Downloads\BACKUP%205-10-2010\New%20Folder\SIVARAM\INTERNAL%20DISTRUBUTION%20SYSTEMS\Data%20Items\Rampachodavaram%20projects\Pipes&amp;Valves09-10\1.Model%20pipelines%20Data%202008-09-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Rolly/nikkoshi/windows/TEMP/KOYO%E6%8F%90%E5%87%BA%E8%A6%8B%E7%A9%8D%E6%9B%B8%2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bom"/>
      <sheetName val="detls"/>
      <sheetName val="CDdata_(2)5"/>
      <sheetName val="Data_2"/>
      <sheetName val="CDdata_(2)3"/>
      <sheetName val="CDdata_(2)2"/>
      <sheetName val="Data_"/>
      <sheetName val="CDdata_(2)4"/>
      <sheetName val="Data_1"/>
      <sheetName val="Labour"/>
      <sheetName val="Plant &amp;  Machinery"/>
      <sheetName val="Bridge Data 2005-06"/>
      <sheetName val="r"/>
      <sheetName val="final abstract"/>
      <sheetName val="Fee Rate Summary"/>
      <sheetName val="EDWise"/>
      <sheetName val="Design"/>
      <sheetName val="HDPE"/>
      <sheetName val="pvc"/>
      <sheetName val="pvc_basic"/>
      <sheetName val="t_prsr"/>
      <sheetName val="id"/>
      <sheetName val="Specification report"/>
      <sheetName val="Rate Analysis"/>
      <sheetName val="Common "/>
      <sheetName val="Usage"/>
      <sheetName val="GN_ST_10"/>
      <sheetName val="PRECAST lightconc_II"/>
      <sheetName val="BALAN1"/>
      <sheetName val="Voucher"/>
      <sheetName val="C-data"/>
      <sheetName val="wh"/>
      <sheetName val="civ data"/>
      <sheetName val="DI"/>
      <sheetName val="TOP SLAB-beams"/>
      <sheetName val="Specification"/>
      <sheetName val="DATA-BASE"/>
      <sheetName val="DATA-ABSTRACT"/>
      <sheetName val="Newabstract"/>
      <sheetName val="Estimate"/>
      <sheetName val="Abs"/>
      <sheetName val="maya"/>
      <sheetName val="Main sheet"/>
      <sheetName val="ci"/>
      <sheetName val="civil-works"/>
      <sheetName val="SPT vs PHI"/>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not req 3"/>
      <sheetName val="0000000000000"/>
      <sheetName val="HDPE-pipe-rates"/>
      <sheetName val="pvc-pipe-rates"/>
      <sheetName val="Iocount"/>
      <sheetName val="mas_hab"/>
      <sheetName val="c.d.abs.est."/>
      <sheetName val="Sheet2"/>
      <sheetName val="Sanction dump"/>
      <sheetName val="clvrt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abour"/>
      <sheetName val="DATA"/>
      <sheetName val="HDPE"/>
      <sheetName val="DI"/>
      <sheetName val="pvc"/>
      <sheetName val="Lead statement ss5"/>
      <sheetName val="Lead_statement_ss5"/>
      <sheetName val="Lead"/>
      <sheetName val="data existing_do not delete"/>
      <sheetName val="ssr-rates"/>
      <sheetName val="DATA_PRG"/>
      <sheetName val="clvrt_data"/>
      <sheetName val="t_prsr"/>
      <sheetName val="wh"/>
      <sheetName val="Plant 㫨  Machinery"/>
      <sheetName val="Plant_㫨__Machinery"/>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Sheet1"/>
      <sheetName val="Rates-May-14"/>
      <sheetName val="TOP SLAB-beams"/>
      <sheetName val="int-Dia-pv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PROCTOR"/>
      <sheetName val="PH data"/>
      <sheetName val="Common "/>
      <sheetName val="Delivery mains"/>
      <sheetName val="bundqty"/>
      <sheetName val="CONST"/>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Cover"/>
      <sheetName val="index"/>
      <sheetName val="Cash2"/>
      <sheetName val="Design"/>
      <sheetName val="BWSCPlt"/>
      <sheetName val="CI"/>
      <sheetName val="G.R.P"/>
      <sheetName val="PSC REVISED"/>
      <sheetName val="DATA SHEET"/>
      <sheetName val="ANAL-PIPE LINE"/>
      <sheetName val="MS Pipe Working"/>
      <sheetName val="wh_data"/>
      <sheetName val="wh_data_R"/>
      <sheetName val="CPHEEO"/>
      <sheetName val="input"/>
      <sheetName val="civ data"/>
      <sheetName val="HDPE-pipe-rates"/>
      <sheetName val="pvc-pipe-rates"/>
      <sheetName val="650kL-design-final"/>
      <sheetName val="_5wgdhabfinal00_01"/>
      <sheetName val="SPT vs PHI"/>
      <sheetName val="PS1"/>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Abs"/>
      <sheetName val="X-2"/>
      <sheetName val="Exp"/>
      <sheetName val="A 3_7"/>
      <sheetName val="LEAD S 10-11"/>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Road Detail Est."/>
      <sheetName val="SOR"/>
      <sheetName val="TTL"/>
      <sheetName val="Civil Works"/>
      <sheetName val="MRMECADAMoad data"/>
      <sheetName val="EDWise"/>
      <sheetName val="Hire"/>
      <sheetName val="Basic data "/>
      <sheetName val="BLK3"/>
      <sheetName val="BLK2"/>
      <sheetName val="E &amp; R"/>
      <sheetName val="radar"/>
      <sheetName val="UG"/>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sand"/>
      <sheetName val="stone"/>
      <sheetName val="Devider(CC)"/>
      <sheetName val="Devider (CRS)"/>
      <sheetName val="data-Parks-new"/>
      <sheetName val="C-Mat-Gen-"/>
      <sheetName val="Data "/>
      <sheetName val="Devider (CRS) final"/>
      <sheetName val="GA"/>
      <sheetName val="Single Devider"/>
      <sheetName val="v"/>
      <sheetName val="Rates SSR 2008-09"/>
      <sheetName val="final abstract"/>
      <sheetName val="rdamdata"/>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Rd.Est"/>
      <sheetName val="Works"/>
      <sheetName val="General"/>
      <sheetName val="HDPE"/>
      <sheetName val="DI"/>
      <sheetName val="pvc"/>
      <sheetName val="Rates2"/>
      <sheetName val="CDdata_(2)1"/>
      <sheetName val="Plant_&amp;__Machinery1"/>
      <sheetName val="CDdata_(2)2"/>
      <sheetName val="Plant_&amp;__Machinery2"/>
      <sheetName val="BALAN1"/>
      <sheetName val="m"/>
      <sheetName val="Convey"/>
      <sheetName val="c.d.abs.est."/>
      <sheetName val="pvc_basic"/>
      <sheetName val="Staff Acco."/>
      <sheetName val="SC Cost FEB 03"/>
      <sheetName val="mlead"/>
      <sheetName val="abs road"/>
      <sheetName val="Abs_CD_2"/>
      <sheetName val="road est"/>
      <sheetName val="ECV"/>
      <sheetName val="hdpe_basic"/>
      <sheetName val="BLK2"/>
      <sheetName val="BLK3"/>
      <sheetName val="E &amp; R"/>
      <sheetName val="radar"/>
      <sheetName val="UG"/>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Estt"/>
      <sheetName val="road detail est."/>
      <sheetName val="Gen_Abs"/>
      <sheetName val="GT DUMP"/>
      <sheetName val="sancdump"/>
      <sheetName val="GZL"/>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t_prsr"/>
      <sheetName val="ssr-rates"/>
      <sheetName val="wh"/>
      <sheetName val="0000000000000"/>
      <sheetName val="Sub -  Analysis"/>
      <sheetName val="Labour rates"/>
      <sheetName val="Rate analysis"/>
      <sheetName val="RMR 2008-09"/>
      <sheetName val="civ data"/>
      <sheetName val="Ins &amp; Bonds"/>
      <sheetName val="A-3.1"/>
      <sheetName val="Client req"/>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Lead"/>
      <sheetName val="wh"/>
      <sheetName val="DATA_PRG"/>
      <sheetName val="Labour"/>
      <sheetName val="Material"/>
      <sheetName val="Plant &amp;  Machinery"/>
      <sheetName val="GEN-ABS Del"/>
      <sheetName val="Rates SSR 2008-09"/>
      <sheetName val="m"/>
      <sheetName val="mlead"/>
      <sheetName val="MRATES"/>
      <sheetName val="Cover"/>
      <sheetName val="BALAN1"/>
      <sheetName val="Voucher"/>
      <sheetName val="FORM7"/>
      <sheetName val="DI"/>
      <sheetName val="pvc"/>
      <sheetName val="abs road"/>
      <sheetName val="DATA"/>
      <sheetName val="mas_hab"/>
      <sheetName val="Staff Acco."/>
      <sheetName val="RMR"/>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DATA-BASE"/>
      <sheetName val="DATA-ABSTRACT"/>
      <sheetName val="ewst"/>
      <sheetName val="DATA-2005-06"/>
      <sheetName val="civ data"/>
      <sheetName val="PRECAST lightconc-II"/>
      <sheetName val="m1"/>
      <sheetName val="not req 3"/>
      <sheetName val="C-data"/>
      <sheetName val="hdpe weights"/>
      <sheetName val="PVC weights"/>
      <sheetName val="index"/>
      <sheetName val="GT DUMP"/>
      <sheetName val="sancdump"/>
      <sheetName val="Sub -  Analysis"/>
      <sheetName val="Labour rates"/>
      <sheetName val="Lead statement ss5"/>
      <sheetName val="CABLE DATA"/>
      <sheetName val="Lead statement"/>
      <sheetName val="ONLINE DUMP"/>
      <sheetName val="pv cement"/>
      <sheetName val="POL"/>
      <sheetName val="PH RATE"/>
      <sheetName val="hdpe_basic"/>
      <sheetName val="0000000000000"/>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rdamdata"/>
      <sheetName val="0000000000000"/>
      <sheetName val="pvc"/>
      <sheetName val="HDPE"/>
      <sheetName val="DI"/>
      <sheetName val="Lead statement"/>
      <sheetName val="DATA"/>
      <sheetName val="census91"/>
      <sheetName val="maya"/>
      <sheetName val="C-data"/>
      <sheetName val="RMR"/>
      <sheetName val="MRATES"/>
      <sheetName val="stone"/>
      <sheetName val="Road data"/>
      <sheetName val="Nspt-smp-final-ORIGINAL"/>
      <sheetName val="Labour"/>
      <sheetName val="Lead"/>
      <sheetName val="DATA_PRG"/>
      <sheetName val="GF SB Ok "/>
      <sheetName val="Levels"/>
      <sheetName val="HDPE-pipe-rates"/>
      <sheetName val="pvc-pipe-rates"/>
      <sheetName val="Material"/>
      <sheetName val="Plant &amp;  Machinery"/>
      <sheetName val="BTR"/>
      <sheetName val="DES"/>
      <sheetName val="COVER"/>
      <sheetName val="HP PIPE  DATA"/>
      <sheetName val="SLAB  DATA"/>
      <sheetName val="m"/>
      <sheetName val="MRoad data"/>
      <sheetName val="AV-HDPE"/>
      <sheetName val="Di_gate-HDPE"/>
      <sheetName val="mlead"/>
      <sheetName val="splmidata"/>
      <sheetName val="ppraodata"/>
      <sheetName val="CONST"/>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Common "/>
      <sheetName val="final abstract"/>
      <sheetName val="Rate Analysis"/>
      <sheetName val="Basicrates"/>
      <sheetName val="discount"/>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t_prsr"/>
      <sheetName val="wh"/>
      <sheetName val="Data.F8.BTR"/>
      <sheetName val="GA"/>
      <sheetName val="hdpe-rates"/>
      <sheetName val="pvc-rates"/>
      <sheetName val="detls"/>
      <sheetName val="Civil Boq"/>
      <sheetName val="Summary"/>
      <sheetName val="Note"/>
      <sheetName val="Specification"/>
      <sheetName val="analy"/>
      <sheetName val="basdat"/>
      <sheetName val="Abs"/>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R_Det"/>
      <sheetName val="coverpage"/>
      <sheetName val="ROADS"/>
      <sheetName val="abs road"/>
      <sheetName val="TS memo"/>
      <sheetName val="GT DUMP"/>
      <sheetName val="sancdump"/>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Abs_CD_2"/>
      <sheetName val="road est"/>
      <sheetName val="ECV"/>
      <sheetName val="Global factors"/>
      <sheetName val="Table10"/>
      <sheetName val="Table11"/>
      <sheetName val="Table12"/>
      <sheetName val="Rates-May-14"/>
      <sheetName val="final data"/>
      <sheetName val="data r-i 1"/>
      <sheetName val="pop"/>
      <sheetName val="m1"/>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HDPE"/>
      <sheetName val="stone"/>
      <sheetName val="EDWise"/>
      <sheetName val="BHANDUP"/>
      <sheetName val="PRECAST lightconc-II"/>
      <sheetName val="data existing_do not delete"/>
      <sheetName val="Lead"/>
      <sheetName val="Quarry"/>
      <sheetName val="Line"/>
      <sheetName val="CRUST"/>
      <sheetName val="QDTS"/>
      <sheetName val="RMR"/>
      <sheetName val="Rates"/>
      <sheetName val="BTR"/>
      <sheetName val="Road data"/>
      <sheetName val="Sheet3"/>
      <sheetName val="DI"/>
      <sheetName val="pvc"/>
      <sheetName val="DATA"/>
      <sheetName val="coverpage"/>
      <sheetName val="mlead"/>
      <sheetName val="ROADS"/>
      <sheetName val="BALAN1"/>
      <sheetName val="Levels"/>
      <sheetName val="Labour"/>
      <sheetName val="Material"/>
      <sheetName val="Plant &amp;  Machinery"/>
      <sheetName val="civ data"/>
      <sheetName val="id"/>
      <sheetName val="wh"/>
      <sheetName val="census91"/>
      <sheetName val="0000000000000"/>
      <sheetName val="maya"/>
      <sheetName val="C-data"/>
      <sheetName val="Lead statement"/>
      <sheetName val="MRATES"/>
      <sheetName val="Nspt-smp-final-ORIGINAL"/>
      <sheetName val="DES"/>
      <sheetName val="COVER"/>
      <sheetName val="HP PIPE  DATA"/>
      <sheetName val="SLAB  DATA"/>
      <sheetName val="DATA_PRG"/>
      <sheetName val="pvc_basic"/>
      <sheetName val="overviewbarmer"/>
      <sheetName val="Master_data"/>
      <sheetName val="Boq"/>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not req 3"/>
      <sheetName val="DATA-2005-06"/>
      <sheetName val="Flight-1"/>
      <sheetName val="QTY"/>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HDPE"/>
      <sheetName val="DI"/>
      <sheetName val="pvc"/>
      <sheetName val="EDWise"/>
      <sheetName val="Red oxide Primer Paint grade-II"/>
      <sheetName val="MRATES"/>
      <sheetName val="lead-st"/>
      <sheetName val="data"/>
      <sheetName val="Sheet1 (2)"/>
      <sheetName val="Material"/>
      <sheetName val="Plant &amp;  Machinery"/>
      <sheetName val="RMR"/>
      <sheetName val="Levels"/>
      <sheetName val="Road Detail Est."/>
      <sheetName val="Road data"/>
      <sheetName val="Cover"/>
      <sheetName val="int-Dia-hdpe"/>
      <sheetName val="Sheet1"/>
      <sheetName val="Data.F8.BTR"/>
      <sheetName val="mlead"/>
      <sheetName val="DATA-BASE"/>
      <sheetName val="DATA-ABSTRACT"/>
      <sheetName val="BALAN1"/>
      <sheetName val="Labour"/>
      <sheetName val="quarry"/>
      <sheetName val="RATES"/>
      <sheetName val="DATA ENTRY SHEET"/>
      <sheetName val="TOTAL DATA"/>
      <sheetName val="HP PIPE  DATA"/>
      <sheetName val="SLAB  DATA"/>
      <sheetName val="sup dat"/>
      <sheetName val="DATA_PRG"/>
      <sheetName val="Work_sheet"/>
      <sheetName val="Sheet2"/>
      <sheetName val="Design"/>
      <sheetName val="not req 3"/>
      <sheetName val="C.D.Abs.Est."/>
      <sheetName val="BTR"/>
      <sheetName val="Line"/>
      <sheetName val="dlvoid"/>
      <sheetName val="index"/>
      <sheetName val="final abstract"/>
      <sheetName val="Intro"/>
      <sheetName val="Sheet1_(2)"/>
      <sheetName val="Plant_&amp;__Machinery"/>
      <sheetName val="Red_oxide_Primer_Paint_grade-II"/>
      <sheetName val="Road_Detail_Est_"/>
      <sheetName val="Road_data"/>
      <sheetName val="Data_F8_BTR"/>
      <sheetName val="abs road"/>
      <sheetName val="coverpage"/>
      <sheetName val="TS memo"/>
      <sheetName val="m"/>
      <sheetName val="pvc_basic"/>
      <sheetName val="MRoad data"/>
      <sheetName val="RA"/>
      <sheetName val="FINAL DATA"/>
      <sheetName val="road safety datas"/>
      <sheetName val="civ data"/>
      <sheetName val="mas_hab"/>
      <sheetName val="bom"/>
      <sheetName val="GZL"/>
      <sheetName val="Bitumen trunk"/>
      <sheetName val="Feeder"/>
      <sheetName val="R99 etc"/>
      <sheetName val="Trunk unpaved"/>
      <sheetName val="Project cost"/>
      <sheetName val="C-data"/>
      <sheetName val="R_Det"/>
      <sheetName val="Mp-team 1"/>
      <sheetName val="Abs_CD_2"/>
      <sheetName val="road est"/>
      <sheetName val="ECV"/>
      <sheetName val="Side wall dsn Formula"/>
      <sheetName val="hdpe_basic"/>
      <sheetName val="SPT vs PHI"/>
      <sheetName val="Lead statement"/>
      <sheetName val="SSR 2014-15 Rate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data-WC"/>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 val="MRATES"/>
      <sheetName val="1V800"/>
      <sheetName val="Lead"/>
      <sheetName val="RMR"/>
      <sheetName val="Summary"/>
      <sheetName val="DATA_PRG"/>
      <sheetName val="Material"/>
      <sheetName val="DATA-BASE"/>
      <sheetName val="DATA-ABSTRACT"/>
      <sheetName val="ABS"/>
      <sheetName val="Data.F8.BTR"/>
      <sheetName val="mlead"/>
      <sheetName val="BALAN1"/>
      <sheetName val="SUMP1420KL@HW"/>
      <sheetName val="Sheet2"/>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work_sheet"/>
      <sheetName val="Main sheet"/>
      <sheetName val="Quotes"/>
      <sheetName val="sand"/>
      <sheetName val="stone"/>
      <sheetName val="index"/>
      <sheetName val="abs road"/>
      <sheetName val="Levels"/>
      <sheetName val="Boq"/>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 val="DISCOUNT"/>
      <sheetName val="Road Detail Est."/>
      <sheetName val="wh_data"/>
      <sheetName val="CPHEEO"/>
      <sheetName val="wh_data_R"/>
      <sheetName val="HDPE-pipe-rates"/>
      <sheetName val="pvc-pipe-rates"/>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sheetData sheetId="28"/>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ow r="1">
          <cell r="B1">
            <v>0</v>
          </cell>
        </row>
      </sheetData>
      <sheetData sheetId="38">
        <row r="1">
          <cell r="B1">
            <v>0</v>
          </cell>
        </row>
      </sheetData>
      <sheetData sheetId="39">
        <row r="1">
          <cell r="B1">
            <v>0</v>
          </cell>
        </row>
      </sheetData>
      <sheetData sheetId="40">
        <row r="1">
          <cell r="B1">
            <v>0</v>
          </cell>
        </row>
      </sheetData>
      <sheetData sheetId="41" refreshError="1"/>
      <sheetData sheetId="42" refreshError="1"/>
      <sheetData sheetId="43">
        <row r="1">
          <cell r="B1">
            <v>0</v>
          </cell>
        </row>
      </sheetData>
      <sheetData sheetId="44">
        <row r="1">
          <cell r="B1">
            <v>0</v>
          </cell>
        </row>
      </sheetData>
      <sheetData sheetId="45" refreshError="1"/>
      <sheetData sheetId="46" refreshError="1"/>
      <sheetData sheetId="47">
        <row r="1">
          <cell r="B1">
            <v>0</v>
          </cell>
        </row>
      </sheetData>
      <sheetData sheetId="48" refreshError="1"/>
      <sheetData sheetId="49">
        <row r="1">
          <cell r="B1">
            <v>0</v>
          </cell>
        </row>
      </sheetData>
      <sheetData sheetId="50">
        <row r="1">
          <cell r="B1">
            <v>0</v>
          </cell>
        </row>
      </sheetData>
      <sheetData sheetId="51" refreshError="1"/>
      <sheetData sheetId="52" refreshError="1"/>
      <sheetData sheetId="53" refreshError="1"/>
      <sheetData sheetId="54">
        <row r="1">
          <cell r="B1">
            <v>0</v>
          </cell>
        </row>
      </sheetData>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MRoad data"/>
      <sheetName val="final abstract"/>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leads"/>
      <sheetName val="DI"/>
      <sheetName val="HDPE"/>
      <sheetName val="pvc"/>
      <sheetName val="MRATES"/>
      <sheetName val="rdamdata"/>
      <sheetName val="SPT vs PHI"/>
      <sheetName val="final abstract"/>
      <sheetName val="bom"/>
      <sheetName val="Levels"/>
      <sheetName val="Labour"/>
      <sheetName val="Material"/>
      <sheetName val="Plant &amp;  Machinery"/>
      <sheetName val="GF SB Ok "/>
      <sheetName val="pvc_basic"/>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BHANDUP"/>
      <sheetName val="EDWise"/>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 val="Valves"/>
      <sheetName val="MS Rates"/>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sand"/>
      <sheetName val="stone"/>
      <sheetName val="rdamdata"/>
      <sheetName val="lead-st"/>
      <sheetName val="DATA_PRG"/>
      <sheetName val="data existing_do not delete"/>
      <sheetName val="DATA"/>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Road data-TDR"/>
      <sheetName val="MRoad data"/>
      <sheetName val="Cover"/>
      <sheetName val="hdpe-rates"/>
      <sheetName val="pvc-rates"/>
      <sheetName val="wordsdata"/>
      <sheetName val="pvc_basic"/>
      <sheetName val="DL CAL"/>
      <sheetName val="ROADS"/>
      <sheetName val="p&amp;m"/>
      <sheetName val="Rate Analysis"/>
      <sheetName val="hdpe_basic"/>
      <sheetName val="t_prsr"/>
      <sheetName val="detls"/>
      <sheetName val="0000000000000"/>
      <sheetName val="_5wgdhabfinal00_01"/>
      <sheetName val="ANAL-PIPE LINE"/>
      <sheetName val="Rate"/>
      <sheetName val="1-Pop Proj"/>
      <sheetName val="int-Dia-pvc"/>
      <sheetName val="Quarry"/>
      <sheetName val="RMR"/>
      <sheetName val="Line"/>
      <sheetName val="BTR"/>
      <sheetName val="CRUST"/>
      <sheetName val="QDTS"/>
      <sheetName val="Rates"/>
      <sheetName val="C.D.Abs.Est."/>
      <sheetName val="not req 3"/>
      <sheetName val="l"/>
      <sheetName val="pvc-pipe-rates"/>
      <sheetName val="Levels"/>
      <sheetName val="R_Det"/>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Data_Base"/>
      <sheetName val="clvrt_data"/>
      <sheetName val="mlead"/>
      <sheetName val="Abs_CD_2"/>
      <sheetName val="coverpage"/>
      <sheetName val="road est"/>
      <sheetName val="ECV"/>
      <sheetName val="C-data"/>
      <sheetName val="int-dia-hdpe"/>
      <sheetName val="Estt"/>
      <sheetName val="Lead statement"/>
      <sheetName val="Gen_Abs"/>
      <sheetName val="FORM7"/>
      <sheetName val="civ data"/>
      <sheetName val="MTC-estimate"/>
      <sheetName val="PUMP_DATA"/>
      <sheetName val="Sorted"/>
      <sheetName val="HS final-2"/>
      <sheetName val="Data.F8.BTR"/>
      <sheetName val="Data-2011-12"/>
      <sheetName val="PRELIM5"/>
      <sheetName val="Specification report"/>
      <sheetName val="Works"/>
      <sheetName val="Analy"/>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s"/>
      <sheetName val="HDPE"/>
      <sheetName val="DI"/>
      <sheetName val="pvc"/>
      <sheetName val="Sheet1"/>
      <sheetName val="Lead statement"/>
      <sheetName val="r"/>
      <sheetName val="Material"/>
      <sheetName val="Plant &amp;  Machinery"/>
      <sheetName val="Cover"/>
      <sheetName val="Lookup"/>
      <sheetName val="Conv"/>
      <sheetName val="SPT vs PHI"/>
      <sheetName val="Rates"/>
      <sheetName val="Lead"/>
      <sheetName val="maya"/>
      <sheetName val="C-data"/>
      <sheetName val="hdpe_basic"/>
      <sheetName val="pvc_basic"/>
      <sheetName val="wordsdata"/>
      <sheetName val="detls"/>
      <sheetName val="m"/>
      <sheetName val="Bill-12"/>
      <sheetName val="Iocount"/>
      <sheetName val="mlead"/>
      <sheetName val="abs road"/>
      <sheetName val="coverpage"/>
      <sheetName val="RMR"/>
      <sheetName val="Road data"/>
      <sheetName val="R_Det"/>
      <sheetName val="Newabstract"/>
      <sheetName val="Labour"/>
      <sheetName val="Works"/>
      <sheetName val="General"/>
      <sheetName val="SSR 2014-15 Rates"/>
      <sheetName val="DATA_PRG"/>
      <sheetName val="v"/>
      <sheetName val="Activity No (A) ( 12)  "/>
      <sheetName val="1"/>
      <sheetName val="Data_culverts"/>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DATA"/>
      <sheetName val="DESIGEN_RCC_CULVERT"/>
      <sheetName val="DESIGENS_HP_CULVERT"/>
      <sheetName val="Bridge Data 2005-06"/>
      <sheetName val="MRATES"/>
      <sheetName val="LEAD"/>
      <sheetName val="boredetails"/>
      <sheetName val="Lead statement ss5"/>
      <sheetName val="Sheet1"/>
      <sheetName val="Estimate "/>
      <sheetName val="Buildings"/>
      <sheetName val="Plant &amp;  Machinery"/>
      <sheetName val="pvc_basic"/>
      <sheetName val="HDPE"/>
      <sheetName val="Hire"/>
      <sheetName val="Conveyance"/>
      <sheetName val="bricks"/>
      <sheetName val="leads"/>
      <sheetName val="r"/>
      <sheetName val="DATA_PRG"/>
      <sheetName val="clvrt_data"/>
      <sheetName val="DI"/>
      <sheetName val="pvc"/>
      <sheetName val="rdamdata"/>
      <sheetName val="v"/>
      <sheetName val="Suppl-data"/>
      <sheetName val="m"/>
      <sheetName val="CC Road"/>
      <sheetName val="Civil (2)"/>
      <sheetName val="C-data"/>
      <sheetName val="Ele Est (2)"/>
      <sheetName val="Seginorage"/>
      <sheetName val="TBAL9697 -group wise  sdpl"/>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 val="detls"/>
      <sheetName val="RMR"/>
      <sheetName val="sand"/>
      <sheetName val="maya"/>
      <sheetName val="Specification report"/>
      <sheetName val="C-data"/>
      <sheetName val="Summary"/>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Labour"/>
      <sheetName val="DATA"/>
      <sheetName val="rdamdata"/>
      <sheetName val="Material"/>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Specification report"/>
      <sheetName val="_x0000_V_x0000_O_x0000_I_x0000_L_x0000_S_x0000_I_x0000_N_x0000_G_x0000_R_x0000_A_x0000_M_x0000_._x0000_X_x0000_L_x0000_S_x0000_"/>
      <sheetName val=""/>
      <sheetName val="Nspt-smp-final-ORIGINAL"/>
      <sheetName val="wh_data"/>
      <sheetName val="CPHEEO"/>
      <sheetName val="wh_data_R"/>
      <sheetName val="input"/>
      <sheetName val="Plant &amp;  Machinery"/>
      <sheetName val="DATA_PRG"/>
      <sheetName val="0000000000000"/>
      <sheetName val="MRATES"/>
      <sheetName val="Staff Acco."/>
      <sheetName val="C-data"/>
      <sheetName val="data-WC"/>
      <sheetName val="?V?O?I?L?S?I?N?G?R?A?M?.?X?L?S?"/>
      <sheetName val="Leads Entry"/>
      <sheetName val="RMR"/>
      <sheetName val="Rates-May-14"/>
      <sheetName val="m"/>
      <sheetName val="p&amp;m"/>
      <sheetName val="Di_gate-HDPE"/>
      <sheetName val="COLUMN"/>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C.D.Abs.Est."/>
      <sheetName val="Cover"/>
      <sheetName val="_5wgdhabfinal00_01"/>
      <sheetName val="WATER-HAMMER"/>
      <sheetName val="not req 3"/>
      <sheetName val="coverpage"/>
      <sheetName val="R_Det"/>
      <sheetName val="Work_sheet"/>
      <sheetName val="bom"/>
      <sheetName val="abs road"/>
      <sheetName val="Summary"/>
      <sheetName val="t_prsr"/>
      <sheetName val="wh"/>
      <sheetName val="CC &amp; VC"/>
      <sheetName val="General"/>
      <sheetName val="AV-HDPE"/>
      <sheetName val="l"/>
      <sheetName val="Estimate"/>
      <sheetName val="Data rough"/>
      <sheetName val="Rates"/>
      <sheetName val="PRECAST lightconc-II"/>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_x005f_x0000_V_x005f_x0000_O_x005f_x0000_I_x005f_x0000_"/>
      <sheetName val="water-hammar-strenght"/>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Specification Repoer CC"/>
      <sheetName val="bar bending"/>
      <sheetName val="iocount"/>
      <sheetName val="DATA SHEET"/>
      <sheetName val="Suppl-data"/>
      <sheetName val="final abstract"/>
      <sheetName val="Bitumen trunk"/>
      <sheetName val="Feeder"/>
      <sheetName val="R99 etc"/>
      <sheetName val="Trunk unpaved"/>
      <sheetName val="_V_O_I_L_S_I_N_G_R_A_M___X_L_S_"/>
      <sheetName val="Usage"/>
      <sheetName val="Common "/>
      <sheetName val="civ data"/>
      <sheetName val="11.Habitations"/>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 val="Prjt"/>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refreshError="1"/>
      <sheetData sheetId="13"/>
      <sheetData sheetId="14"/>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sheetData sheetId="104"/>
      <sheetData sheetId="105"/>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aterial"/>
      <sheetName val="leads"/>
      <sheetName val="MRATES"/>
      <sheetName val="C-data"/>
      <sheetName val="0000000000000"/>
      <sheetName val="Bridge Data 2005-06"/>
      <sheetName val="Works"/>
      <sheetName val="RMR"/>
      <sheetName val="General"/>
      <sheetName val="Lead"/>
      <sheetName val="Lead_statement1"/>
      <sheetName val="SSR_2010-11_Rates1"/>
      <sheetName val="40KL-250KL_Estimate_&amp;_data1"/>
      <sheetName val="CI_specials_for_OHSR1"/>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MRoad data"/>
      <sheetName val="VARIABLE"/>
      <sheetName val="EDWise"/>
      <sheetName val="Specification report"/>
      <sheetName val="SSR 2014-15 Rates"/>
      <sheetName val="New33KVSS_E3"/>
      <sheetName val="Prop aug of Ex 33KVSS_E3a"/>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55">
          <cell r="F55">
            <v>0</v>
          </cell>
        </row>
      </sheetData>
      <sheetData sheetId="94"/>
      <sheetData sheetId="95"/>
      <sheetData sheetId="96"/>
      <sheetData sheetId="97">
        <row r="55">
          <cell r="F55">
            <v>0</v>
          </cell>
        </row>
      </sheetData>
      <sheetData sheetId="98">
        <row r="55">
          <cell r="F55">
            <v>0</v>
          </cell>
        </row>
      </sheetData>
      <sheetData sheetId="99">
        <row r="55">
          <cell r="F55">
            <v>0</v>
          </cell>
        </row>
      </sheetData>
      <sheetData sheetId="100">
        <row r="55">
          <cell r="F55">
            <v>0</v>
          </cell>
        </row>
      </sheetData>
      <sheetData sheetId="101">
        <row r="55">
          <cell r="F55">
            <v>0</v>
          </cell>
        </row>
      </sheetData>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row r="55">
          <cell r="F55">
            <v>0</v>
          </cell>
        </row>
      </sheetData>
      <sheetData sheetId="123">
        <row r="55">
          <cell r="F55">
            <v>0</v>
          </cell>
        </row>
      </sheetData>
      <sheetData sheetId="124">
        <row r="55">
          <cell r="F55">
            <v>0</v>
          </cell>
        </row>
      </sheetData>
      <sheetData sheetId="125">
        <row r="55">
          <cell r="F55">
            <v>0</v>
          </cell>
        </row>
      </sheetData>
      <sheetData sheetId="126">
        <row r="55">
          <cell r="F55">
            <v>0</v>
          </cell>
        </row>
      </sheetData>
      <sheetData sheetId="127"/>
      <sheetData sheetId="128">
        <row r="55">
          <cell r="F55">
            <v>0</v>
          </cell>
        </row>
      </sheetData>
      <sheetData sheetId="129">
        <row r="55">
          <cell r="F55">
            <v>0</v>
          </cell>
        </row>
      </sheetData>
      <sheetData sheetId="130">
        <row r="55">
          <cell r="F55">
            <v>0</v>
          </cell>
        </row>
      </sheetData>
      <sheetData sheetId="131">
        <row r="55">
          <cell r="F55">
            <v>0</v>
          </cell>
        </row>
      </sheetData>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27.xml><?xml version="1.0" encoding="utf-8"?>
<externalLink xmlns="http://schemas.openxmlformats.org/spreadsheetml/2006/main">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83">
          <cell r="I83">
            <v>171.37848</v>
          </cell>
        </row>
      </sheetData>
      <sheetData sheetId="25" refreshError="1"/>
      <sheetData sheetId="26">
        <row r="6">
          <cell r="P6">
            <v>970.29</v>
          </cell>
        </row>
      </sheetData>
      <sheetData sheetId="27" refreshError="1"/>
      <sheetData sheetId="28">
        <row r="41">
          <cell r="E41">
            <v>385</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Set>
  </externalBook>
</externalLink>
</file>

<file path=xl/externalLinks/externalLink28.xml><?xml version="1.0" encoding="utf-8"?>
<externalLink xmlns="http://schemas.openxmlformats.org/spreadsheetml/2006/main">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9.xml><?xml version="1.0" encoding="utf-8"?>
<externalLink xmlns="http://schemas.openxmlformats.org/spreadsheetml/2006/main">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arages"/>
      <sheetName val="DetEst"/>
      <sheetName val="Lead"/>
      <sheetName val="WorkSlip"/>
      <sheetName val="BTLeads"/>
      <sheetName val="RMR"/>
      <sheetName val="MRoad data"/>
      <sheetName val="Certificates"/>
      <sheetName val="MRATES"/>
      <sheetName val="Sheet2"/>
      <sheetName val="Sheet3"/>
      <sheetName val="Sheet4"/>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G6">
            <v>103</v>
          </cell>
          <cell r="J6">
            <v>532</v>
          </cell>
          <cell r="M6">
            <v>308</v>
          </cell>
        </row>
        <row r="7">
          <cell r="G7">
            <v>606</v>
          </cell>
          <cell r="J7">
            <v>692</v>
          </cell>
          <cell r="M7">
            <v>504</v>
          </cell>
        </row>
        <row r="8">
          <cell r="G8">
            <v>462</v>
          </cell>
          <cell r="M8">
            <v>656</v>
          </cell>
        </row>
        <row r="9">
          <cell r="G9">
            <v>342</v>
          </cell>
          <cell r="M9">
            <v>780</v>
          </cell>
        </row>
        <row r="10">
          <cell r="J10">
            <v>994</v>
          </cell>
          <cell r="M10">
            <v>984</v>
          </cell>
          <cell r="X10">
            <v>105</v>
          </cell>
          <cell r="AD10">
            <v>52.5</v>
          </cell>
        </row>
        <row r="11">
          <cell r="G11">
            <v>252</v>
          </cell>
          <cell r="M11">
            <v>944</v>
          </cell>
          <cell r="X11">
            <v>15.9</v>
          </cell>
          <cell r="AD11">
            <v>15.9</v>
          </cell>
        </row>
        <row r="12">
          <cell r="G12">
            <v>30</v>
          </cell>
          <cell r="M12">
            <v>588</v>
          </cell>
        </row>
        <row r="13">
          <cell r="G13">
            <v>95</v>
          </cell>
          <cell r="M13">
            <v>456</v>
          </cell>
        </row>
        <row r="14">
          <cell r="G14">
            <v>144</v>
          </cell>
          <cell r="M14">
            <v>419</v>
          </cell>
        </row>
        <row r="15">
          <cell r="G15">
            <v>164</v>
          </cell>
        </row>
        <row r="16">
          <cell r="G16">
            <v>42</v>
          </cell>
          <cell r="J16">
            <v>70</v>
          </cell>
        </row>
        <row r="17">
          <cell r="G17">
            <v>48</v>
          </cell>
          <cell r="J17">
            <v>74</v>
          </cell>
          <cell r="M17">
            <v>340</v>
          </cell>
        </row>
        <row r="30">
          <cell r="H30">
            <v>0</v>
          </cell>
          <cell r="K30">
            <v>0</v>
          </cell>
        </row>
        <row r="32">
          <cell r="H32">
            <v>0</v>
          </cell>
          <cell r="K32">
            <v>0</v>
          </cell>
        </row>
        <row r="33">
          <cell r="K33">
            <v>0</v>
          </cell>
        </row>
        <row r="34">
          <cell r="H34">
            <v>0</v>
          </cell>
          <cell r="K34">
            <v>0</v>
          </cell>
        </row>
        <row r="37">
          <cell r="C37">
            <v>0</v>
          </cell>
        </row>
        <row r="48">
          <cell r="P48">
            <v>6200</v>
          </cell>
        </row>
        <row r="49">
          <cell r="P49">
            <v>43000</v>
          </cell>
        </row>
        <row r="50">
          <cell r="P50">
            <v>45000</v>
          </cell>
        </row>
        <row r="51">
          <cell r="P51">
            <v>44000</v>
          </cell>
        </row>
        <row r="52">
          <cell r="P52">
            <v>70</v>
          </cell>
        </row>
      </sheetData>
      <sheetData sheetId="17" refreshError="1"/>
      <sheetData sheetId="18" refreshError="1"/>
      <sheetData sheetId="19" refreshError="1"/>
      <sheetData sheetId="20" refreshError="1"/>
    </sheetDataSet>
  </externalBook>
</externalLink>
</file>

<file path=xl/externalLinks/externalLink30.xml><?xml version="1.0" encoding="utf-8"?>
<externalLink xmlns="http://schemas.openxmlformats.org/spreadsheetml/2006/main">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31.xml><?xml version="1.0" encoding="utf-8"?>
<externalLink xmlns="http://schemas.openxmlformats.org/spreadsheetml/2006/main">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Data.F8.BTR"/>
      <sheetName val="Road data"/>
      <sheetName val="sup dat"/>
      <sheetName val="MRMECADAMoad data"/>
      <sheetName val="abs road"/>
      <sheetName val="Sheet2"/>
      <sheetName val="CoverPage"/>
      <sheetName val="Sheet1"/>
      <sheetName val="0000000000000"/>
      <sheetName val="labour (2)"/>
      <sheetName val="LEAD"/>
      <sheetName val="R_Det"/>
      <sheetName val="Sent NHO"/>
      <sheetName val="hdpe_basic"/>
      <sheetName val="Global factors"/>
      <sheetName val="Wss Datas"/>
      <sheetName val="elec-data"/>
      <sheetName val="maya"/>
      <sheetName val="SSR 2014-15 Rates"/>
      <sheetName val="pvc-pipe-rates"/>
      <sheetName val="t_prsr"/>
      <sheetName val="wh"/>
      <sheetName val="data existing_do not delete"/>
      <sheetName val="60-70"/>
      <sheetName val="80-100"/>
      <sheetName val="Emulsion MS"/>
      <sheetName val=" HSD"/>
      <sheetName val="water-hammar-strenght"/>
      <sheetName val="Fee Rate Summary"/>
      <sheetName val="Labour"/>
      <sheetName val="FORM7"/>
      <sheetName val="Road Detail Est."/>
      <sheetName val="final abstract"/>
      <sheetName val="l"/>
      <sheetName val="PVC_dia"/>
      <sheetName val="detls"/>
      <sheetName val="Plant &amp;  Machinery"/>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32.xml><?xml version="1.0" encoding="utf-8"?>
<externalLink xmlns="http://schemas.openxmlformats.org/spreadsheetml/2006/main">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3.xml><?xml version="1.0" encoding="utf-8"?>
<externalLink xmlns="http://schemas.openxmlformats.org/spreadsheetml/2006/main">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efreshError="1">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4.xml><?xml version="1.0" encoding="utf-8"?>
<externalLink xmlns="http://schemas.openxmlformats.org/spreadsheetml/2006/main">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r"/>
      <sheetName val="DATA"/>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Cover"/>
      <sheetName val="SSR 2014-15 Rates"/>
      <sheetName val="DATA-2005-06"/>
      <sheetName val="not req 3"/>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oad data"/>
      <sheetName val="abs road"/>
      <sheetName val="R_Det"/>
      <sheetName val="Rates"/>
      <sheetName val="Works"/>
      <sheetName val="Bridge Data 2005-06"/>
      <sheetName val="De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5.xml><?xml version="1.0" encoding="utf-8"?>
<externalLink xmlns="http://schemas.openxmlformats.org/spreadsheetml/2006/main">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36.xml><?xml version="1.0" encoding="utf-8"?>
<externalLink xmlns="http://schemas.openxmlformats.org/spreadsheetml/2006/main">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Usage"/>
      <sheetName val="Common "/>
      <sheetName val="General"/>
      <sheetName val="com_st_PM1"/>
      <sheetName val="comst_GM1"/>
      <sheetName val="G_R_P1"/>
      <sheetName val="Lead_statement"/>
      <sheetName val="SPT_vs_PHI"/>
      <sheetName val="PRSH"/>
      <sheetName val="Lead"/>
      <sheetName val="m"/>
      <sheetName val="maya"/>
      <sheetName val="Works"/>
      <sheetName val="Bitumen trunk"/>
      <sheetName val="Feeder"/>
      <sheetName val="R99 etc"/>
      <sheetName val="Trunk unpaved"/>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7.xml><?xml version="1.0" encoding="utf-8"?>
<externalLink xmlns="http://schemas.openxmlformats.org/spreadsheetml/2006/main">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RMR"/>
      <sheetName val="coverpage"/>
      <sheetName val="R_Det"/>
      <sheetName val="Road data"/>
      <sheetName val="MRATES"/>
      <sheetName val=" "/>
      <sheetName val="Estimate "/>
      <sheetName val="leads"/>
      <sheetName val="v"/>
      <sheetName val="r"/>
      <sheetName val="not req 3"/>
      <sheetName val="SPT vs PHI"/>
      <sheetName val="DATA-2005-06"/>
      <sheetName val="final abstract"/>
      <sheetName val="pvc"/>
      <sheetName val="SSR 2014-15 Rates"/>
      <sheetName val="DATA_PRG"/>
      <sheetName val="rdamdata"/>
      <sheetName val="lead-st"/>
      <sheetName val="DI"/>
      <sheetName val="hdpe_basic"/>
      <sheetName val="CD data"/>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 val="Civil-works"/>
      <sheetName val="title"/>
      <sheetName val="pier design"/>
      <sheetName val="Sheet2"/>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38.xml><?xml version="1.0" encoding="utf-8"?>
<externalLink xmlns="http://schemas.openxmlformats.org/spreadsheetml/2006/main">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HDPE"/>
      <sheetName val="pvc_basic"/>
      <sheetName val="Proforma -II "/>
      <sheetName val="Lead statement"/>
      <sheetName val="Common "/>
      <sheetName val="Usage"/>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9.xml><?xml version="1.0" encoding="utf-8"?>
<externalLink xmlns="http://schemas.openxmlformats.org/spreadsheetml/2006/main">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Rates"/>
      <sheetName val="PH data"/>
      <sheetName val="labour"/>
      <sheetName val="Details (3)"/>
      <sheetName val="Rates-May-14"/>
      <sheetName val="Lead"/>
      <sheetName val="Usage"/>
      <sheetName val="Common "/>
      <sheetName val="General"/>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PART-I_(2)"/>
      <sheetName val="final_abstract"/>
      <sheetName val="Config"/>
      <sheetName val="Break Dw"/>
      <sheetName val="Design"/>
      <sheetName val="SPT vs PHI"/>
      <sheetName val="Civil Boq"/>
      <sheetName val="PA- Consutant "/>
      <sheetName val="Debits as on 12.04.08"/>
      <sheetName val="Sheet3 (2)"/>
      <sheetName val="BOQ (2)"/>
      <sheetName val="GBW"/>
      <sheetName val="FitOutConfCentre"/>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MES-SEC"/>
      <sheetName val="VCH-SLC"/>
      <sheetName val="Supplier"/>
      <sheetName val="THK"/>
      <sheetName val="Data"/>
      <sheetName val="Analy_7-10"/>
      <sheetName val="INDORAMA Group June 02"/>
      <sheetName val="INPUT-DATA1"/>
      <sheetName val="col-reinft1"/>
      <sheetName val="대외공문"/>
      <sheetName val="Build-up"/>
      <sheetName val="FORM7"/>
      <sheetName val="RCC,Ret. Wall"/>
      <sheetName val="RA 4 Challan Summary "/>
      <sheetName val="p&amp;m"/>
      <sheetName val="Labour productivity"/>
      <sheetName val="labour coeff"/>
      <sheetName val="COST"/>
      <sheetName val="Formulas"/>
      <sheetName val="For Bill-04 PS"/>
      <sheetName val="Desgn(zone I)"/>
      <sheetName val="M B-QtyRecn"/>
      <sheetName val="Quotation"/>
      <sheetName val="Sqn _Main_ Abs"/>
      <sheetName val="ORDER BOOKING"/>
      <sheetName val="Mat.Cost"/>
      <sheetName val="Staff Acco."/>
      <sheetName val="Section Catalogue"/>
      <sheetName val="#REF!"/>
      <sheetName val="lookup"/>
      <sheetName val="Approved MTD Proj #'s"/>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beam-reinft-IIInd floor"/>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RES-PLANNING"/>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PRECAST lightconc-II"/>
      <sheetName val="Labour &amp; Plant"/>
      <sheetName val="Flight-1"/>
      <sheetName val="pvc"/>
      <sheetName val="선수금"/>
      <sheetName val="Code"/>
      <sheetName val="Set"/>
      <sheetName val="Summary_Bank"/>
      <sheetName val="Staircase "/>
      <sheetName val="concrete"/>
      <sheetName val="NLD - Assum"/>
      <sheetName val="Capex-fixed"/>
      <sheetName val="schedule nos"/>
      <sheetName val="CPIPE"/>
      <sheetName val="Data.F8.BTR"/>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SOR"/>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2005-06"/>
      <sheetName val="ssr-rates"/>
      <sheetName val="leads"/>
      <sheetName val="Register"/>
      <sheetName val="r"/>
      <sheetName val="BS"/>
      <sheetName val="Capex"/>
      <sheetName val="CIV INV&amp;EXP"/>
      <sheetName val="not req 3"/>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roforma -II "/>
      <sheetName val="Pump se_x0000_Ñ"/>
      <sheetName val="220Kv (2)"/>
      <sheetName val="COMPLEXALL"/>
      <sheetName val="DATA_PRG"/>
      <sheetName val="Material"/>
      <sheetName val="Lead statement ss5"/>
      <sheetName val="Ellis &amp; WS&amp;S"/>
      <sheetName val="Drip mould &amp; Elevation"/>
      <sheetName val="Trussess"/>
      <sheetName val="MRATES"/>
      <sheetName val="Pump se"/>
      <sheetName val="Works - Quote Sheet"/>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MRoad data"/>
      <sheetName val="Cover"/>
      <sheetName val="DATA-BASE"/>
      <sheetName val="DATA-ABSTRACT"/>
      <sheetName val="v"/>
      <sheetName val="Plant &amp;  Machinery"/>
      <sheetName val="wh_data_R"/>
      <sheetName val="Abs_CD_2"/>
      <sheetName val="road est"/>
      <sheetName val="ECV"/>
      <sheetName val="ABST SANITARY"/>
      <sheetName val="ABST CIVIL"/>
      <sheetName val="DI"/>
      <sheetName val="DATA SHEET FOR 2014-15"/>
      <sheetName val="wh_data"/>
      <sheetName val="CPHEEO"/>
      <sheetName val="SSR 2014-15 Rates"/>
      <sheetName val="C-data"/>
      <sheetName val="Bitumen trunk"/>
      <sheetName val="Feeder"/>
      <sheetName val="R99 etc"/>
      <sheetName val="Trunk unpaved"/>
      <sheetName val="maya"/>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GROUND FLOOR"/>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m"/>
      <sheetName val="Newabstract"/>
      <sheetName val="CivilOld"/>
      <sheetName val="hdpe_basic"/>
      <sheetName val="Mth-Vana"/>
      <sheetName val="Demand"/>
      <sheetName val="Occ"/>
      <sheetName val="LOCAL RATES"/>
      <sheetName val="Cal"/>
      <sheetName val="Abs"/>
      <sheetName val="well"/>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PROCTO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MaterfÙ_x0002_G"/>
      <sheetName val="SSR 2010-11 Rates"/>
      <sheetName val="mtc esti"/>
      <sheetName val="Road Detail Est."/>
      <sheetName val="02"/>
      <sheetName val="03"/>
      <sheetName val="04"/>
      <sheetName val="P.C"/>
      <sheetName val="RAB ABSTRACT-C&amp;B"/>
      <sheetName val="MB-EarthWork"/>
      <sheetName val="Water supply  "/>
      <sheetName val="Nt Item"/>
      <sheetName val="MB-PCC"/>
      <sheetName val="MB-Grade Slab"/>
      <sheetName val="MB-Fdn&amp;RW Ftgs."/>
      <sheetName val="MB-RCC-Walls"/>
      <sheetName val="Chart1"/>
      <sheetName val="Weld mesh"/>
      <sheetName val="BBS"/>
      <sheetName val="MB-RCC-Col.&amp;Ped"/>
      <sheetName val="MB-Ped&amp;Col.-Shut."/>
      <sheetName val="MB-RCC-Deck Slab"/>
      <sheetName val="MB-Wall-Shut."/>
      <sheetName val="MB-RCC-Others"/>
      <sheetName val="MB-Others-Shut."/>
      <sheetName val="MB-Footings Shut"/>
      <sheetName val="MB-Grouting"/>
      <sheetName val="MB-Anchorage"/>
      <sheetName val="MB-Block Work"/>
      <sheetName val="MB-Plastering"/>
      <sheetName val="MB-VDF"/>
      <sheetName val="MB-Insert Plates"/>
      <sheetName val="Basic Rate Summary Steel"/>
      <sheetName val="Basic Rate Summary RMC"/>
      <sheetName val="Elec. Debit"/>
      <sheetName val="Physical Check"/>
      <sheetName val="Man Power"/>
      <sheetName val="Uls"/>
      <sheetName val="SEW4"/>
      <sheetName val="18-misc"/>
      <sheetName val="5-pipe"/>
      <sheetName val="sch-3"/>
      <sheetName val="Staff Acco_"/>
      <sheetName val="HEAD"/>
      <sheetName val="activit-graph  "/>
      <sheetName val="Staff"/>
      <sheetName val="Construction"/>
      <sheetName val="steam outlet"/>
      <sheetName val="Data-Month"/>
      <sheetName val="doq"/>
      <sheetName val="Groupings-final"/>
      <sheetName val="Detail 1A"/>
      <sheetName val="Sched"/>
      <sheetName val="Trial"/>
      <sheetName val="FA_Final"/>
      <sheetName val="Non-Factory"/>
      <sheetName val="cover page"/>
      <sheetName val="REFERANCE_DATA"/>
      <sheetName val="DOOR_WINDOW"/>
      <sheetName val="Roof__PT_beams_"/>
      <sheetName val="Cash_Flow_Working"/>
      <sheetName val="Plant_&amp;__Machinery"/>
      <sheetName val="Beam-design exp"/>
      <sheetName val="PART-I_(2)65"/>
      <sheetName val="final_abstract65"/>
      <sheetName val="Basement_Budget64"/>
      <sheetName val="Fee_Rate_Summary64"/>
      <sheetName val="Rate_analysis64"/>
      <sheetName val="Materials_Cost64"/>
      <sheetName val="10__&amp;_11__Rate_Code_&amp;_BQ64"/>
      <sheetName val="RES_STEEL_TO64"/>
      <sheetName val="Break_up_Sheet64"/>
      <sheetName val="B_&amp;_C_-_M_-_ccp64"/>
      <sheetName val="RMZ_Summary64"/>
      <sheetName val="Fill_this_out_first___64"/>
      <sheetName val="TBAL9697_-group_wise__sdpl64"/>
      <sheetName val="Fin_Sum64"/>
      <sheetName val="Site_Dev_BOQ64"/>
      <sheetName val="Staff_Forecast_spread64"/>
      <sheetName val="Field_Values64"/>
      <sheetName val="Structure_Bills_Qty64"/>
      <sheetName val="Builtup_Area64"/>
      <sheetName val="MASTER_RATE_ANALYSIS64"/>
      <sheetName val="Cop_-VGN64"/>
      <sheetName val="IO_List64"/>
      <sheetName val="BOQ_Direct_selling_cost64"/>
      <sheetName val="Stress_Calculation64"/>
      <sheetName val="Pipe_Supports64"/>
      <sheetName val="Materials_64"/>
      <sheetName val="MN_T_B_64"/>
      <sheetName val="ORDER_BOOKING4"/>
      <sheetName val="Break_Dw64"/>
      <sheetName val="For_Bill-04_PS4"/>
      <sheetName val="RCC,Ret__Wall40"/>
      <sheetName val="RA_4_Challan_Summary_40"/>
      <sheetName val="Labour_productivity40"/>
      <sheetName val="labour_coeff40"/>
      <sheetName val="BOQ_(2)5"/>
      <sheetName val="beam-reinft-IIInd_floor4"/>
      <sheetName val="Bed_Class9"/>
      <sheetName val="PH_data4"/>
      <sheetName val="Details_(3)4"/>
      <sheetName val="Desgn(zone_I)9"/>
      <sheetName val="M_B-QtyRecn6"/>
      <sheetName val="Sqn__Main__Abs4"/>
      <sheetName val="Staff_Acco_4"/>
      <sheetName val="Section_Catalogue4"/>
      <sheetName val="Approved_MTD_Proj_#'s4"/>
      <sheetName val="ACAD_Finishes5"/>
      <sheetName val="Site_Details5"/>
      <sheetName val="Site_Area_Statement5"/>
      <sheetName val="CABLE_DATA4"/>
      <sheetName val="Mat_Cost6"/>
      <sheetName val="GR_slab-reinft4"/>
      <sheetName val="BOQ_civil4"/>
      <sheetName val="NLD_-_Assum4"/>
      <sheetName val="schedule_nos4"/>
      <sheetName val="std_wt_4"/>
      <sheetName val="Column_Steel-R24"/>
      <sheetName val="Staircase_4"/>
      <sheetName val="INPUT_SHEET4"/>
      <sheetName val="M-Book_for_Conc4"/>
      <sheetName val="M-Book_for_FW4"/>
      <sheetName val="Cash_Flows_&amp;_IRR4"/>
      <sheetName val="d-safe_specs4"/>
      <sheetName val="d-safe_DELUXE4"/>
      <sheetName val="Diawise_steel_abstract4"/>
      <sheetName val="Rising_Main4"/>
      <sheetName val="PACK_(B)4"/>
      <sheetName val="Material_4"/>
      <sheetName val="bill_24"/>
      <sheetName val="Estimate_4"/>
      <sheetName val="QS_Name4"/>
      <sheetName val="CANDY_BOQ4"/>
      <sheetName val="CFForecast_detail4"/>
      <sheetName val="Model_(Not_Merged)4"/>
      <sheetName val="Tender_Summary4"/>
      <sheetName val="train_cash4"/>
      <sheetName val="accom_cash4"/>
      <sheetName val="Common_4"/>
      <sheetName val="Meas_-Hotel_Part4"/>
      <sheetName val="3__Elemental_Summary3"/>
      <sheetName val="Material_Rate3"/>
      <sheetName val="Retaing_wall3"/>
      <sheetName val="WORK_TABLE4"/>
      <sheetName val="220_11__BS_4"/>
      <sheetName val="Intro_4"/>
      <sheetName val="Operating_Statistics4"/>
      <sheetName val="except_wiring3"/>
      <sheetName val="CPIPE_13"/>
      <sheetName val="beam-reinft-machine_rm4"/>
      <sheetName val="intr_stool_brkup3"/>
      <sheetName val="Occ,_Other_Rev,_Exp,_Dispo3"/>
      <sheetName val="Vind_-_BtB4"/>
      <sheetName val="SGS_ACQ4"/>
      <sheetName val="Form_64"/>
      <sheetName val="Price_Schedule5"/>
      <sheetName val="Cost_Any_5"/>
      <sheetName val="S_&amp;_A5"/>
      <sheetName val="PointNo_53"/>
      <sheetName val="BOQ_Distribution3"/>
      <sheetName val="A_O_R_3"/>
      <sheetName val="PRECAST_lightconc-II3"/>
      <sheetName val="Detail_In_Door_Stad3"/>
      <sheetName val="P_Well(_RCC)3"/>
      <sheetName val="PO_Summary3"/>
      <sheetName val="BOQ_Summary3"/>
      <sheetName val="Sec_1_Loose_Furniture_18%_GST3"/>
      <sheetName val="Sec_1_Loose_Furniture_12%_GST3"/>
      <sheetName val="Sec_1_Loose_Furniture_5%_GST3"/>
      <sheetName val="Sec_2_Cafeteria_Tables3"/>
      <sheetName val="Sec_3_Cafeteria_Chairs3"/>
      <sheetName val="Sec_4_Work_Floors_-_NT_3"/>
      <sheetName val="Sec_5_LGF_Chairs-NT3"/>
      <sheetName val="Sec_6_Additional_18%_GST_3"/>
      <sheetName val="Sec_6_Additional_12%_GST_3"/>
      <sheetName val="Sec_11-NT_set_33"/>
      <sheetName val="DC_Summary3"/>
      <sheetName val="M_Sheet3"/>
      <sheetName val="RA4_Checklist3"/>
      <sheetName val="PC_Master_List3"/>
      <sheetName val="Project_Details__3"/>
      <sheetName val="Labor_abs-NMR3"/>
      <sheetName val="소상_&quot;1&quot;3"/>
      <sheetName val="M_S_3"/>
      <sheetName val="Discount_&amp;_Margin3"/>
      <sheetName val="Branch_Power3"/>
      <sheetName val="RAJU_ASSO3"/>
      <sheetName val="P-Ins_&amp;_Bonds3"/>
      <sheetName val="2_대외공문3"/>
      <sheetName val="NEW-IDs_Fun_&amp;_Group3"/>
      <sheetName val="LABOUR_SALARY_1"/>
      <sheetName val="Brickwork_1"/>
      <sheetName val="Finishing_items1"/>
      <sheetName val="M-_Rate1"/>
      <sheetName val="August_Construction_Planning__1"/>
      <sheetName val="Internal_Planning1"/>
      <sheetName val="July'2019_Weekly1"/>
      <sheetName val="9__Package_split_-_Cost_1"/>
      <sheetName val="Estimate_10_00_Lakhs_1"/>
      <sheetName val="abs_road1"/>
      <sheetName val="Road_data1"/>
      <sheetName val="Bld_SSR1"/>
      <sheetName val="SSR_-Sani_1"/>
      <sheetName val="Elec_SSR1"/>
      <sheetName val="PH-_SSR1"/>
      <sheetName val="R_&amp;_B_SSR1"/>
      <sheetName val="RCC_Pipes1"/>
      <sheetName val="DI-Pipes_&amp;_Spe1"/>
      <sheetName val="CI_Spe1"/>
      <sheetName val="Bolts&amp;_rings1"/>
      <sheetName val="Dist_Lines-150-old1"/>
      <sheetName val="GA-GVMC_-NW(Com)_1"/>
      <sheetName val="GA-GVMC_-NW_1"/>
      <sheetName val="Dist_Lines-1001"/>
      <sheetName val="Dist-Lines_-5001"/>
      <sheetName val="Dist_Lines-1501"/>
      <sheetName val="GA-GVMC_-NW__(2)1"/>
      <sheetName val="GA-GVMC_-NW__1"/>
      <sheetName val="Dist-Lines_B-1_1"/>
      <sheetName val="Dist-Lines-Final_checked1"/>
      <sheetName val="Pumping_mains-1"/>
      <sheetName val="Feeder_main-old1"/>
      <sheetName val="Dist-Lines_-B-21"/>
      <sheetName val="Dist-Lines_-B-31"/>
      <sheetName val="Dist-Lines_B-41"/>
      <sheetName val="Dist-Lines_B-51"/>
      <sheetName val="Dist-Lines_-B-61"/>
      <sheetName val="Dist-Lines_-B-71"/>
      <sheetName val="Dist-Lines_-B-81"/>
      <sheetName val="Dist-Lines_-B-91"/>
      <sheetName val="Dist-Lines_-B-101"/>
      <sheetName val="Dist-Lines_-B-111"/>
      <sheetName val="Dist-Lines_-B-121"/>
      <sheetName val="Dist-Lines_-B-131"/>
      <sheetName val="Dist-Lines_-B-141"/>
      <sheetName val="Dist-Lines_-B-151"/>
      <sheetName val="Dist-Lines_-B-161"/>
      <sheetName val="Feeder_mains-_11"/>
      <sheetName val="Feeder_mains-_21"/>
      <sheetName val="Feeder_mains-_(1)1"/>
      <sheetName val="Feeder_mains-up_to_8001"/>
      <sheetName val="Pumping_Main-800mm1"/>
      <sheetName val="ELSR-600_KL-Z-21"/>
      <sheetName val="750_KL_GLSR-Z-31"/>
      <sheetName val="ELSR-750_KL-Z-31"/>
      <sheetName val="ELSR-500_KL-Z-41"/>
      <sheetName val="500_KL_GLSR-Z-41"/>
      <sheetName val="ELSR-1850_KL-Z-81"/>
      <sheetName val="1850_KL_GLSR-Z-81"/>
      <sheetName val="800_KL_GLSR-Z-111"/>
      <sheetName val="900_KL_GLSR-Z-121"/>
      <sheetName val="ELSR-2500_KL-Z-131"/>
      <sheetName val="ELSR-2400_KL-Z-141"/>
      <sheetName val="ELSR-1200_KL-Z-151"/>
      <sheetName val="ELSR-2000_KL-Z-161"/>
      <sheetName val="Pumping_Main-500mm-(2)1"/>
      <sheetName val="terrace_parapet_block_work1"/>
      <sheetName val="Canopy-2_RCC11"/>
      <sheetName val="Canopy-2_BBS1"/>
      <sheetName val="Canopy-1_RCC11"/>
      <sheetName val="Canopy-1_BBS1"/>
      <sheetName val="Above_terrace_columns_RCC1"/>
      <sheetName val="Above_terrace_columns_BBS1"/>
      <sheetName val="Parapet_wall_RCC1"/>
      <sheetName val="Parapet_wall_BBS1"/>
      <sheetName val="OHWT_RCC1"/>
      <sheetName val="OHWT_Slab_BBS1"/>
      <sheetName val="OHWT_Beams__BBS1"/>
      <sheetName val="Slab_&amp;_Beam_@_0_00_Lvl1"/>
      <sheetName val="Slab_&amp;_Beam1"/>
      <sheetName val="Lintels_&amp;_Window1"/>
      <sheetName val="Column_Steel_(UBF)1"/>
      <sheetName val="Column_Steel_(SF)1"/>
      <sheetName val="Column_Steel_(1F)1"/>
      <sheetName val="Column_Steel_(2F)1"/>
      <sheetName val="Column_Steel_(3F)1"/>
      <sheetName val="Column_Steel_(4F-6F)1"/>
      <sheetName val="Column_Steel_(7F-9F)1"/>
      <sheetName val="Column_Steel_(10F-12F)1"/>
      <sheetName val="Column_Steel_(13F-15F)1"/>
      <sheetName val="Column_Steel_(16F-17F)1"/>
      <sheetName val="Column_Steel_(18F)1"/>
      <sheetName val="Lift_Steel_(UBF)1"/>
      <sheetName val="Lift_Steel_(SF)1"/>
      <sheetName val="Lift_Steel_(1F-6F)1"/>
      <sheetName val="Lift_Steel_(7F-12F)1"/>
      <sheetName val="Lift_Steel_(13F-18F)1"/>
      <sheetName val="_Staircase_Steel_(UBF)1"/>
      <sheetName val="_Staircase_Steel_(SF)1"/>
      <sheetName val="_Staircase_Steel_(1F-7F)1"/>
      <sheetName val="_Staircase_Steel_(8F-18F)1"/>
      <sheetName val="Beams_Steel_(SF)1"/>
      <sheetName val="Slab_Steel_(SF)1"/>
      <sheetName val="Beams_Steel_(1F)1"/>
      <sheetName val="Slab_Steel_(1F)1"/>
      <sheetName val="Beams_Steel_(2F&amp;3F)1"/>
      <sheetName val="Slab_Steel_(2F&amp;3F)1"/>
      <sheetName val="Beams_Steel_(4F)1"/>
      <sheetName val="Slab_Steel_(4F)1"/>
      <sheetName val="Beams_Steel_(5F-7F)1"/>
      <sheetName val="Slab_Steel_(5F-7F)1"/>
      <sheetName val="Beams_Steel_(8F-15F&amp;18F)1"/>
      <sheetName val="Slab_Steel_(8F-15F&amp;18F)1"/>
      <sheetName val="Beams_Steel_(16F&amp;17F)1"/>
      <sheetName val="Slab_Steel_(16F&amp;17F)1"/>
      <sheetName val="Beams_Steel_(TF)1"/>
      <sheetName val="Slab_Steel_(TF)1"/>
      <sheetName val="100mm_Block_Work1"/>
      <sheetName val="150mm_BLOCKS1"/>
      <sheetName val="200mm_BLOCKS1"/>
      <sheetName val="Internal_Walls_Plastering1"/>
      <sheetName val="Internal_Ceiling_Plastering1"/>
      <sheetName val="External_plaster1"/>
      <sheetName val="Tower-_A_(Abstract)1"/>
      <sheetName val="Canopy-2_RCC2"/>
      <sheetName val="Canopy_-1_RCC1"/>
      <sheetName val="Canaopy-2_steel1"/>
      <sheetName val="Canopy-1_steel1"/>
      <sheetName val="Columns_above_terrace1"/>
      <sheetName val="OHT_bottom_&amp;_walls_1"/>
      <sheetName val="Slab_&amp;_Beam_at_0_00lvl1"/>
      <sheetName val="Slab_&amp;_Beam_at_+3_25lvl1"/>
      <sheetName val="Parapet_slab&amp;beams1"/>
      <sheetName val="Column_Steel(SF_to_TF)1"/>
      <sheetName val="Above_terrace_column_steel1"/>
      <sheetName val="Lift_Wall_-_Stilt_Floor1"/>
      <sheetName val="Lift_Wall_1F-6F1"/>
      <sheetName val="Lift_Wall_7F-12F1"/>
      <sheetName val="Lift_Wall_13F-18F1"/>
      <sheetName val="Lift_wall_terrace_floor1"/>
      <sheetName val="Staircase_-_UBF1"/>
      <sheetName val="Staircase_-_SF1"/>
      <sheetName val="Staircase_-_1F-7F1"/>
      <sheetName val="Staircase_-_8F-18F1"/>
      <sheetName val="Beam_Steel_-_SF1"/>
      <sheetName val="Slab_Steel_-_SF1"/>
      <sheetName val="Beam_Steel-_1F1"/>
      <sheetName val="Slab_Steel_-_1F1"/>
      <sheetName val="Beams_Steel_2F1"/>
      <sheetName val="Slab_steel_2F1"/>
      <sheetName val="Beams_Steel_3F1"/>
      <sheetName val="Slab_steel_3F1"/>
      <sheetName val="Beams_Steel_-_4F1"/>
      <sheetName val="Slab_steel_4F1"/>
      <sheetName val="Beam_steel_5F-7F1"/>
      <sheetName val="Slab_steel_5F-7F1"/>
      <sheetName val="Beam_steel_8F-15F_&amp;_18F1"/>
      <sheetName val="Slab_steel_8F-15F&amp;_18F1"/>
      <sheetName val="Beam_steel_16F_-_17F1"/>
      <sheetName val="Slab_steel_16F_-_17F1"/>
      <sheetName val="Beam_steel_TF1"/>
      <sheetName val="Slab_steel_TF1"/>
      <sheetName val="OHT_Slab_steel_1"/>
      <sheetName val="OHT_beam_steel_1"/>
      <sheetName val="A-_terrace_coping_BBS1"/>
      <sheetName val="Copping_beam_BBS_A_terrace1"/>
      <sheetName val="150_mm_BLOCKS1"/>
      <sheetName val="200_mm_BLOCKS1"/>
      <sheetName val="Pumping_Main-450mm-(3)1"/>
      <sheetName val="Pumping_Main-(4)1"/>
      <sheetName val="350_KL_GLSR1"/>
      <sheetName val="1000_KL_Sump-1"/>
      <sheetName val="1000_KL_MBR1"/>
      <sheetName val="MBR-1000_KL1"/>
      <sheetName val="Pump_room-12x81"/>
      <sheetName val="B_F_Meters1"/>
      <sheetName val="Pump_sets1"/>
      <sheetName val="Pump_sets_(2)1"/>
      <sheetName val="Gen_sets1"/>
      <sheetName val="PR_Valves1"/>
      <sheetName val="W_man_Qrt-1"/>
      <sheetName val="O_&amp;M1"/>
      <sheetName val="Generator_Room-11"/>
      <sheetName val="200_KL_GLSR-6_(2)1"/>
      <sheetName val="500_KL_Sump-(1)1"/>
      <sheetName val="250_KL_Sump-(3)1"/>
      <sheetName val="Office_-_MBR1"/>
      <sheetName val="HSC_(2)1"/>
      <sheetName val="Gen_sets_(2)1"/>
      <sheetName val="DI_pipes1"/>
      <sheetName val="Wt_of_DI_Spe_1"/>
      <sheetName val="HDPE_pipes1"/>
      <sheetName val="RCC_SS1"/>
      <sheetName val="CI_Spe_1"/>
      <sheetName val="data-ELSR_1"/>
      <sheetName val="data-Water_Supply1"/>
      <sheetName val="Sump_&amp;_ST1"/>
      <sheetName val="Bld_Stnd,Data1"/>
      <sheetName val="Bld_up_to_3F1"/>
      <sheetName val="CC_road1"/>
      <sheetName val="Dist_Lines1"/>
      <sheetName val="Feeder_mains-21"/>
      <sheetName val="Gravity_Main-900mm1"/>
      <sheetName val="550_KL_Sump-11"/>
      <sheetName val="550_KL_Sump-21"/>
      <sheetName val="ELSR-1200_KL1"/>
      <sheetName val="650_KL_GLSR_(2)1"/>
      <sheetName val="850_KL_GLSR_1"/>
      <sheetName val="500_KL_sump1"/>
      <sheetName val="200_KL-_ELSR_Yelluru1"/>
      <sheetName val="Dist-Zone-below_500001"/>
      <sheetName val="Data_-O&amp;M1"/>
      <sheetName val="Pumping_main-350mm1"/>
      <sheetName val="Inf_Well1"/>
      <sheetName val="Approah_road_to_MBR1"/>
      <sheetName val="Approach_Roads-Source1"/>
      <sheetName val="400mm-P_Main1"/>
      <sheetName val="13_Mld-WTP1"/>
      <sheetName val="data-Intake_well1"/>
      <sheetName val="Model_GLSR-1"/>
      <sheetName val="Feeder_main-1_(2)1"/>
      <sheetName val="Dist_&amp;_Feeder_mains__(2)1"/>
      <sheetName val="BFlow_meters1"/>
      <sheetName val="O_Nd_M1"/>
      <sheetName val="Pump_room-6_59x6_00m1"/>
      <sheetName val="GA-GVMC_-Raiwada-BWSC1"/>
      <sheetName val="BWSC-Pumping_Main-1200mm1"/>
      <sheetName val="GA-GVMC_-Raiwada1"/>
      <sheetName val="MS-Pumping_Main-1300mm1"/>
      <sheetName val="Thurst-F_mains1"/>
      <sheetName val="Thrust-P_mains1"/>
      <sheetName val="CI_weights1"/>
      <sheetName val="Proforma_-II_1"/>
      <sheetName val="LIST_OF_MAKES1"/>
      <sheetName val="April_Analysts1"/>
      <sheetName val="Basic_Rate1"/>
      <sheetName val="Consumer_Fraud1"/>
      <sheetName val="Avoidance_1"/>
      <sheetName val="Cons_Recov_Rates1"/>
      <sheetName val="Consumer_Supps1"/>
      <sheetName val="Consumer_Outbound1"/>
      <sheetName val="FY_Loss_Frcst1"/>
      <sheetName val="FITZ_MORT_941"/>
      <sheetName val="footing_for_SP1"/>
      <sheetName val="Master_Info1"/>
      <sheetName val="AD_ST1"/>
      <sheetName val="PRECAST_lightconc_II"/>
      <sheetName val="Client_Addressess_"/>
      <sheetName val="Basic_Rates"/>
      <sheetName val="SP_Break_Up"/>
      <sheetName val="Basic Rates - Lab"/>
      <sheetName val="Basic Rates - Assump"/>
      <sheetName val="Mix Design"/>
      <sheetName val="First Floor "/>
      <sheetName val="ltgload"/>
      <sheetName val="Bechtel Norms"/>
      <sheetName val="CS PIPING"/>
      <sheetName val="TECH DATA"/>
      <sheetName val="no."/>
      <sheetName val="Machinery"/>
      <sheetName val="Section_by_layers_old"/>
      <sheetName val="sumary"/>
      <sheetName val="2nd "/>
      <sheetName val="shuttering"/>
      <sheetName val="Sheet7"/>
      <sheetName val="strain"/>
      <sheetName val="dBase"/>
      <sheetName val="L (4)"/>
      <sheetName val="PART-I_(2)66"/>
      <sheetName val="final_abstract66"/>
      <sheetName val="Basement_Budget65"/>
      <sheetName val="Fee_Rate_Summary65"/>
      <sheetName val="Rate_analysis65"/>
      <sheetName val="Break_up_Sheet65"/>
      <sheetName val="TBAL9697_-group_wise__sdpl65"/>
      <sheetName val="B_&amp;_C_-_M_-_ccp65"/>
      <sheetName val="Materials_Cost65"/>
      <sheetName val="10__&amp;_11__Rate_Code_&amp;_BQ65"/>
      <sheetName val="RES_STEEL_TO65"/>
      <sheetName val="RMZ_Summary65"/>
      <sheetName val="Site_Dev_BOQ65"/>
      <sheetName val="Staff_Forecast_spread65"/>
      <sheetName val="Fin_Sum65"/>
      <sheetName val="IO_List65"/>
      <sheetName val="Fill_this_out_first___65"/>
      <sheetName val="Field_Values65"/>
      <sheetName val="INDORAMA_Group_June_0264"/>
      <sheetName val="Structure_Bills_Qty65"/>
      <sheetName val="Builtup_Area65"/>
      <sheetName val="MASTER_RATE_ANALYSIS65"/>
      <sheetName val="Cop_-VGN65"/>
      <sheetName val="Pipe_Supports65"/>
      <sheetName val="Materials_65"/>
      <sheetName val="BOQ_Direct_selling_cost65"/>
      <sheetName val="Stress_Calculation65"/>
      <sheetName val="MN_T_B_65"/>
      <sheetName val="E_&amp;_R64"/>
      <sheetName val="Exp_64"/>
      <sheetName val="INDIGINEOUS_ITEMS_64"/>
      <sheetName val="Break_Dw65"/>
      <sheetName val="Load_Details(B1)64"/>
      <sheetName val="SPT_vs_PHI64"/>
      <sheetName val="Civil_Boq64"/>
      <sheetName val="Debits_as_on_12_04_0864"/>
      <sheetName val="RCC,Ret__Wall41"/>
      <sheetName val="RA_4_Challan_Summary_41"/>
      <sheetName val="Labour_productivity41"/>
      <sheetName val="labour_coeff41"/>
      <sheetName val="BOQ_(2)6"/>
      <sheetName val="GR_slab-reinft5"/>
      <sheetName val="For_Bill-04_PS5"/>
      <sheetName val="ORDER_BOOKING5"/>
      <sheetName val="beam-reinft-IIInd_floor5"/>
      <sheetName val="PA-_Consutant_64"/>
      <sheetName val="Sheet3_(2)64"/>
      <sheetName val="CABLE_DATA5"/>
      <sheetName val="Approved_MTD_Proj_#'s5"/>
      <sheetName val="M_B-QtyRecn7"/>
      <sheetName val="Bed_Class10"/>
      <sheetName val="PH_data5"/>
      <sheetName val="Details_(3)5"/>
      <sheetName val="Desgn(zone_I)10"/>
      <sheetName val="NLD_-_Assum5"/>
      <sheetName val="schedule_nos5"/>
      <sheetName val="Sqn__Main__Abs5"/>
      <sheetName val="Mat_Cost7"/>
      <sheetName val="Staff_Acco_5"/>
      <sheetName val="Section_Catalogue5"/>
      <sheetName val="ACAD_Finishes6"/>
      <sheetName val="Site_Details6"/>
      <sheetName val="Site_Area_Statement6"/>
      <sheetName val="M-Book_for_Conc5"/>
      <sheetName val="M-Book_for_FW5"/>
      <sheetName val="PACK_(B)5"/>
      <sheetName val="BOQ_civil5"/>
      <sheetName val="Staircase_5"/>
      <sheetName val="Material_5"/>
      <sheetName val="Estimate_5"/>
      <sheetName val="bill_25"/>
      <sheetName val="INPUT_SHEET5"/>
      <sheetName val="Rising_Main5"/>
      <sheetName val="d-safe_specs5"/>
      <sheetName val="d-safe_DELUXE5"/>
      <sheetName val="Diawise_steel_abstract5"/>
      <sheetName val="Tender_Summary5"/>
      <sheetName val="std_wt_5"/>
      <sheetName val="Column_Steel-R25"/>
      <sheetName val="Cash_Flows_&amp;_IRR5"/>
      <sheetName val="QS_Name5"/>
      <sheetName val="CANDY_BOQ5"/>
      <sheetName val="CFForecast_detail5"/>
      <sheetName val="Model_(Not_Merged)5"/>
      <sheetName val="SGS_ACQ5"/>
      <sheetName val="train_cash5"/>
      <sheetName val="accom_cash5"/>
      <sheetName val="Common_5"/>
      <sheetName val="Meas_-Hotel_Part5"/>
      <sheetName val="beam-reinft-machine_rm5"/>
      <sheetName val="Vind_-_BtB5"/>
      <sheetName val="WORK_TABLE5"/>
      <sheetName val="220_11__BS_5"/>
      <sheetName val="Intro_5"/>
      <sheetName val="Form_65"/>
      <sheetName val="Operating_Statistics5"/>
      <sheetName val="Material_Rate4"/>
      <sheetName val="Retaing_wall4"/>
      <sheetName val="except_wiring4"/>
      <sheetName val="CPIPE_14"/>
      <sheetName val="intr_stool_brkup4"/>
      <sheetName val="3__Elemental_Summary4"/>
      <sheetName val="Detail_In_Door_Stad4"/>
      <sheetName val="M_S_4"/>
      <sheetName val="RAJU_ASSO4"/>
      <sheetName val="Price_Schedule6"/>
      <sheetName val="Cost_Any_6"/>
      <sheetName val="S_&amp;_A6"/>
      <sheetName val="PointNo_54"/>
      <sheetName val="BOQ_Distribution4"/>
      <sheetName val="A_O_R_4"/>
      <sheetName val="PRECAST_lightconc-II4"/>
      <sheetName val="PO_Summary4"/>
      <sheetName val="BOQ_Summary4"/>
      <sheetName val="Sec_1_Loose_Furniture_18%_GST4"/>
      <sheetName val="Sec_1_Loose_Furniture_12%_GST4"/>
      <sheetName val="Sec_1_Loose_Furniture_5%_GST4"/>
      <sheetName val="Sec_2_Cafeteria_Tables4"/>
      <sheetName val="Sec_3_Cafeteria_Chairs4"/>
      <sheetName val="Sec_4_Work_Floors_-_NT_4"/>
      <sheetName val="Sec_5_LGF_Chairs-NT4"/>
      <sheetName val="Sec_6_Additional_18%_GST_4"/>
      <sheetName val="Sec_6_Additional_12%_GST_4"/>
      <sheetName val="Sec_11-NT_set_34"/>
      <sheetName val="DC_Summary4"/>
      <sheetName val="M_Sheet4"/>
      <sheetName val="RA4_Checklist4"/>
      <sheetName val="Occ,_Other_Rev,_Exp,_Dispo4"/>
      <sheetName val="Cleaning_&amp;_Grubbing2"/>
      <sheetName val="Labor_abs-NMR4"/>
      <sheetName val="water_prop_2"/>
      <sheetName val="Name_List2"/>
      <sheetName val="Abs_PMRL2"/>
      <sheetName val="DOOR-WINDOW_SCHEDULE2"/>
      <sheetName val="BLOCK_WORK-GRD_FLR2"/>
      <sheetName val="P_Well(_RCC)4"/>
      <sheetName val="소상_&quot;1&quot;4"/>
      <sheetName val="Discount_&amp;_Margin4"/>
      <sheetName val="Branch_Power4"/>
      <sheetName val="Japan_Reco2"/>
      <sheetName val="_Block_work2"/>
      <sheetName val="Flooring_&amp;_Road2"/>
      <sheetName val="BOM_2"/>
      <sheetName val="SUBMITED_bISS2"/>
      <sheetName val="TOTAL_SUMMARY2"/>
      <sheetName val="P-Ins_&amp;_Bonds4"/>
      <sheetName val="PC_Master_List4"/>
      <sheetName val="Project_Details__4"/>
      <sheetName val="2_대외공문4"/>
      <sheetName val="NEW-IDs_Fun_&amp;_Group4"/>
      <sheetName val="Labour_&amp;_Plant2"/>
      <sheetName val="4_Annex_1_Basic_rate2"/>
      <sheetName val="Door_Qty2"/>
      <sheetName val="Win_Qty2"/>
      <sheetName val="220Kv_(2)2"/>
      <sheetName val="Capital_Structure2"/>
      <sheetName val="Mar_Roster2"/>
      <sheetName val="costing_sheet2"/>
      <sheetName val="Project_Budget_Worksheet2"/>
      <sheetName val="All_Components_Report2"/>
      <sheetName val="R_A_2"/>
      <sheetName val="Recap_2"/>
      <sheetName val="Schedule_A12"/>
      <sheetName val="Abstract_(Buyback)2"/>
      <sheetName val="Civil_RA2"/>
      <sheetName val="Plumbing_RA2"/>
      <sheetName val="Electrical__RA2"/>
      <sheetName val="ELV_RA2"/>
      <sheetName val="FFTG_RA2"/>
      <sheetName val="HVAC_RA2"/>
      <sheetName val="Furniture_RA2"/>
      <sheetName val="Kichen_Equi__RA2"/>
      <sheetName val="Price_Comparison2"/>
      <sheetName val="BLOCK-A_(MEA_SHEET)2"/>
      <sheetName val="India_F&amp;S_Template2"/>
      <sheetName val="DETAILED__BOQ2"/>
      <sheetName val="BASIS_-DEC_082"/>
      <sheetName val="_2"/>
      <sheetName val="BUD_07-082"/>
      <sheetName val="UNP-NCW_2"/>
      <sheetName val="Final_Basic_rate2"/>
      <sheetName val="Step_12"/>
      <sheetName val="Source_Ref_2"/>
      <sheetName val="Elect_2"/>
      <sheetName val="Bill_1-BOQ-Civil_Works2"/>
      <sheetName val="old_boq2"/>
      <sheetName val="2_1_受電設備棟2"/>
      <sheetName val="2_2_受・防火水槽2"/>
      <sheetName val="2_3_排水処理設備棟2"/>
      <sheetName val="2_4_倉庫棟2"/>
      <sheetName val="2_5_守衛棟2"/>
      <sheetName val="Global_Assmptions2"/>
      <sheetName val="9__Package_split_-_Cost_2"/>
      <sheetName val="FITZ_MORT_942"/>
      <sheetName val="CABLENOS_2"/>
      <sheetName val="August_Construction_Planning__2"/>
      <sheetName val="Internal_Planning2"/>
      <sheetName val="July'2019_Weekly2"/>
      <sheetName val="M-_Rate2"/>
      <sheetName val="Works_-_Quote_Sheet2"/>
      <sheetName val="Lead_statement2"/>
      <sheetName val="Data_F8_BTR2"/>
      <sheetName val="Main_Sheet1"/>
      <sheetName val="Lookup_data1"/>
      <sheetName val="Sheet1_(2)2"/>
      <sheetName val="site_fab&amp;ernstr2"/>
      <sheetName val="13__Steel_-_Ratio1"/>
      <sheetName val="Bld_SSR2"/>
      <sheetName val="SSR_-Sani_2"/>
      <sheetName val="Elec_SSR2"/>
      <sheetName val="PH-_SSR2"/>
      <sheetName val="R_&amp;_B_SSR2"/>
      <sheetName val="RCC_Pipes2"/>
      <sheetName val="DI-Pipes_&amp;_Spe2"/>
      <sheetName val="CI_Spe2"/>
      <sheetName val="Bolts&amp;_rings2"/>
      <sheetName val="Dist_Lines-150-old2"/>
      <sheetName val="GA-GVMC_-NW(Com)_2"/>
      <sheetName val="GA-GVMC_-NW_2"/>
      <sheetName val="Dist_Lines-1002"/>
      <sheetName val="Dist-Lines_-5002"/>
      <sheetName val="Dist_Lines-1502"/>
      <sheetName val="GA-GVMC_-NW__(2)2"/>
      <sheetName val="GA-GVMC_-NW__2"/>
      <sheetName val="Dist-Lines_B-1_2"/>
      <sheetName val="Dist-Lines-Final_checked2"/>
      <sheetName val="Pumping_mains-2"/>
      <sheetName val="Feeder_main-old2"/>
      <sheetName val="Dist-Lines_-B-22"/>
      <sheetName val="Dist-Lines_-B-32"/>
      <sheetName val="Dist-Lines_B-42"/>
      <sheetName val="Dist-Lines_B-52"/>
      <sheetName val="Dist-Lines_-B-62"/>
      <sheetName val="Dist-Lines_-B-72"/>
      <sheetName val="Dist-Lines_-B-82"/>
      <sheetName val="Dist-Lines_-B-92"/>
      <sheetName val="Dist-Lines_-B-102"/>
      <sheetName val="Dist-Lines_-B-112"/>
      <sheetName val="Dist-Lines_-B-122"/>
      <sheetName val="Dist-Lines_-B-132"/>
      <sheetName val="Dist-Lines_-B-142"/>
      <sheetName val="Dist-Lines_-B-152"/>
      <sheetName val="Dist-Lines_-B-162"/>
      <sheetName val="Feeder_mains-_12"/>
      <sheetName val="Feeder_mains-_22"/>
      <sheetName val="Feeder_mains-_(1)2"/>
      <sheetName val="Feeder_mains-up_to_8002"/>
      <sheetName val="Pumping_Main-800mm2"/>
      <sheetName val="ELSR-600_KL-Z-22"/>
      <sheetName val="750_KL_GLSR-Z-32"/>
      <sheetName val="ELSR-750_KL-Z-32"/>
      <sheetName val="ELSR-500_KL-Z-42"/>
      <sheetName val="500_KL_GLSR-Z-42"/>
      <sheetName val="ELSR-1850_KL-Z-82"/>
      <sheetName val="1850_KL_GLSR-Z-82"/>
      <sheetName val="800_KL_GLSR-Z-112"/>
      <sheetName val="900_KL_GLSR-Z-122"/>
      <sheetName val="ELSR-2500_KL-Z-132"/>
      <sheetName val="ELSR-2400_KL-Z-142"/>
      <sheetName val="ELSR-1200_KL-Z-152"/>
      <sheetName val="ELSR-2000_KL-Z-162"/>
      <sheetName val="CIV_INV&amp;EXP1"/>
      <sheetName val="Pumping_Main-500mm-(2)2"/>
      <sheetName val="Pumping_Main-450mm-(3)2"/>
      <sheetName val="Pumping_Main-(4)2"/>
      <sheetName val="350_KL_GLSR2"/>
      <sheetName val="Proforma_-II_2"/>
      <sheetName val="Road_data2"/>
      <sheetName val="Master_Info2"/>
      <sheetName val="NRC_Rationalisation2"/>
      <sheetName val="Labour_Rate_2"/>
      <sheetName val="Material_List_2"/>
      <sheetName val="Data_sheet2"/>
      <sheetName val="foot-slab_reinft2"/>
      <sheetName val="Core_Data1"/>
      <sheetName val="1000_KL_Sump-2"/>
      <sheetName val="1000_KL_MBR2"/>
      <sheetName val="MBR-1000_KL2"/>
      <sheetName val="Pump_room-12x82"/>
      <sheetName val="B_F_Meters2"/>
      <sheetName val="Estimate_10_00_Lakhs_2"/>
      <sheetName val="abs_road2"/>
      <sheetName val="Pump_sets2"/>
      <sheetName val="Pump_sets_(2)2"/>
      <sheetName val="Gen_sets2"/>
      <sheetName val="PR_Valves2"/>
      <sheetName val="W_man_Qrt-2"/>
      <sheetName val="O_&amp;M2"/>
      <sheetName val="Generator_Room-12"/>
      <sheetName val="200_KL_GLSR-6_(2)2"/>
      <sheetName val="500_KL_Sump-(1)2"/>
      <sheetName val="250_KL_Sump-(3)2"/>
      <sheetName val="Office_-_MBR2"/>
      <sheetName val="HSC_(2)2"/>
      <sheetName val="Gen_sets_(2)2"/>
      <sheetName val="DI_pipes2"/>
      <sheetName val="Wt_of_DI_Spe_2"/>
      <sheetName val="HDPE_pipes2"/>
      <sheetName val="RCC_SS2"/>
      <sheetName val="CI_Spe_2"/>
      <sheetName val="data-ELSR_2"/>
      <sheetName val="data-Water_Supply2"/>
      <sheetName val="Sump_&amp;_ST2"/>
      <sheetName val="Bld_Stnd,Data2"/>
      <sheetName val="Bld_up_to_3F2"/>
      <sheetName val="CC_road2"/>
      <sheetName val="Dist_Lines2"/>
      <sheetName val="Feeder_mains-22"/>
      <sheetName val="Gravity_Main-900mm2"/>
      <sheetName val="550_KL_Sump-12"/>
      <sheetName val="550_KL_Sump-22"/>
      <sheetName val="ELSR-1200_KL2"/>
      <sheetName val="650_KL_GLSR_(2)2"/>
      <sheetName val="850_KL_GLSR_2"/>
      <sheetName val="500_KL_sump2"/>
      <sheetName val="200_KL-_ELSR_Yelluru2"/>
      <sheetName val="Dist-Zone-below_500002"/>
      <sheetName val="Data_-O&amp;M2"/>
      <sheetName val="Pumping_main-350mm2"/>
      <sheetName val="Inf_Well2"/>
      <sheetName val="Approah_road_to_MBR2"/>
      <sheetName val="Approach_Roads-Source2"/>
      <sheetName val="400mm-P_Main2"/>
      <sheetName val="13_Mld-WTP2"/>
      <sheetName val="data-Intake_well2"/>
      <sheetName val="Model_GLSR-2"/>
      <sheetName val="Feeder_main-1_(2)2"/>
      <sheetName val="Dist_&amp;_Feeder_mains__(2)2"/>
      <sheetName val="BFlow_meters2"/>
      <sheetName val="O_Nd_M2"/>
      <sheetName val="Pump_room-6_59x6_00m2"/>
      <sheetName val="GA-GVMC_-Raiwada-BWSC2"/>
      <sheetName val="BWSC-Pumping_Main-1200mm2"/>
      <sheetName val="GA-GVMC_-Raiwada2"/>
      <sheetName val="MS-Pumping_Main-1300mm2"/>
      <sheetName val="Thurst-F_mains2"/>
      <sheetName val="Thrust-P_mains2"/>
      <sheetName val="CI_weights2"/>
      <sheetName val="FLCB_List1"/>
      <sheetName val="LABOUR_SALARY_2"/>
      <sheetName val="Brickwork_2"/>
      <sheetName val="Finishing_items2"/>
      <sheetName val="terrace_parapet_block_work2"/>
      <sheetName val="Canopy-2_RCC12"/>
      <sheetName val="Canopy-2_BBS2"/>
      <sheetName val="Canopy-1_RCC12"/>
      <sheetName val="Canopy-1_BBS2"/>
      <sheetName val="Above_terrace_columns_RCC2"/>
      <sheetName val="Above_terrace_columns_BBS2"/>
      <sheetName val="Parapet_wall_RCC2"/>
      <sheetName val="Parapet_wall_BBS2"/>
      <sheetName val="OHWT_RCC2"/>
      <sheetName val="OHWT_Slab_BBS2"/>
      <sheetName val="OHWT_Beams__BBS2"/>
      <sheetName val="Slab_&amp;_Beam_@_0_00_Lvl2"/>
      <sheetName val="Slab_&amp;_Beam2"/>
      <sheetName val="Lintels_&amp;_Window2"/>
      <sheetName val="Column_Steel_(UBF)2"/>
      <sheetName val="Column_Steel_(SF)2"/>
      <sheetName val="Column_Steel_(1F)2"/>
      <sheetName val="Column_Steel_(2F)2"/>
      <sheetName val="Column_Steel_(3F)2"/>
      <sheetName val="Column_Steel_(4F-6F)2"/>
      <sheetName val="Column_Steel_(7F-9F)2"/>
      <sheetName val="Column_Steel_(10F-12F)2"/>
      <sheetName val="Column_Steel_(13F-15F)2"/>
      <sheetName val="Column_Steel_(16F-17F)2"/>
      <sheetName val="Column_Steel_(18F)2"/>
      <sheetName val="Lift_Steel_(UBF)2"/>
      <sheetName val="Lift_Steel_(SF)2"/>
      <sheetName val="Lift_Steel_(1F-6F)2"/>
      <sheetName val="Lift_Steel_(7F-12F)2"/>
      <sheetName val="Lift_Steel_(13F-18F)2"/>
      <sheetName val="_Staircase_Steel_(UBF)2"/>
      <sheetName val="_Staircase_Steel_(SF)2"/>
      <sheetName val="_Staircase_Steel_(1F-7F)2"/>
      <sheetName val="_Staircase_Steel_(8F-18F)2"/>
      <sheetName val="Beams_Steel_(SF)2"/>
      <sheetName val="Slab_Steel_(SF)2"/>
      <sheetName val="Beams_Steel_(1F)2"/>
      <sheetName val="Slab_Steel_(1F)2"/>
      <sheetName val="Beams_Steel_(2F&amp;3F)2"/>
      <sheetName val="Slab_Steel_(2F&amp;3F)2"/>
      <sheetName val="Beams_Steel_(4F)2"/>
      <sheetName val="Slab_Steel_(4F)2"/>
      <sheetName val="Beams_Steel_(5F-7F)2"/>
      <sheetName val="Slab_Steel_(5F-7F)2"/>
      <sheetName val="Beams_Steel_(8F-15F&amp;18F)2"/>
      <sheetName val="Slab_Steel_(8F-15F&amp;18F)2"/>
      <sheetName val="Beams_Steel_(16F&amp;17F)2"/>
      <sheetName val="Slab_Steel_(16F&amp;17F)2"/>
      <sheetName val="Beams_Steel_(TF)2"/>
      <sheetName val="Slab_Steel_(TF)2"/>
      <sheetName val="100mm_Block_Work2"/>
      <sheetName val="150mm_BLOCKS2"/>
      <sheetName val="200mm_BLOCKS2"/>
      <sheetName val="Internal_Walls_Plastering2"/>
      <sheetName val="Internal_Ceiling_Plastering2"/>
      <sheetName val="External_plaster2"/>
      <sheetName val="Tower-_A_(Abstract)2"/>
      <sheetName val="Canopy-2_RCC3"/>
      <sheetName val="Canopy_-1_RCC2"/>
      <sheetName val="Canaopy-2_steel2"/>
      <sheetName val="Canopy-1_steel2"/>
      <sheetName val="Columns_above_terrace2"/>
      <sheetName val="OHT_bottom_&amp;_walls_2"/>
      <sheetName val="Slab_&amp;_Beam_at_0_00lvl2"/>
      <sheetName val="Slab_&amp;_Beam_at_+3_25lvl2"/>
      <sheetName val="Parapet_slab&amp;beams2"/>
      <sheetName val="Column_Steel(SF_to_TF)2"/>
      <sheetName val="Above_terrace_column_steel2"/>
      <sheetName val="Lift_Wall_-_Stilt_Floor2"/>
      <sheetName val="Lift_Wall_1F-6F2"/>
      <sheetName val="Lift_Wall_7F-12F2"/>
      <sheetName val="Lift_Wall_13F-18F2"/>
      <sheetName val="Lift_wall_terrace_floor2"/>
      <sheetName val="Staircase_-_UBF2"/>
      <sheetName val="Staircase_-_SF2"/>
      <sheetName val="Staircase_-_1F-7F2"/>
      <sheetName val="Staircase_-_8F-18F2"/>
      <sheetName val="Beam_Steel_-_SF2"/>
      <sheetName val="Slab_Steel_-_SF2"/>
      <sheetName val="Beam_Steel-_1F2"/>
      <sheetName val="Slab_Steel_-_1F2"/>
      <sheetName val="Beams_Steel_2F2"/>
      <sheetName val="Slab_steel_2F2"/>
      <sheetName val="Beams_Steel_3F2"/>
      <sheetName val="Slab_steel_3F2"/>
      <sheetName val="Beams_Steel_-_4F2"/>
      <sheetName val="Slab_steel_4F2"/>
      <sheetName val="Beam_steel_5F-7F2"/>
      <sheetName val="Slab_steel_5F-7F2"/>
      <sheetName val="Beam_steel_8F-15F_&amp;_18F2"/>
      <sheetName val="Slab_steel_8F-15F&amp;_18F2"/>
      <sheetName val="Beam_steel_16F_-_17F2"/>
      <sheetName val="Slab_steel_16F_-_17F2"/>
      <sheetName val="Beam_steel_TF2"/>
      <sheetName val="Slab_steel_TF2"/>
      <sheetName val="OHT_Slab_steel_2"/>
      <sheetName val="OHT_beam_steel_2"/>
      <sheetName val="A-_terrace_coping_BBS2"/>
      <sheetName val="Copping_beam_BBS_A_terrace2"/>
      <sheetName val="150_mm_BLOCKS2"/>
      <sheetName val="200_mm_BLOCKS2"/>
      <sheetName val="LIST_OF_MAKES2"/>
      <sheetName val="April_Analysts2"/>
      <sheetName val="Basic_Rate2"/>
      <sheetName val="Consumer_Fraud2"/>
      <sheetName val="Avoidance_2"/>
      <sheetName val="Cons_Recov_Rates2"/>
      <sheetName val="Consumer_Supps2"/>
      <sheetName val="Consumer_Outbound2"/>
      <sheetName val="FY_Loss_Frcst2"/>
      <sheetName val="footing_for_SP2"/>
      <sheetName val="AD_ST2"/>
      <sheetName val="Inc_St_-Link1"/>
      <sheetName val="Sales_&amp;_Prod"/>
      <sheetName val="Exim_FCL"/>
      <sheetName val="Civil_Works1"/>
      <sheetName val="August_TB1"/>
      <sheetName val="2000_MOR1"/>
      <sheetName val="Fx_DATA"/>
      <sheetName val="PRECAST_lightconc_II1"/>
      <sheetName val="Roof__PT_beams_1"/>
      <sheetName val="Client_Addressess_1"/>
      <sheetName val="Basic_Rates1"/>
      <sheetName val="SP_Break_Up1"/>
      <sheetName val="PMV_Data"/>
      <sheetName val="TORRENT_CEMENT"/>
      <sheetName val="02_10_06"/>
      <sheetName val="DATA_INPU_KN_(1)"/>
      <sheetName val="DATA_INPU_KN"/>
      <sheetName val="SPEC_SHEET"/>
      <sheetName val="cubes_M25_Nov-03"/>
      <sheetName val="GM_&amp;_TA"/>
      <sheetName val="ABS_Sec_C"/>
      <sheetName val="HR_&amp;_Admin"/>
      <sheetName val="Pile_cap"/>
      <sheetName val="Boq_(Main_Building)"/>
      <sheetName val="Annexue_B"/>
      <sheetName val="7_Other_Costs"/>
      <sheetName val="Staff_Acco_6"/>
      <sheetName val="activit-graph__"/>
      <sheetName val="Schedule_v1"/>
      <sheetName val="LOCAL_RATES"/>
      <sheetName val="2_Pardi"/>
      <sheetName val="Meas_-Tender"/>
      <sheetName val="Extra_item"/>
      <sheetName val="1_MPB_Conveyer_Pit"/>
      <sheetName val="2_Boiler_Pit"/>
      <sheetName val="3__SWRC"/>
      <sheetName val="Diaphragm_"/>
      <sheetName val="Pump_se"/>
      <sheetName val="Pump_seÑ"/>
      <sheetName val="Ellis_&amp;_WS&amp;S"/>
      <sheetName val="Drip_mould_&amp;_Elevation"/>
      <sheetName val="not_req_3"/>
      <sheetName val="Lead_statement_ss5"/>
      <sheetName val="MaterfÙG"/>
      <sheetName val="MRoad_data"/>
      <sheetName val="steam_outlet"/>
      <sheetName val="ETC_Plant_Cost"/>
      <sheetName val="P_C"/>
      <sheetName val="RAB_ABSTRACT-C&amp;B"/>
      <sheetName val="Water_supply__"/>
      <sheetName val="Nt_Item"/>
      <sheetName val="MB-Grade_Slab"/>
      <sheetName val="MB-Fdn&amp;RW_Ftgs_"/>
      <sheetName val="Weld_mesh"/>
      <sheetName val="MB-RCC-Col_&amp;Ped"/>
      <sheetName val="MB-Ped&amp;Col_-Shut_"/>
      <sheetName val="MB-RCC-Deck_Slab"/>
      <sheetName val="MB-Wall-Shut_"/>
      <sheetName val="MB-Others-Shut_"/>
      <sheetName val="MB-Footings_Shut"/>
      <sheetName val="MB-Block_Work"/>
      <sheetName val="MB-Insert_Plates"/>
      <sheetName val="Basic_Rate_Summary_Steel"/>
      <sheetName val="Basic_Rate_Summary_RMC"/>
      <sheetName val="Elec__Debit"/>
      <sheetName val="Physical_Check"/>
      <sheetName val="Man_Power"/>
      <sheetName val="BUILT UP BBM"/>
      <sheetName val="Background"/>
      <sheetName val="Sectors"/>
      <sheetName val="Assmpns"/>
      <sheetName val="PRL"/>
      <sheetName val="BOQ - Plaster"/>
      <sheetName val="BOQ - Gypsum"/>
      <sheetName val="BOQ - Waterproofing"/>
      <sheetName val="Podium Finishing"/>
      <sheetName val="Mezzanine Floor Beam"/>
      <sheetName val="Ground Floor Slab"/>
      <sheetName val="storm water1"/>
      <sheetName val="Col up to plinth"/>
      <sheetName val="Footing"/>
      <sheetName val="CASH-FLOW"/>
      <sheetName val="EEV(Prilim)"/>
      <sheetName val="(M+L)"/>
      <sheetName val="Dura Board"/>
      <sheetName val="Milestone Corr"/>
      <sheetName val="Staircase"/>
      <sheetName val="Plinth Beam "/>
      <sheetName val="Dtype-Civil"/>
      <sheetName val="Reinf Constants"/>
      <sheetName val="TPL-Ceiling_OB"/>
      <sheetName val="TPL-Ceiling_DH"/>
      <sheetName val="S1-DH+OB"/>
      <sheetName val="Room Data"/>
      <sheetName val="M1"/>
      <sheetName val="M2"/>
      <sheetName val="M3"/>
      <sheetName val="M4"/>
      <sheetName val="M5"/>
      <sheetName val="M6"/>
      <sheetName val="M7"/>
      <sheetName val="TPL-Room_OB"/>
      <sheetName val="TPL-Wall_OB_New"/>
      <sheetName val="TPL-Wall_DH_New"/>
      <sheetName val="IDCCALHYD_GOO"/>
      <sheetName val="0000000000000"/>
      <sheetName val="title"/>
      <sheetName val="pier 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row r="52">
          <cell r="B52" t="str">
            <v>Main Panel</v>
          </cell>
        </row>
      </sheetData>
      <sheetData sheetId="194">
        <row r="52">
          <cell r="B52" t="str">
            <v>Main Panel</v>
          </cell>
        </row>
      </sheetData>
      <sheetData sheetId="195">
        <row r="52">
          <cell r="B52" t="str">
            <v>Main Panel</v>
          </cell>
        </row>
      </sheetData>
      <sheetData sheetId="196">
        <row r="52">
          <cell r="B52" t="str">
            <v>Main Panel</v>
          </cell>
        </row>
      </sheetData>
      <sheetData sheetId="197">
        <row r="52">
          <cell r="B52" t="str">
            <v>Main Panel</v>
          </cell>
        </row>
      </sheetData>
      <sheetData sheetId="198">
        <row r="52">
          <cell r="B52" t="str">
            <v>Main Panel</v>
          </cell>
        </row>
      </sheetData>
      <sheetData sheetId="199">
        <row r="52">
          <cell r="B52" t="str">
            <v>Main Panel</v>
          </cell>
        </row>
      </sheetData>
      <sheetData sheetId="200">
        <row r="52">
          <cell r="B52" t="str">
            <v>Main Panel</v>
          </cell>
        </row>
      </sheetData>
      <sheetData sheetId="201">
        <row r="52">
          <cell r="B52" t="str">
            <v>Main Panel</v>
          </cell>
        </row>
      </sheetData>
      <sheetData sheetId="202">
        <row r="52">
          <cell r="B52" t="str">
            <v>Main Panel</v>
          </cell>
        </row>
      </sheetData>
      <sheetData sheetId="203">
        <row r="52">
          <cell r="B52" t="str">
            <v>Main Panel</v>
          </cell>
        </row>
      </sheetData>
      <sheetData sheetId="204">
        <row r="52">
          <cell r="B52" t="str">
            <v>Main Panel</v>
          </cell>
        </row>
      </sheetData>
      <sheetData sheetId="205">
        <row r="52">
          <cell r="B52" t="str">
            <v>Main Panel</v>
          </cell>
        </row>
      </sheetData>
      <sheetData sheetId="206">
        <row r="52">
          <cell r="B52" t="str">
            <v>Main Panel</v>
          </cell>
        </row>
      </sheetData>
      <sheetData sheetId="207">
        <row r="52">
          <cell r="B52" t="str">
            <v>Main Panel</v>
          </cell>
        </row>
      </sheetData>
      <sheetData sheetId="208">
        <row r="52">
          <cell r="B52" t="str">
            <v>Main Panel</v>
          </cell>
        </row>
      </sheetData>
      <sheetData sheetId="209">
        <row r="52">
          <cell r="B52" t="str">
            <v>Main Panel</v>
          </cell>
        </row>
      </sheetData>
      <sheetData sheetId="210">
        <row r="52">
          <cell r="B52" t="str">
            <v>Main Panel</v>
          </cell>
        </row>
      </sheetData>
      <sheetData sheetId="211">
        <row r="52">
          <cell r="B52" t="str">
            <v>Main Panel</v>
          </cell>
        </row>
      </sheetData>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ow r="52">
          <cell r="B52" t="str">
            <v>Main Panel</v>
          </cell>
        </row>
      </sheetData>
      <sheetData sheetId="227">
        <row r="52">
          <cell r="B52" t="str">
            <v>Main Panel</v>
          </cell>
        </row>
      </sheetData>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ow r="52">
          <cell r="B52" t="str">
            <v>Main Panel</v>
          </cell>
        </row>
      </sheetData>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ow r="52">
          <cell r="B52" t="str">
            <v>Main Panel</v>
          </cell>
        </row>
      </sheetData>
      <sheetData sheetId="765">
        <row r="52">
          <cell r="B52" t="str">
            <v>Main Panel</v>
          </cell>
        </row>
      </sheetData>
      <sheetData sheetId="766">
        <row r="52">
          <cell r="B52" t="str">
            <v>Main Panel</v>
          </cell>
        </row>
      </sheetData>
      <sheetData sheetId="767">
        <row r="52">
          <cell r="B52" t="str">
            <v>Main Panel</v>
          </cell>
        </row>
      </sheetData>
      <sheetData sheetId="768">
        <row r="52">
          <cell r="B52" t="str">
            <v>Main Panel</v>
          </cell>
        </row>
      </sheetData>
      <sheetData sheetId="769">
        <row r="52">
          <cell r="B52" t="str">
            <v>Main Panel</v>
          </cell>
        </row>
      </sheetData>
      <sheetData sheetId="770">
        <row r="52">
          <cell r="B52" t="str">
            <v>Main Panel</v>
          </cell>
        </row>
      </sheetData>
      <sheetData sheetId="771">
        <row r="52">
          <cell r="B52" t="str">
            <v>Main Panel</v>
          </cell>
        </row>
      </sheetData>
      <sheetData sheetId="772">
        <row r="52">
          <cell r="B52" t="str">
            <v>Main Panel</v>
          </cell>
        </row>
      </sheetData>
      <sheetData sheetId="773">
        <row r="52">
          <cell r="B52" t="str">
            <v>Main Panel</v>
          </cell>
        </row>
      </sheetData>
      <sheetData sheetId="774">
        <row r="52">
          <cell r="B52" t="str">
            <v>Main Panel</v>
          </cell>
        </row>
      </sheetData>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efreshError="1"/>
      <sheetData sheetId="890">
        <row r="52">
          <cell r="B52" t="str">
            <v>Main Panel</v>
          </cell>
        </row>
      </sheetData>
      <sheetData sheetId="891">
        <row r="52">
          <cell r="B52" t="str">
            <v>Main Panel</v>
          </cell>
        </row>
      </sheetData>
      <sheetData sheetId="892">
        <row r="52">
          <cell r="B52" t="str">
            <v>Main Panel</v>
          </cell>
        </row>
      </sheetData>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efreshError="1"/>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ow r="52">
          <cell r="B52" t="str">
            <v>Main Panel</v>
          </cell>
        </row>
      </sheetData>
      <sheetData sheetId="961">
        <row r="52">
          <cell r="B52" t="str">
            <v>Main Panel</v>
          </cell>
        </row>
      </sheetData>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sheetData sheetId="1001"/>
      <sheetData sheetId="1002"/>
      <sheetData sheetId="1003">
        <row r="52">
          <cell r="B52" t="str">
            <v>Main Panel</v>
          </cell>
        </row>
      </sheetData>
      <sheetData sheetId="1004">
        <row r="52">
          <cell r="B52" t="str">
            <v>Main Panel</v>
          </cell>
        </row>
      </sheetData>
      <sheetData sheetId="1005">
        <row r="52">
          <cell r="B52" t="str">
            <v>Main Panel</v>
          </cell>
        </row>
      </sheetData>
      <sheetData sheetId="1006">
        <row r="52">
          <cell r="B52" t="str">
            <v>Main Panel</v>
          </cell>
        </row>
      </sheetData>
      <sheetData sheetId="1007">
        <row r="52">
          <cell r="B52" t="str">
            <v>Main Panel</v>
          </cell>
        </row>
      </sheetData>
      <sheetData sheetId="1008">
        <row r="52">
          <cell r="B52" t="str">
            <v>Main Panel</v>
          </cell>
        </row>
      </sheetData>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efreshError="1"/>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ow r="52">
          <cell r="B52" t="str">
            <v>Main Panel</v>
          </cell>
        </row>
      </sheetData>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ow r="52">
          <cell r="B52" t="str">
            <v>Main Panel</v>
          </cell>
        </row>
      </sheetData>
      <sheetData sheetId="1493">
        <row r="52">
          <cell r="B52" t="str">
            <v>Main Panel</v>
          </cell>
        </row>
      </sheetData>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sheetData sheetId="1533"/>
      <sheetData sheetId="1534"/>
      <sheetData sheetId="1535">
        <row r="52">
          <cell r="B52" t="str">
            <v>Main Panel</v>
          </cell>
        </row>
      </sheetData>
      <sheetData sheetId="1536">
        <row r="52">
          <cell r="B52" t="str">
            <v>Main Panel</v>
          </cell>
        </row>
      </sheetData>
      <sheetData sheetId="1537">
        <row r="52">
          <cell r="B52" t="str">
            <v>Main Panel</v>
          </cell>
        </row>
      </sheetData>
      <sheetData sheetId="1538">
        <row r="52">
          <cell r="B52" t="str">
            <v>Main Panel</v>
          </cell>
        </row>
      </sheetData>
      <sheetData sheetId="1539">
        <row r="52">
          <cell r="B52" t="str">
            <v>Main Panel</v>
          </cell>
        </row>
      </sheetData>
      <sheetData sheetId="1540">
        <row r="52">
          <cell r="B52" t="str">
            <v>Main Panel</v>
          </cell>
        </row>
      </sheetData>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ow r="52">
          <cell r="B52" t="str">
            <v>Main Panel</v>
          </cell>
        </row>
      </sheetData>
      <sheetData sheetId="1570">
        <row r="52">
          <cell r="B52" t="str">
            <v>Main Panel</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sheetData sheetId="1610"/>
      <sheetData sheetId="1611"/>
      <sheetData sheetId="1612">
        <row r="52">
          <cell r="B52" t="str">
            <v>Main Panel</v>
          </cell>
        </row>
      </sheetData>
      <sheetData sheetId="1613">
        <row r="52">
          <cell r="B52" t="str">
            <v>Main Panel</v>
          </cell>
        </row>
      </sheetData>
      <sheetData sheetId="1614">
        <row r="52">
          <cell r="B52" t="str">
            <v>Main Panel</v>
          </cell>
        </row>
      </sheetData>
      <sheetData sheetId="1615">
        <row r="52">
          <cell r="B52" t="str">
            <v>Main Panel</v>
          </cell>
        </row>
      </sheetData>
      <sheetData sheetId="1616">
        <row r="52">
          <cell r="B52" t="str">
            <v>Main Panel</v>
          </cell>
        </row>
      </sheetData>
      <sheetData sheetId="1617">
        <row r="52">
          <cell r="B52" t="str">
            <v>Main Panel</v>
          </cell>
        </row>
      </sheetData>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ow r="52">
          <cell r="B52" t="str">
            <v>Main Panel</v>
          </cell>
        </row>
      </sheetData>
      <sheetData sheetId="1647">
        <row r="52">
          <cell r="B52" t="str">
            <v>Main Panel</v>
          </cell>
        </row>
      </sheetData>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sheetData sheetId="1688"/>
      <sheetData sheetId="1689"/>
      <sheetData sheetId="1690">
        <row r="52">
          <cell r="B52" t="str">
            <v>Main Panel</v>
          </cell>
        </row>
      </sheetData>
      <sheetData sheetId="1691">
        <row r="52">
          <cell r="B52" t="str">
            <v>Main Panel</v>
          </cell>
        </row>
      </sheetData>
      <sheetData sheetId="1692">
        <row r="52">
          <cell r="B52" t="str">
            <v>Main Panel</v>
          </cell>
        </row>
      </sheetData>
      <sheetData sheetId="1693">
        <row r="52">
          <cell r="B52" t="str">
            <v>Main Panel</v>
          </cell>
        </row>
      </sheetData>
      <sheetData sheetId="1694">
        <row r="52">
          <cell r="B52" t="str">
            <v>Main Panel</v>
          </cell>
        </row>
      </sheetData>
      <sheetData sheetId="1695">
        <row r="52">
          <cell r="B52" t="str">
            <v>Main Panel</v>
          </cell>
        </row>
      </sheetData>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ow r="52">
          <cell r="B52" t="str">
            <v>Main Panel</v>
          </cell>
        </row>
      </sheetData>
      <sheetData sheetId="1725">
        <row r="52">
          <cell r="B52" t="str">
            <v>Main Panel</v>
          </cell>
        </row>
      </sheetData>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sheetData sheetId="1843"/>
      <sheetData sheetId="1844"/>
      <sheetData sheetId="1845">
        <row r="52">
          <cell r="B52" t="str">
            <v>Main Panel</v>
          </cell>
        </row>
      </sheetData>
      <sheetData sheetId="1846">
        <row r="52">
          <cell r="B52" t="str">
            <v>Main Panel</v>
          </cell>
        </row>
      </sheetData>
      <sheetData sheetId="1847">
        <row r="52">
          <cell r="B52" t="str">
            <v>Main Panel</v>
          </cell>
        </row>
      </sheetData>
      <sheetData sheetId="1848">
        <row r="52">
          <cell r="B52" t="str">
            <v>Main Panel</v>
          </cell>
        </row>
      </sheetData>
      <sheetData sheetId="1849">
        <row r="52">
          <cell r="B52" t="str">
            <v>Main Panel</v>
          </cell>
        </row>
      </sheetData>
      <sheetData sheetId="1850">
        <row r="52">
          <cell r="B52" t="str">
            <v>Main Panel</v>
          </cell>
        </row>
      </sheetData>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ow r="52">
          <cell r="B52" t="str">
            <v>Main Panel</v>
          </cell>
        </row>
      </sheetData>
      <sheetData sheetId="2112">
        <row r="52">
          <cell r="B52" t="str">
            <v>Main Panel</v>
          </cell>
        </row>
      </sheetData>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sheetData sheetId="2153"/>
      <sheetData sheetId="2154"/>
      <sheetData sheetId="2155">
        <row r="52">
          <cell r="B52" t="str">
            <v>Main Panel</v>
          </cell>
        </row>
      </sheetData>
      <sheetData sheetId="2156">
        <row r="52">
          <cell r="B52" t="str">
            <v>Main Panel</v>
          </cell>
        </row>
      </sheetData>
      <sheetData sheetId="2157">
        <row r="52">
          <cell r="B52" t="str">
            <v>Main Panel</v>
          </cell>
        </row>
      </sheetData>
      <sheetData sheetId="2158">
        <row r="52">
          <cell r="B52" t="str">
            <v>Main Panel</v>
          </cell>
        </row>
      </sheetData>
      <sheetData sheetId="2159">
        <row r="52">
          <cell r="B52" t="str">
            <v>Main Panel</v>
          </cell>
        </row>
      </sheetData>
      <sheetData sheetId="2160">
        <row r="52">
          <cell r="B52" t="str">
            <v>Main Panel</v>
          </cell>
        </row>
      </sheetData>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ow r="52">
          <cell r="B52" t="str">
            <v>Main Panel</v>
          </cell>
        </row>
      </sheetData>
      <sheetData sheetId="2190">
        <row r="52">
          <cell r="B52" t="str">
            <v>Main Panel</v>
          </cell>
        </row>
      </sheetData>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sheetData sheetId="2270"/>
      <sheetData sheetId="2271"/>
      <sheetData sheetId="2272">
        <row r="52">
          <cell r="B52" t="str">
            <v>Main Panel</v>
          </cell>
        </row>
      </sheetData>
      <sheetData sheetId="2273">
        <row r="52">
          <cell r="B52" t="str">
            <v>Main Panel</v>
          </cell>
        </row>
      </sheetData>
      <sheetData sheetId="2274">
        <row r="52">
          <cell r="B52" t="str">
            <v>Main Panel</v>
          </cell>
        </row>
      </sheetData>
      <sheetData sheetId="2275">
        <row r="52">
          <cell r="B52" t="str">
            <v>Main Panel</v>
          </cell>
        </row>
      </sheetData>
      <sheetData sheetId="2276">
        <row r="52">
          <cell r="B52" t="str">
            <v>Main Panel</v>
          </cell>
        </row>
      </sheetData>
      <sheetData sheetId="2277">
        <row r="52">
          <cell r="B52" t="str">
            <v>Main Panel</v>
          </cell>
        </row>
      </sheetData>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ow r="52">
          <cell r="B52" t="str">
            <v>Main Panel</v>
          </cell>
        </row>
      </sheetData>
      <sheetData sheetId="2463">
        <row r="52">
          <cell r="B52" t="str">
            <v>Main Panel</v>
          </cell>
        </row>
      </sheetData>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sheetData sheetId="2504">
        <row r="52">
          <cell r="B52" t="str">
            <v>Main Panel</v>
          </cell>
        </row>
      </sheetData>
      <sheetData sheetId="2505">
        <row r="52">
          <cell r="B52" t="str">
            <v>Main Panel</v>
          </cell>
        </row>
      </sheetData>
      <sheetData sheetId="2506">
        <row r="52">
          <cell r="B52" t="str">
            <v>Main Panel</v>
          </cell>
        </row>
      </sheetData>
      <sheetData sheetId="2507">
        <row r="52">
          <cell r="B52" t="str">
            <v>Main Panel</v>
          </cell>
        </row>
      </sheetData>
      <sheetData sheetId="2508">
        <row r="52">
          <cell r="B52" t="str">
            <v>Main Panel</v>
          </cell>
        </row>
      </sheetData>
      <sheetData sheetId="2509">
        <row r="52">
          <cell r="B52" t="str">
            <v>Main Panel</v>
          </cell>
        </row>
      </sheetData>
      <sheetData sheetId="2510">
        <row r="52">
          <cell r="B52" t="str">
            <v>Main Panel</v>
          </cell>
        </row>
      </sheetData>
      <sheetData sheetId="2511">
        <row r="52">
          <cell r="B52" t="str">
            <v>Main Panel</v>
          </cell>
        </row>
      </sheetData>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ow r="52">
          <cell r="B52" t="str">
            <v>Main Panel</v>
          </cell>
        </row>
      </sheetData>
      <sheetData sheetId="2853">
        <row r="52">
          <cell r="B52" t="str">
            <v>Main Panel</v>
          </cell>
        </row>
      </sheetData>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sheetData sheetId="3086"/>
      <sheetData sheetId="3087"/>
      <sheetData sheetId="3088"/>
      <sheetData sheetId="3089"/>
      <sheetData sheetId="3090"/>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ow r="52">
          <cell r="B52" t="str">
            <v>Main Panel</v>
          </cell>
        </row>
      </sheetData>
      <sheetData sheetId="3125">
        <row r="52">
          <cell r="B52" t="str">
            <v>Main Panel</v>
          </cell>
        </row>
      </sheetData>
      <sheetData sheetId="3126">
        <row r="52">
          <cell r="B52" t="str">
            <v>Main Panel</v>
          </cell>
        </row>
      </sheetData>
      <sheetData sheetId="3127">
        <row r="52">
          <cell r="B52" t="str">
            <v>Main Panel</v>
          </cell>
        </row>
      </sheetData>
      <sheetData sheetId="3128">
        <row r="52">
          <cell r="B52" t="str">
            <v>Main Panel</v>
          </cell>
        </row>
      </sheetData>
      <sheetData sheetId="3129">
        <row r="52">
          <cell r="B52" t="str">
            <v>Main Panel</v>
          </cell>
        </row>
      </sheetData>
      <sheetData sheetId="3130">
        <row r="52">
          <cell r="B52" t="str">
            <v>Main Panel</v>
          </cell>
        </row>
      </sheetData>
      <sheetData sheetId="3131">
        <row r="52">
          <cell r="B52" t="str">
            <v>Main Panel</v>
          </cell>
        </row>
      </sheetData>
      <sheetData sheetId="3132"/>
      <sheetData sheetId="3133">
        <row r="52">
          <cell r="B52" t="str">
            <v>Main Panel</v>
          </cell>
        </row>
      </sheetData>
      <sheetData sheetId="3134">
        <row r="52">
          <cell r="B52" t="str">
            <v>Main Panel</v>
          </cell>
        </row>
      </sheetData>
      <sheetData sheetId="3135">
        <row r="52">
          <cell r="B52" t="str">
            <v>Main Panel</v>
          </cell>
        </row>
      </sheetData>
      <sheetData sheetId="3136">
        <row r="52">
          <cell r="B52" t="str">
            <v>Main Panel</v>
          </cell>
        </row>
      </sheetData>
      <sheetData sheetId="3137">
        <row r="52">
          <cell r="B52" t="str">
            <v>Main Panel</v>
          </cell>
        </row>
      </sheetData>
      <sheetData sheetId="3138">
        <row r="52">
          <cell r="B52" t="str">
            <v>Main Panel</v>
          </cell>
        </row>
      </sheetData>
      <sheetData sheetId="3139">
        <row r="52">
          <cell r="B52" t="str">
            <v>Main Panel</v>
          </cell>
        </row>
      </sheetData>
      <sheetData sheetId="3140">
        <row r="52">
          <cell r="B52" t="str">
            <v>Main Panel</v>
          </cell>
        </row>
      </sheetData>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efreshError="1"/>
      <sheetData sheetId="3301" refreshError="1"/>
      <sheetData sheetId="3302" refreshError="1"/>
      <sheetData sheetId="3303" refreshError="1"/>
      <sheetData sheetId="3304">
        <row r="52">
          <cell r="B52" t="str">
            <v>Main Panel</v>
          </cell>
        </row>
      </sheetData>
      <sheetData sheetId="3305">
        <row r="52">
          <cell r="B52" t="str">
            <v>Main Panel</v>
          </cell>
        </row>
      </sheetData>
      <sheetData sheetId="3306">
        <row r="52">
          <cell r="B52" t="str">
            <v>Main Panel</v>
          </cell>
        </row>
      </sheetData>
      <sheetData sheetId="3307">
        <row r="52">
          <cell r="B52" t="str">
            <v>Main Panel</v>
          </cell>
        </row>
      </sheetData>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ow r="52">
          <cell r="B52" t="str">
            <v>Main Panel</v>
          </cell>
        </row>
      </sheetData>
      <sheetData sheetId="3341">
        <row r="52">
          <cell r="B52" t="str">
            <v>Main Panel</v>
          </cell>
        </row>
      </sheetData>
      <sheetData sheetId="3342">
        <row r="52">
          <cell r="B52" t="str">
            <v>Main Panel</v>
          </cell>
        </row>
      </sheetData>
      <sheetData sheetId="3343">
        <row r="52">
          <cell r="B52" t="str">
            <v>Main Panel</v>
          </cell>
        </row>
      </sheetData>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sheetData sheetId="3422"/>
      <sheetData sheetId="3423"/>
      <sheetData sheetId="3424"/>
      <sheetData sheetId="3425">
        <row r="52">
          <cell r="B52" t="str">
            <v>Main Panel</v>
          </cell>
        </row>
      </sheetData>
      <sheetData sheetId="3426">
        <row r="52">
          <cell r="B52" t="str">
            <v>Main Panel</v>
          </cell>
        </row>
      </sheetData>
      <sheetData sheetId="3427">
        <row r="52">
          <cell r="B52" t="str">
            <v>Main Panel</v>
          </cell>
        </row>
      </sheetData>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ow r="52">
          <cell r="B52" t="str">
            <v>Main Panel</v>
          </cell>
        </row>
      </sheetData>
      <sheetData sheetId="4099" refreshError="1"/>
      <sheetData sheetId="4100">
        <row r="52">
          <cell r="B52" t="str">
            <v>Main Panel</v>
          </cell>
        </row>
      </sheetData>
      <sheetData sheetId="4101">
        <row r="52">
          <cell r="B52" t="str">
            <v>Main Panel</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sheetData sheetId="4138" refreshError="1"/>
      <sheetData sheetId="4139" refreshError="1"/>
      <sheetData sheetId="4140" refreshError="1"/>
      <sheetData sheetId="4141" refreshError="1"/>
      <sheetData sheetId="4142">
        <row r="52">
          <cell r="B52" t="str">
            <v>Main Panel</v>
          </cell>
        </row>
      </sheetData>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ow r="52">
          <cell r="B52" t="str">
            <v>Main Panel</v>
          </cell>
        </row>
      </sheetData>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ow r="52">
          <cell r="B52" t="str">
            <v>Main Panel</v>
          </cell>
        </row>
      </sheetData>
      <sheetData sheetId="4250" refreshError="1"/>
      <sheetData sheetId="4251">
        <row r="52">
          <cell r="B52" t="str">
            <v>Main Panel</v>
          </cell>
        </row>
      </sheetData>
      <sheetData sheetId="4252" refreshError="1"/>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ow r="52">
          <cell r="B52" t="str">
            <v>Main Panel</v>
          </cell>
        </row>
      </sheetData>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ow r="52">
          <cell r="B52" t="str">
            <v>Main Panel</v>
          </cell>
        </row>
      </sheetData>
      <sheetData sheetId="4346">
        <row r="52">
          <cell r="B52" t="str">
            <v>Main Panel</v>
          </cell>
        </row>
      </sheetData>
      <sheetData sheetId="4347">
        <row r="52">
          <cell r="B52" t="str">
            <v>Main Panel</v>
          </cell>
        </row>
      </sheetData>
      <sheetData sheetId="4348">
        <row r="52">
          <cell r="B52" t="str">
            <v>Main Panel</v>
          </cell>
        </row>
      </sheetData>
      <sheetData sheetId="4349" refreshError="1"/>
      <sheetData sheetId="4350">
        <row r="52">
          <cell r="B52" t="str">
            <v>Main Panel</v>
          </cell>
        </row>
      </sheetData>
      <sheetData sheetId="4351">
        <row r="52">
          <cell r="B52" t="str">
            <v>Main Panel</v>
          </cell>
        </row>
      </sheetData>
      <sheetData sheetId="4352">
        <row r="52">
          <cell r="B52" t="str">
            <v>Main Panel</v>
          </cell>
        </row>
      </sheetData>
      <sheetData sheetId="4353">
        <row r="52">
          <cell r="B52" t="str">
            <v>Main Panel</v>
          </cell>
        </row>
      </sheetData>
      <sheetData sheetId="4354">
        <row r="52">
          <cell r="B52" t="str">
            <v>Main Panel</v>
          </cell>
        </row>
      </sheetData>
      <sheetData sheetId="4355">
        <row r="52">
          <cell r="B52" t="str">
            <v>Main Panel</v>
          </cell>
        </row>
      </sheetData>
      <sheetData sheetId="4356">
        <row r="52">
          <cell r="B52" t="str">
            <v>Main Panel</v>
          </cell>
        </row>
      </sheetData>
      <sheetData sheetId="4357">
        <row r="52">
          <cell r="B52" t="str">
            <v>Main Panel</v>
          </cell>
        </row>
      </sheetData>
      <sheetData sheetId="4358">
        <row r="52">
          <cell r="B52" t="str">
            <v>Main Panel</v>
          </cell>
        </row>
      </sheetData>
      <sheetData sheetId="4359">
        <row r="52">
          <cell r="B52" t="str">
            <v>Main Panel</v>
          </cell>
        </row>
      </sheetData>
      <sheetData sheetId="4360">
        <row r="52">
          <cell r="B52" t="str">
            <v>Main Panel</v>
          </cell>
        </row>
      </sheetData>
      <sheetData sheetId="4361">
        <row r="52">
          <cell r="B52" t="str">
            <v>Main Panel</v>
          </cell>
        </row>
      </sheetData>
      <sheetData sheetId="4362">
        <row r="52">
          <cell r="B52" t="str">
            <v>Main Panel</v>
          </cell>
        </row>
      </sheetData>
      <sheetData sheetId="4363">
        <row r="52">
          <cell r="B52" t="str">
            <v>Main Panel</v>
          </cell>
        </row>
      </sheetData>
      <sheetData sheetId="4364">
        <row r="52">
          <cell r="B52" t="str">
            <v>Main Panel</v>
          </cell>
        </row>
      </sheetData>
      <sheetData sheetId="4365">
        <row r="52">
          <cell r="B52" t="str">
            <v>Main Panel</v>
          </cell>
        </row>
      </sheetData>
      <sheetData sheetId="4366">
        <row r="52">
          <cell r="B52" t="str">
            <v>Main Panel</v>
          </cell>
        </row>
      </sheetData>
      <sheetData sheetId="4367">
        <row r="52">
          <cell r="B52" t="str">
            <v>Main Panel</v>
          </cell>
        </row>
      </sheetData>
      <sheetData sheetId="4368">
        <row r="52">
          <cell r="B52" t="str">
            <v>Main Panel</v>
          </cell>
        </row>
      </sheetData>
      <sheetData sheetId="4369">
        <row r="52">
          <cell r="B52" t="str">
            <v>Main Panel</v>
          </cell>
        </row>
      </sheetData>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ow r="52">
          <cell r="B52" t="str">
            <v>Main Panel</v>
          </cell>
        </row>
      </sheetData>
      <sheetData sheetId="4391">
        <row r="52">
          <cell r="B52" t="str">
            <v>Main Panel</v>
          </cell>
        </row>
      </sheetData>
      <sheetData sheetId="4392" refreshError="1"/>
      <sheetData sheetId="4393">
        <row r="52">
          <cell r="B52" t="str">
            <v>Main Panel</v>
          </cell>
        </row>
      </sheetData>
      <sheetData sheetId="4394">
        <row r="52">
          <cell r="B52" t="str">
            <v>Main Panel</v>
          </cell>
        </row>
      </sheetData>
      <sheetData sheetId="4395" refreshError="1"/>
      <sheetData sheetId="4396">
        <row r="52">
          <cell r="B52" t="str">
            <v>Main Panel</v>
          </cell>
        </row>
      </sheetData>
      <sheetData sheetId="4397">
        <row r="52">
          <cell r="B52" t="str">
            <v>Main Panel</v>
          </cell>
        </row>
      </sheetData>
      <sheetData sheetId="4398">
        <row r="52">
          <cell r="B52" t="str">
            <v>Main Panel</v>
          </cell>
        </row>
      </sheetData>
      <sheetData sheetId="4399">
        <row r="52">
          <cell r="B52" t="str">
            <v>Main Panel</v>
          </cell>
        </row>
      </sheetData>
      <sheetData sheetId="4400">
        <row r="52">
          <cell r="B52" t="str">
            <v>Main Panel</v>
          </cell>
        </row>
      </sheetData>
      <sheetData sheetId="4401">
        <row r="52">
          <cell r="B52" t="str">
            <v>Main Panel</v>
          </cell>
        </row>
      </sheetData>
      <sheetData sheetId="4402">
        <row r="52">
          <cell r="B52" t="str">
            <v>Main Panel</v>
          </cell>
        </row>
      </sheetData>
      <sheetData sheetId="4403">
        <row r="52">
          <cell r="B52" t="str">
            <v>Main Panel</v>
          </cell>
        </row>
      </sheetData>
      <sheetData sheetId="4404">
        <row r="52">
          <cell r="B52" t="str">
            <v>Main Panel</v>
          </cell>
        </row>
      </sheetData>
      <sheetData sheetId="4405">
        <row r="52">
          <cell r="B52" t="str">
            <v>Main Panel</v>
          </cell>
        </row>
      </sheetData>
      <sheetData sheetId="4406">
        <row r="52">
          <cell r="B52" t="str">
            <v>Main Panel</v>
          </cell>
        </row>
      </sheetData>
      <sheetData sheetId="4407">
        <row r="52">
          <cell r="B52" t="str">
            <v>Main Panel</v>
          </cell>
        </row>
      </sheetData>
      <sheetData sheetId="4408">
        <row r="52">
          <cell r="B52" t="str">
            <v>Main Panel</v>
          </cell>
        </row>
      </sheetData>
      <sheetData sheetId="4409">
        <row r="52">
          <cell r="B52" t="str">
            <v>Main Panel</v>
          </cell>
        </row>
      </sheetData>
      <sheetData sheetId="4410">
        <row r="52">
          <cell r="B52" t="str">
            <v>Main Panel</v>
          </cell>
        </row>
      </sheetData>
      <sheetData sheetId="4411">
        <row r="52">
          <cell r="B52" t="str">
            <v>Main Panel</v>
          </cell>
        </row>
      </sheetData>
      <sheetData sheetId="4412">
        <row r="52">
          <cell r="B52" t="str">
            <v>Main Panel</v>
          </cell>
        </row>
      </sheetData>
      <sheetData sheetId="4413">
        <row r="52">
          <cell r="B52" t="str">
            <v>Main Panel</v>
          </cell>
        </row>
      </sheetData>
      <sheetData sheetId="4414">
        <row r="52">
          <cell r="B52" t="str">
            <v>Main Panel</v>
          </cell>
        </row>
      </sheetData>
      <sheetData sheetId="4415">
        <row r="52">
          <cell r="B52" t="str">
            <v>Main Panel</v>
          </cell>
        </row>
      </sheetData>
      <sheetData sheetId="4416">
        <row r="52">
          <cell r="B52" t="str">
            <v>Main Panel</v>
          </cell>
        </row>
      </sheetData>
      <sheetData sheetId="4417">
        <row r="52">
          <cell r="B52" t="str">
            <v>Main Panel</v>
          </cell>
        </row>
      </sheetData>
      <sheetData sheetId="4418">
        <row r="52">
          <cell r="B52" t="str">
            <v>Main Panel</v>
          </cell>
        </row>
      </sheetData>
      <sheetData sheetId="4419">
        <row r="52">
          <cell r="B52" t="str">
            <v>Main Panel</v>
          </cell>
        </row>
      </sheetData>
      <sheetData sheetId="4420">
        <row r="52">
          <cell r="B52" t="str">
            <v>Main Panel</v>
          </cell>
        </row>
      </sheetData>
      <sheetData sheetId="4421">
        <row r="52">
          <cell r="B52" t="str">
            <v>Main Panel</v>
          </cell>
        </row>
      </sheetData>
      <sheetData sheetId="4422">
        <row r="52">
          <cell r="B52" t="str">
            <v>Main Panel</v>
          </cell>
        </row>
      </sheetData>
      <sheetData sheetId="4423">
        <row r="52">
          <cell r="B52" t="str">
            <v>Main Panel</v>
          </cell>
        </row>
      </sheetData>
      <sheetData sheetId="4424">
        <row r="52">
          <cell r="B52" t="str">
            <v>Main Panel</v>
          </cell>
        </row>
      </sheetData>
      <sheetData sheetId="4425">
        <row r="52">
          <cell r="B52" t="str">
            <v>Main Panel</v>
          </cell>
        </row>
      </sheetData>
      <sheetData sheetId="4426">
        <row r="52">
          <cell r="B52" t="str">
            <v>Main Panel</v>
          </cell>
        </row>
      </sheetData>
      <sheetData sheetId="4427">
        <row r="52">
          <cell r="B52" t="str">
            <v>Main Panel</v>
          </cell>
        </row>
      </sheetData>
      <sheetData sheetId="4428">
        <row r="52">
          <cell r="B52" t="str">
            <v>Main Panel</v>
          </cell>
        </row>
      </sheetData>
      <sheetData sheetId="4429">
        <row r="52">
          <cell r="B52" t="str">
            <v>Main Panel</v>
          </cell>
        </row>
      </sheetData>
      <sheetData sheetId="4430">
        <row r="52">
          <cell r="B52" t="str">
            <v>Main Panel</v>
          </cell>
        </row>
      </sheetData>
      <sheetData sheetId="4431">
        <row r="52">
          <cell r="B52" t="str">
            <v>Main Panel</v>
          </cell>
        </row>
      </sheetData>
      <sheetData sheetId="4432">
        <row r="52">
          <cell r="B52" t="str">
            <v>Main Panel</v>
          </cell>
        </row>
      </sheetData>
      <sheetData sheetId="4433">
        <row r="52">
          <cell r="B52" t="str">
            <v>Main Panel</v>
          </cell>
        </row>
      </sheetData>
      <sheetData sheetId="4434">
        <row r="52">
          <cell r="B52" t="str">
            <v>Main Panel</v>
          </cell>
        </row>
      </sheetData>
      <sheetData sheetId="4435">
        <row r="52">
          <cell r="B52" t="str">
            <v>Main Panel</v>
          </cell>
        </row>
      </sheetData>
      <sheetData sheetId="4436">
        <row r="52">
          <cell r="B52" t="str">
            <v>Main Panel</v>
          </cell>
        </row>
      </sheetData>
      <sheetData sheetId="4437">
        <row r="52">
          <cell r="B52" t="str">
            <v>Main Panel</v>
          </cell>
        </row>
      </sheetData>
      <sheetData sheetId="4438">
        <row r="52">
          <cell r="B52" t="str">
            <v>Main Panel</v>
          </cell>
        </row>
      </sheetData>
      <sheetData sheetId="4439">
        <row r="52">
          <cell r="B52" t="str">
            <v>Main Panel</v>
          </cell>
        </row>
      </sheetData>
      <sheetData sheetId="4440">
        <row r="52">
          <cell r="B52" t="str">
            <v>Main Panel</v>
          </cell>
        </row>
      </sheetData>
      <sheetData sheetId="4441">
        <row r="52">
          <cell r="B52" t="str">
            <v>Main Panel</v>
          </cell>
        </row>
      </sheetData>
      <sheetData sheetId="4442">
        <row r="52">
          <cell r="B52" t="str">
            <v>Main Panel</v>
          </cell>
        </row>
      </sheetData>
      <sheetData sheetId="4443">
        <row r="52">
          <cell r="B52" t="str">
            <v>Main Panel</v>
          </cell>
        </row>
      </sheetData>
      <sheetData sheetId="4444">
        <row r="52">
          <cell r="B52" t="str">
            <v>Main Panel</v>
          </cell>
        </row>
      </sheetData>
      <sheetData sheetId="4445">
        <row r="52">
          <cell r="B52" t="str">
            <v>Main Panel</v>
          </cell>
        </row>
      </sheetData>
      <sheetData sheetId="4446">
        <row r="52">
          <cell r="B52" t="str">
            <v>Main Panel</v>
          </cell>
        </row>
      </sheetData>
      <sheetData sheetId="4447">
        <row r="52">
          <cell r="B52" t="str">
            <v>Main Panel</v>
          </cell>
        </row>
      </sheetData>
      <sheetData sheetId="4448">
        <row r="52">
          <cell r="B52" t="str">
            <v>Main Panel</v>
          </cell>
        </row>
      </sheetData>
      <sheetData sheetId="4449">
        <row r="52">
          <cell r="B52" t="str">
            <v>Main Panel</v>
          </cell>
        </row>
      </sheetData>
      <sheetData sheetId="4450">
        <row r="52">
          <cell r="B52" t="str">
            <v>Main Panel</v>
          </cell>
        </row>
      </sheetData>
      <sheetData sheetId="4451">
        <row r="52">
          <cell r="B52" t="str">
            <v>Main Panel</v>
          </cell>
        </row>
      </sheetData>
      <sheetData sheetId="4452">
        <row r="52">
          <cell r="B52" t="str">
            <v>Main Panel</v>
          </cell>
        </row>
      </sheetData>
      <sheetData sheetId="4453">
        <row r="52">
          <cell r="B52" t="str">
            <v>Main Panel</v>
          </cell>
        </row>
      </sheetData>
      <sheetData sheetId="4454">
        <row r="52">
          <cell r="B52" t="str">
            <v>Main Panel</v>
          </cell>
        </row>
      </sheetData>
      <sheetData sheetId="4455"/>
      <sheetData sheetId="4456">
        <row r="52">
          <cell r="B52" t="str">
            <v>Main Panel</v>
          </cell>
        </row>
      </sheetData>
      <sheetData sheetId="4457">
        <row r="52">
          <cell r="B52" t="str">
            <v>Main Panel</v>
          </cell>
        </row>
      </sheetData>
      <sheetData sheetId="4458">
        <row r="52">
          <cell r="B52" t="str">
            <v>Main Panel</v>
          </cell>
        </row>
      </sheetData>
      <sheetData sheetId="4459">
        <row r="52">
          <cell r="B52" t="str">
            <v>Main Panel</v>
          </cell>
        </row>
      </sheetData>
      <sheetData sheetId="4460">
        <row r="52">
          <cell r="B52" t="str">
            <v>Main Panel</v>
          </cell>
        </row>
      </sheetData>
      <sheetData sheetId="4461">
        <row r="52">
          <cell r="B52" t="str">
            <v>Main Panel</v>
          </cell>
        </row>
      </sheetData>
      <sheetData sheetId="4462">
        <row r="52">
          <cell r="B52" t="str">
            <v>Main Panel</v>
          </cell>
        </row>
      </sheetData>
      <sheetData sheetId="4463">
        <row r="52">
          <cell r="B52" t="str">
            <v>Main Panel</v>
          </cell>
        </row>
      </sheetData>
      <sheetData sheetId="4464">
        <row r="52">
          <cell r="B52" t="str">
            <v>Main Panel</v>
          </cell>
        </row>
      </sheetData>
      <sheetData sheetId="4465">
        <row r="52">
          <cell r="B52" t="str">
            <v>Main Panel</v>
          </cell>
        </row>
      </sheetData>
      <sheetData sheetId="4466">
        <row r="52">
          <cell r="B52" t="str">
            <v>Main Panel</v>
          </cell>
        </row>
      </sheetData>
      <sheetData sheetId="4467">
        <row r="52">
          <cell r="B52" t="str">
            <v>Main Panel</v>
          </cell>
        </row>
      </sheetData>
      <sheetData sheetId="4468">
        <row r="52">
          <cell r="B52" t="str">
            <v>Main Panel</v>
          </cell>
        </row>
      </sheetData>
      <sheetData sheetId="4469">
        <row r="52">
          <cell r="B52" t="str">
            <v>Main Panel</v>
          </cell>
        </row>
      </sheetData>
      <sheetData sheetId="4470">
        <row r="52">
          <cell r="B52" t="str">
            <v>Main Panel</v>
          </cell>
        </row>
      </sheetData>
      <sheetData sheetId="4471">
        <row r="52">
          <cell r="B52" t="str">
            <v>Main Panel</v>
          </cell>
        </row>
      </sheetData>
      <sheetData sheetId="4472">
        <row r="52">
          <cell r="B52" t="str">
            <v>Main Panel</v>
          </cell>
        </row>
      </sheetData>
      <sheetData sheetId="4473">
        <row r="52">
          <cell r="B52" t="str">
            <v>Main Panel</v>
          </cell>
        </row>
      </sheetData>
      <sheetData sheetId="4474">
        <row r="52">
          <cell r="B52" t="str">
            <v>Main Panel</v>
          </cell>
        </row>
      </sheetData>
      <sheetData sheetId="4475">
        <row r="52">
          <cell r="B52" t="str">
            <v>Main Panel</v>
          </cell>
        </row>
      </sheetData>
      <sheetData sheetId="4476">
        <row r="52">
          <cell r="B52" t="str">
            <v>Main Panel</v>
          </cell>
        </row>
      </sheetData>
      <sheetData sheetId="4477">
        <row r="52">
          <cell r="B52" t="str">
            <v>Main Panel</v>
          </cell>
        </row>
      </sheetData>
      <sheetData sheetId="4478">
        <row r="52">
          <cell r="B52" t="str">
            <v>Main Panel</v>
          </cell>
        </row>
      </sheetData>
      <sheetData sheetId="4479">
        <row r="52">
          <cell r="B52" t="str">
            <v>Main Panel</v>
          </cell>
        </row>
      </sheetData>
      <sheetData sheetId="4480">
        <row r="52">
          <cell r="B52" t="str">
            <v>Main Panel</v>
          </cell>
        </row>
      </sheetData>
      <sheetData sheetId="4481">
        <row r="52">
          <cell r="B52" t="str">
            <v>Main Panel</v>
          </cell>
        </row>
      </sheetData>
      <sheetData sheetId="4482">
        <row r="52">
          <cell r="B52" t="str">
            <v>Main Panel</v>
          </cell>
        </row>
      </sheetData>
      <sheetData sheetId="4483">
        <row r="52">
          <cell r="B52" t="str">
            <v>Main Panel</v>
          </cell>
        </row>
      </sheetData>
      <sheetData sheetId="4484">
        <row r="52">
          <cell r="B52" t="str">
            <v>Main Panel</v>
          </cell>
        </row>
      </sheetData>
      <sheetData sheetId="4485">
        <row r="52">
          <cell r="B52" t="str">
            <v>Main Panel</v>
          </cell>
        </row>
      </sheetData>
      <sheetData sheetId="4486">
        <row r="52">
          <cell r="B52" t="str">
            <v>Main Panel</v>
          </cell>
        </row>
      </sheetData>
      <sheetData sheetId="4487">
        <row r="52">
          <cell r="B52" t="str">
            <v>Main Panel</v>
          </cell>
        </row>
      </sheetData>
      <sheetData sheetId="4488">
        <row r="52">
          <cell r="B52" t="str">
            <v>Main Panel</v>
          </cell>
        </row>
      </sheetData>
      <sheetData sheetId="4489">
        <row r="52">
          <cell r="B52" t="str">
            <v>Main Panel</v>
          </cell>
        </row>
      </sheetData>
      <sheetData sheetId="4490">
        <row r="52">
          <cell r="B52" t="str">
            <v>Main Panel</v>
          </cell>
        </row>
      </sheetData>
      <sheetData sheetId="4491">
        <row r="52">
          <cell r="B52" t="str">
            <v>Main Panel</v>
          </cell>
        </row>
      </sheetData>
      <sheetData sheetId="4492">
        <row r="52">
          <cell r="B52" t="str">
            <v>Main Panel</v>
          </cell>
        </row>
      </sheetData>
      <sheetData sheetId="4493">
        <row r="52">
          <cell r="B52" t="str">
            <v>Main Panel</v>
          </cell>
        </row>
      </sheetData>
      <sheetData sheetId="4494">
        <row r="52">
          <cell r="B52" t="str">
            <v>Main Panel</v>
          </cell>
        </row>
      </sheetData>
      <sheetData sheetId="4495">
        <row r="52">
          <cell r="B52" t="str">
            <v>Main Panel</v>
          </cell>
        </row>
      </sheetData>
      <sheetData sheetId="4496">
        <row r="52">
          <cell r="B52" t="str">
            <v>Main Panel</v>
          </cell>
        </row>
      </sheetData>
      <sheetData sheetId="4497">
        <row r="52">
          <cell r="B52" t="str">
            <v>Main Panel</v>
          </cell>
        </row>
      </sheetData>
      <sheetData sheetId="4498">
        <row r="52">
          <cell r="B52" t="str">
            <v>Main Panel</v>
          </cell>
        </row>
      </sheetData>
      <sheetData sheetId="4499">
        <row r="52">
          <cell r="B52" t="str">
            <v>Main Panel</v>
          </cell>
        </row>
      </sheetData>
      <sheetData sheetId="4500">
        <row r="52">
          <cell r="B52" t="str">
            <v>Main Panel</v>
          </cell>
        </row>
      </sheetData>
      <sheetData sheetId="4501">
        <row r="52">
          <cell r="B52" t="str">
            <v>Main Panel</v>
          </cell>
        </row>
      </sheetData>
      <sheetData sheetId="4502">
        <row r="52">
          <cell r="B52" t="str">
            <v>Main Panel</v>
          </cell>
        </row>
      </sheetData>
      <sheetData sheetId="4503">
        <row r="52">
          <cell r="B52" t="str">
            <v>Main Panel</v>
          </cell>
        </row>
      </sheetData>
      <sheetData sheetId="4504">
        <row r="52">
          <cell r="B52" t="str">
            <v>Main Panel</v>
          </cell>
        </row>
      </sheetData>
      <sheetData sheetId="4505">
        <row r="52">
          <cell r="B52" t="str">
            <v>Main Panel</v>
          </cell>
        </row>
      </sheetData>
      <sheetData sheetId="4506">
        <row r="52">
          <cell r="B52" t="str">
            <v>Main Panel</v>
          </cell>
        </row>
      </sheetData>
      <sheetData sheetId="4507">
        <row r="52">
          <cell r="B52" t="str">
            <v>Main Panel</v>
          </cell>
        </row>
      </sheetData>
      <sheetData sheetId="4508">
        <row r="52">
          <cell r="B52" t="str">
            <v>Main Panel</v>
          </cell>
        </row>
      </sheetData>
      <sheetData sheetId="4509">
        <row r="52">
          <cell r="B52" t="str">
            <v>Main Panel</v>
          </cell>
        </row>
      </sheetData>
      <sheetData sheetId="4510">
        <row r="52">
          <cell r="B52" t="str">
            <v>Main Panel</v>
          </cell>
        </row>
      </sheetData>
      <sheetData sheetId="4511">
        <row r="52">
          <cell r="B52" t="str">
            <v>Main Panel</v>
          </cell>
        </row>
      </sheetData>
      <sheetData sheetId="4512">
        <row r="52">
          <cell r="B52" t="str">
            <v>Main Panel</v>
          </cell>
        </row>
      </sheetData>
      <sheetData sheetId="4513">
        <row r="52">
          <cell r="B52" t="str">
            <v>Main Panel</v>
          </cell>
        </row>
      </sheetData>
      <sheetData sheetId="4514">
        <row r="52">
          <cell r="B52" t="str">
            <v>Main Panel</v>
          </cell>
        </row>
      </sheetData>
      <sheetData sheetId="4515">
        <row r="52">
          <cell r="B52" t="str">
            <v>Main Panel</v>
          </cell>
        </row>
      </sheetData>
      <sheetData sheetId="4516">
        <row r="52">
          <cell r="B52" t="str">
            <v>Main Panel</v>
          </cell>
        </row>
      </sheetData>
      <sheetData sheetId="4517">
        <row r="52">
          <cell r="B52" t="str">
            <v>Main Panel</v>
          </cell>
        </row>
      </sheetData>
      <sheetData sheetId="4518">
        <row r="52">
          <cell r="B52" t="str">
            <v>Main Panel</v>
          </cell>
        </row>
      </sheetData>
      <sheetData sheetId="4519">
        <row r="52">
          <cell r="B52" t="str">
            <v>Main Panel</v>
          </cell>
        </row>
      </sheetData>
      <sheetData sheetId="4520">
        <row r="52">
          <cell r="B52" t="str">
            <v>Main Panel</v>
          </cell>
        </row>
      </sheetData>
      <sheetData sheetId="4521">
        <row r="52">
          <cell r="B52" t="str">
            <v>Main Panel</v>
          </cell>
        </row>
      </sheetData>
      <sheetData sheetId="4522">
        <row r="52">
          <cell r="B52" t="str">
            <v>Main Panel</v>
          </cell>
        </row>
      </sheetData>
      <sheetData sheetId="4523">
        <row r="52">
          <cell r="B52" t="str">
            <v>Main Panel</v>
          </cell>
        </row>
      </sheetData>
      <sheetData sheetId="4524">
        <row r="52">
          <cell r="B52" t="str">
            <v>Main Panel</v>
          </cell>
        </row>
      </sheetData>
      <sheetData sheetId="4525">
        <row r="52">
          <cell r="B52" t="str">
            <v>Main Panel</v>
          </cell>
        </row>
      </sheetData>
      <sheetData sheetId="4526">
        <row r="52">
          <cell r="B52" t="str">
            <v>Main Panel</v>
          </cell>
        </row>
      </sheetData>
      <sheetData sheetId="4527">
        <row r="52">
          <cell r="B52" t="str">
            <v>Main Panel</v>
          </cell>
        </row>
      </sheetData>
      <sheetData sheetId="4528">
        <row r="52">
          <cell r="B52" t="str">
            <v>Main Panel</v>
          </cell>
        </row>
      </sheetData>
      <sheetData sheetId="4529">
        <row r="52">
          <cell r="B52" t="str">
            <v>Main Panel</v>
          </cell>
        </row>
      </sheetData>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row r="52">
          <cell r="B52" t="str">
            <v>Main Panel</v>
          </cell>
        </row>
      </sheetData>
      <sheetData sheetId="4632">
        <row r="52">
          <cell r="B52" t="str">
            <v>Main Panel</v>
          </cell>
        </row>
      </sheetData>
      <sheetData sheetId="4633"/>
      <sheetData sheetId="4634"/>
      <sheetData sheetId="4635"/>
      <sheetData sheetId="4636"/>
      <sheetData sheetId="4637"/>
      <sheetData sheetId="4638"/>
      <sheetData sheetId="4639"/>
      <sheetData sheetId="4640"/>
      <sheetData sheetId="4641"/>
      <sheetData sheetId="4642"/>
      <sheetData sheetId="4643">
        <row r="52">
          <cell r="B52" t="str">
            <v>Main Panel</v>
          </cell>
        </row>
      </sheetData>
      <sheetData sheetId="4644">
        <row r="52">
          <cell r="B52" t="str">
            <v>Main Panel</v>
          </cell>
        </row>
      </sheetData>
      <sheetData sheetId="4645">
        <row r="52">
          <cell r="B52" t="str">
            <v>Main Panel</v>
          </cell>
        </row>
      </sheetData>
      <sheetData sheetId="4646"/>
      <sheetData sheetId="4647"/>
      <sheetData sheetId="4648"/>
      <sheetData sheetId="4649"/>
      <sheetData sheetId="4650"/>
      <sheetData sheetId="4651"/>
      <sheetData sheetId="4652"/>
      <sheetData sheetId="4653"/>
      <sheetData sheetId="4654"/>
      <sheetData sheetId="4655"/>
      <sheetData sheetId="4656">
        <row r="52">
          <cell r="B52" t="str">
            <v>Main Panel</v>
          </cell>
        </row>
      </sheetData>
      <sheetData sheetId="4657">
        <row r="52">
          <cell r="B52" t="str">
            <v>Main Panel</v>
          </cell>
        </row>
      </sheetData>
      <sheetData sheetId="4658">
        <row r="52">
          <cell r="B52" t="str">
            <v>Main Panel</v>
          </cell>
        </row>
      </sheetData>
      <sheetData sheetId="4659"/>
      <sheetData sheetId="4660"/>
      <sheetData sheetId="4661"/>
      <sheetData sheetId="4662"/>
      <sheetData sheetId="4663">
        <row r="52">
          <cell r="B52" t="str">
            <v>Main Panel</v>
          </cell>
        </row>
      </sheetData>
      <sheetData sheetId="4664">
        <row r="52">
          <cell r="B52" t="str">
            <v>Main Panel</v>
          </cell>
        </row>
      </sheetData>
      <sheetData sheetId="4665"/>
      <sheetData sheetId="4666"/>
      <sheetData sheetId="4667"/>
      <sheetData sheetId="4668"/>
      <sheetData sheetId="4669"/>
      <sheetData sheetId="4670"/>
      <sheetData sheetId="4671"/>
      <sheetData sheetId="4672"/>
      <sheetData sheetId="4673"/>
      <sheetData sheetId="4674"/>
      <sheetData sheetId="4675"/>
      <sheetData sheetId="4676">
        <row r="52">
          <cell r="B52" t="str">
            <v>Main Panel</v>
          </cell>
        </row>
      </sheetData>
      <sheetData sheetId="4677">
        <row r="52">
          <cell r="B52" t="str">
            <v>Main Panel</v>
          </cell>
        </row>
      </sheetData>
      <sheetData sheetId="4678"/>
      <sheetData sheetId="4679"/>
      <sheetData sheetId="4680"/>
      <sheetData sheetId="4681"/>
      <sheetData sheetId="4682"/>
      <sheetData sheetId="4683"/>
      <sheetData sheetId="4684">
        <row r="52">
          <cell r="B52" t="str">
            <v>Main Panel</v>
          </cell>
        </row>
      </sheetData>
      <sheetData sheetId="4685">
        <row r="52">
          <cell r="B52" t="str">
            <v>Main Panel</v>
          </cell>
        </row>
      </sheetData>
      <sheetData sheetId="4686">
        <row r="52">
          <cell r="B52" t="str">
            <v>Main Panel</v>
          </cell>
        </row>
      </sheetData>
      <sheetData sheetId="4687">
        <row r="52">
          <cell r="B52" t="str">
            <v>Main Panel</v>
          </cell>
        </row>
      </sheetData>
      <sheetData sheetId="4688"/>
      <sheetData sheetId="4689"/>
      <sheetData sheetId="4690"/>
      <sheetData sheetId="4691"/>
      <sheetData sheetId="4692">
        <row r="52">
          <cell r="B52" t="str">
            <v>Main Panel</v>
          </cell>
        </row>
      </sheetData>
      <sheetData sheetId="4693"/>
      <sheetData sheetId="4694">
        <row r="52">
          <cell r="B52" t="str">
            <v>Main Panel</v>
          </cell>
        </row>
      </sheetData>
      <sheetData sheetId="4695">
        <row r="52">
          <cell r="B52" t="str">
            <v>Main Panel</v>
          </cell>
        </row>
      </sheetData>
      <sheetData sheetId="4696">
        <row r="52">
          <cell r="B52" t="str">
            <v>Main Panel</v>
          </cell>
        </row>
      </sheetData>
      <sheetData sheetId="4697">
        <row r="52">
          <cell r="B52" t="str">
            <v>Main Panel</v>
          </cell>
        </row>
      </sheetData>
      <sheetData sheetId="4698">
        <row r="52">
          <cell r="B52" t="str">
            <v>Main Panel</v>
          </cell>
        </row>
      </sheetData>
      <sheetData sheetId="4699">
        <row r="52">
          <cell r="B52" t="str">
            <v>Main Panel</v>
          </cell>
        </row>
      </sheetData>
      <sheetData sheetId="4700">
        <row r="52">
          <cell r="B52" t="str">
            <v>Main Panel</v>
          </cell>
        </row>
      </sheetData>
      <sheetData sheetId="4701"/>
      <sheetData sheetId="4702"/>
      <sheetData sheetId="4703"/>
      <sheetData sheetId="4704"/>
      <sheetData sheetId="4705">
        <row r="52">
          <cell r="B52" t="str">
            <v>Main Panel</v>
          </cell>
        </row>
      </sheetData>
      <sheetData sheetId="4706"/>
      <sheetData sheetId="4707">
        <row r="52">
          <cell r="B52" t="str">
            <v>Main Panel</v>
          </cell>
        </row>
      </sheetData>
      <sheetData sheetId="4708">
        <row r="52">
          <cell r="B52" t="str">
            <v>Main Panel</v>
          </cell>
        </row>
      </sheetData>
      <sheetData sheetId="4709">
        <row r="52">
          <cell r="B52" t="str">
            <v>Main Panel</v>
          </cell>
        </row>
      </sheetData>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row r="52">
          <cell r="B52" t="str">
            <v>Main Panel</v>
          </cell>
        </row>
      </sheetData>
      <sheetData sheetId="4751">
        <row r="52">
          <cell r="B52" t="str">
            <v>Main Panel</v>
          </cell>
        </row>
      </sheetData>
      <sheetData sheetId="4752">
        <row r="52">
          <cell r="B52" t="str">
            <v>Main Panel</v>
          </cell>
        </row>
      </sheetData>
      <sheetData sheetId="4753"/>
      <sheetData sheetId="4754"/>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sheetData sheetId="4793"/>
      <sheetData sheetId="4794"/>
      <sheetData sheetId="4795"/>
      <sheetData sheetId="4796"/>
      <sheetData sheetId="4797"/>
      <sheetData sheetId="4798"/>
      <sheetData sheetId="4799"/>
      <sheetData sheetId="4800"/>
      <sheetData sheetId="4801"/>
      <sheetData sheetId="4802"/>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row r="52">
          <cell r="B52" t="str">
            <v>Main Panel</v>
          </cell>
        </row>
      </sheetData>
      <sheetData sheetId="4905">
        <row r="52">
          <cell r="B52" t="str">
            <v>Main Panel</v>
          </cell>
        </row>
      </sheetData>
      <sheetData sheetId="4906">
        <row r="52">
          <cell r="B52" t="str">
            <v>Main Panel</v>
          </cell>
        </row>
      </sheetData>
      <sheetData sheetId="4907">
        <row r="52">
          <cell r="B52" t="str">
            <v>Main Panel</v>
          </cell>
        </row>
      </sheetData>
      <sheetData sheetId="4908">
        <row r="52">
          <cell r="B52" t="str">
            <v>Main Panel</v>
          </cell>
        </row>
      </sheetData>
      <sheetData sheetId="4909">
        <row r="52">
          <cell r="B52" t="str">
            <v>Main Panel</v>
          </cell>
        </row>
      </sheetData>
      <sheetData sheetId="4910">
        <row r="52">
          <cell r="B52" t="str">
            <v>Main Panel</v>
          </cell>
        </row>
      </sheetData>
      <sheetData sheetId="4911">
        <row r="52">
          <cell r="B52" t="str">
            <v>Main Panel</v>
          </cell>
        </row>
      </sheetData>
      <sheetData sheetId="4912">
        <row r="52">
          <cell r="B52" t="str">
            <v>Main Panel</v>
          </cell>
        </row>
      </sheetData>
      <sheetData sheetId="4913">
        <row r="52">
          <cell r="B52" t="str">
            <v>Main Panel</v>
          </cell>
        </row>
      </sheetData>
      <sheetData sheetId="4914">
        <row r="52">
          <cell r="B52" t="str">
            <v>Main Panel</v>
          </cell>
        </row>
      </sheetData>
      <sheetData sheetId="4915">
        <row r="52">
          <cell r="B52" t="str">
            <v>Main Panel</v>
          </cell>
        </row>
      </sheetData>
      <sheetData sheetId="4916">
        <row r="52">
          <cell r="B52" t="str">
            <v>Main Panel</v>
          </cell>
        </row>
      </sheetData>
      <sheetData sheetId="4917">
        <row r="52">
          <cell r="B52" t="str">
            <v>Main Panel</v>
          </cell>
        </row>
      </sheetData>
      <sheetData sheetId="4918">
        <row r="52">
          <cell r="B52" t="str">
            <v>Main Panel</v>
          </cell>
        </row>
      </sheetData>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row r="52">
          <cell r="B52" t="str">
            <v>Main Panel</v>
          </cell>
        </row>
      </sheetData>
      <sheetData sheetId="4933"/>
      <sheetData sheetId="4934">
        <row r="52">
          <cell r="B52" t="str">
            <v>Main Panel</v>
          </cell>
        </row>
      </sheetData>
      <sheetData sheetId="4935">
        <row r="52">
          <cell r="B52" t="str">
            <v>Main Panel</v>
          </cell>
        </row>
      </sheetData>
      <sheetData sheetId="4936"/>
      <sheetData sheetId="4937"/>
      <sheetData sheetId="4938"/>
      <sheetData sheetId="4939"/>
      <sheetData sheetId="4940"/>
      <sheetData sheetId="4941"/>
      <sheetData sheetId="4942">
        <row r="52">
          <cell r="B52" t="str">
            <v>Main Panel</v>
          </cell>
        </row>
      </sheetData>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row r="52">
          <cell r="B52" t="str">
            <v>Main Panel</v>
          </cell>
        </row>
      </sheetData>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row r="52">
          <cell r="B52" t="str">
            <v>Main Panel</v>
          </cell>
        </row>
      </sheetData>
      <sheetData sheetId="4991"/>
      <sheetData sheetId="4992"/>
      <sheetData sheetId="4993"/>
      <sheetData sheetId="4994"/>
      <sheetData sheetId="4995"/>
      <sheetData sheetId="4996"/>
      <sheetData sheetId="4997"/>
      <sheetData sheetId="4998">
        <row r="52">
          <cell r="B52" t="str">
            <v>Main Panel</v>
          </cell>
        </row>
      </sheetData>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row r="52">
          <cell r="B52" t="str">
            <v>Main Panel</v>
          </cell>
        </row>
      </sheetData>
      <sheetData sheetId="5062">
        <row r="52">
          <cell r="B52" t="str">
            <v>Main Panel</v>
          </cell>
        </row>
      </sheetData>
      <sheetData sheetId="5063">
        <row r="52">
          <cell r="B52" t="str">
            <v>Main Panel</v>
          </cell>
        </row>
      </sheetData>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row r="52">
          <cell r="B52" t="str">
            <v>Main Panel</v>
          </cell>
        </row>
      </sheetData>
      <sheetData sheetId="5135"/>
      <sheetData sheetId="5136">
        <row r="52">
          <cell r="B52" t="str">
            <v>Main Panel</v>
          </cell>
        </row>
      </sheetData>
      <sheetData sheetId="5137">
        <row r="52">
          <cell r="B52" t="str">
            <v>Main Panel</v>
          </cell>
        </row>
      </sheetData>
      <sheetData sheetId="5138">
        <row r="52">
          <cell r="B52" t="str">
            <v>Main Panel</v>
          </cell>
        </row>
      </sheetData>
      <sheetData sheetId="5139">
        <row r="52">
          <cell r="B52" t="str">
            <v>Main Panel</v>
          </cell>
        </row>
      </sheetData>
      <sheetData sheetId="5140">
        <row r="52">
          <cell r="B52" t="str">
            <v>Main Panel</v>
          </cell>
        </row>
      </sheetData>
      <sheetData sheetId="5141">
        <row r="52">
          <cell r="B52" t="str">
            <v>Main Panel</v>
          </cell>
        </row>
      </sheetData>
      <sheetData sheetId="5142">
        <row r="52">
          <cell r="B52" t="str">
            <v>Main Panel</v>
          </cell>
        </row>
      </sheetData>
      <sheetData sheetId="5143">
        <row r="52">
          <cell r="B52" t="str">
            <v>Main Panel</v>
          </cell>
        </row>
      </sheetData>
      <sheetData sheetId="5144">
        <row r="52">
          <cell r="B52" t="str">
            <v>Main Panel</v>
          </cell>
        </row>
      </sheetData>
      <sheetData sheetId="5145">
        <row r="52">
          <cell r="B52" t="str">
            <v>Main Panel</v>
          </cell>
        </row>
      </sheetData>
      <sheetData sheetId="5146">
        <row r="52">
          <cell r="B52" t="str">
            <v>Main Panel</v>
          </cell>
        </row>
      </sheetData>
      <sheetData sheetId="5147">
        <row r="52">
          <cell r="B52" t="str">
            <v>Main Panel</v>
          </cell>
        </row>
      </sheetData>
      <sheetData sheetId="5148">
        <row r="52">
          <cell r="B52" t="str">
            <v>Main Panel</v>
          </cell>
        </row>
      </sheetData>
      <sheetData sheetId="5149">
        <row r="52">
          <cell r="B52" t="str">
            <v>Main Panel</v>
          </cell>
        </row>
      </sheetData>
      <sheetData sheetId="5150">
        <row r="52">
          <cell r="B52" t="str">
            <v>Main Panel</v>
          </cell>
        </row>
      </sheetData>
      <sheetData sheetId="5151">
        <row r="52">
          <cell r="B52" t="str">
            <v>Main Panel</v>
          </cell>
        </row>
      </sheetData>
      <sheetData sheetId="5152">
        <row r="52">
          <cell r="B52" t="str">
            <v>Main Panel</v>
          </cell>
        </row>
      </sheetData>
      <sheetData sheetId="5153">
        <row r="52">
          <cell r="B52" t="str">
            <v>Main Panel</v>
          </cell>
        </row>
      </sheetData>
      <sheetData sheetId="5154">
        <row r="52">
          <cell r="B52" t="str">
            <v>Main Panel</v>
          </cell>
        </row>
      </sheetData>
      <sheetData sheetId="5155">
        <row r="52">
          <cell r="B52" t="str">
            <v>Main Panel</v>
          </cell>
        </row>
      </sheetData>
      <sheetData sheetId="5156">
        <row r="52">
          <cell r="B52" t="str">
            <v>Main Panel</v>
          </cell>
        </row>
      </sheetData>
      <sheetData sheetId="5157">
        <row r="52">
          <cell r="B52" t="str">
            <v>Main Panel</v>
          </cell>
        </row>
      </sheetData>
      <sheetData sheetId="5158">
        <row r="52">
          <cell r="B52" t="str">
            <v>Main Panel</v>
          </cell>
        </row>
      </sheetData>
      <sheetData sheetId="5159">
        <row r="52">
          <cell r="B52" t="str">
            <v>Main Panel</v>
          </cell>
        </row>
      </sheetData>
      <sheetData sheetId="5160">
        <row r="52">
          <cell r="B52" t="str">
            <v>Main Panel</v>
          </cell>
        </row>
      </sheetData>
      <sheetData sheetId="5161">
        <row r="52">
          <cell r="B52" t="str">
            <v>Main Panel</v>
          </cell>
        </row>
      </sheetData>
      <sheetData sheetId="5162">
        <row r="52">
          <cell r="B52" t="str">
            <v>Main Panel</v>
          </cell>
        </row>
      </sheetData>
      <sheetData sheetId="5163">
        <row r="52">
          <cell r="B52" t="str">
            <v>Main Panel</v>
          </cell>
        </row>
      </sheetData>
      <sheetData sheetId="5164">
        <row r="52">
          <cell r="B52" t="str">
            <v>Main Panel</v>
          </cell>
        </row>
      </sheetData>
      <sheetData sheetId="5165">
        <row r="52">
          <cell r="B52" t="str">
            <v>Main Panel</v>
          </cell>
        </row>
      </sheetData>
      <sheetData sheetId="5166">
        <row r="52">
          <cell r="B52" t="str">
            <v>Main Panel</v>
          </cell>
        </row>
      </sheetData>
      <sheetData sheetId="5167">
        <row r="52">
          <cell r="B52" t="str">
            <v>Main Panel</v>
          </cell>
        </row>
      </sheetData>
      <sheetData sheetId="5168">
        <row r="52">
          <cell r="B52" t="str">
            <v>Main Panel</v>
          </cell>
        </row>
      </sheetData>
      <sheetData sheetId="5169">
        <row r="52">
          <cell r="B52" t="str">
            <v>Main Panel</v>
          </cell>
        </row>
      </sheetData>
      <sheetData sheetId="5170">
        <row r="52">
          <cell r="B52" t="str">
            <v>Main Panel</v>
          </cell>
        </row>
      </sheetData>
      <sheetData sheetId="5171">
        <row r="52">
          <cell r="B52" t="str">
            <v>Main Panel</v>
          </cell>
        </row>
      </sheetData>
      <sheetData sheetId="5172">
        <row r="52">
          <cell r="B52" t="str">
            <v>Main Panel</v>
          </cell>
        </row>
      </sheetData>
      <sheetData sheetId="5173">
        <row r="52">
          <cell r="B52" t="str">
            <v>Main Panel</v>
          </cell>
        </row>
      </sheetData>
      <sheetData sheetId="5174">
        <row r="52">
          <cell r="B52" t="str">
            <v>Main Panel</v>
          </cell>
        </row>
      </sheetData>
      <sheetData sheetId="5175">
        <row r="52">
          <cell r="B52" t="str">
            <v>Main Panel</v>
          </cell>
        </row>
      </sheetData>
      <sheetData sheetId="5176">
        <row r="52">
          <cell r="B52" t="str">
            <v>Main Panel</v>
          </cell>
        </row>
      </sheetData>
      <sheetData sheetId="5177">
        <row r="52">
          <cell r="B52" t="str">
            <v>Main Panel</v>
          </cell>
        </row>
      </sheetData>
      <sheetData sheetId="5178">
        <row r="52">
          <cell r="B52" t="str">
            <v>Main Panel</v>
          </cell>
        </row>
      </sheetData>
      <sheetData sheetId="5179">
        <row r="52">
          <cell r="B52" t="str">
            <v>Main Panel</v>
          </cell>
        </row>
      </sheetData>
      <sheetData sheetId="5180">
        <row r="52">
          <cell r="B52" t="str">
            <v>Main Panel</v>
          </cell>
        </row>
      </sheetData>
      <sheetData sheetId="5181">
        <row r="52">
          <cell r="B52" t="str">
            <v>Main Panel</v>
          </cell>
        </row>
      </sheetData>
      <sheetData sheetId="5182">
        <row r="52">
          <cell r="B52" t="str">
            <v>Main Panel</v>
          </cell>
        </row>
      </sheetData>
      <sheetData sheetId="5183">
        <row r="52">
          <cell r="B52" t="str">
            <v>Main Panel</v>
          </cell>
        </row>
      </sheetData>
      <sheetData sheetId="5184">
        <row r="52">
          <cell r="B52" t="str">
            <v>Main Panel</v>
          </cell>
        </row>
      </sheetData>
      <sheetData sheetId="5185">
        <row r="52">
          <cell r="B52" t="str">
            <v>Main Panel</v>
          </cell>
        </row>
      </sheetData>
      <sheetData sheetId="5186">
        <row r="52">
          <cell r="B52" t="str">
            <v>Main Panel</v>
          </cell>
        </row>
      </sheetData>
      <sheetData sheetId="5187">
        <row r="52">
          <cell r="B52" t="str">
            <v>Main Panel</v>
          </cell>
        </row>
      </sheetData>
      <sheetData sheetId="5188">
        <row r="52">
          <cell r="B52" t="str">
            <v>Main Panel</v>
          </cell>
        </row>
      </sheetData>
      <sheetData sheetId="5189">
        <row r="52">
          <cell r="B52" t="str">
            <v>Main Panel</v>
          </cell>
        </row>
      </sheetData>
      <sheetData sheetId="5190">
        <row r="52">
          <cell r="B52" t="str">
            <v>Main Panel</v>
          </cell>
        </row>
      </sheetData>
      <sheetData sheetId="5191">
        <row r="52">
          <cell r="B52" t="str">
            <v>Main Panel</v>
          </cell>
        </row>
      </sheetData>
      <sheetData sheetId="5192">
        <row r="52">
          <cell r="B52" t="str">
            <v>Main Panel</v>
          </cell>
        </row>
      </sheetData>
      <sheetData sheetId="5193"/>
      <sheetData sheetId="5194"/>
      <sheetData sheetId="5195"/>
      <sheetData sheetId="5196"/>
      <sheetData sheetId="5197">
        <row r="52">
          <cell r="B52" t="str">
            <v>Main Panel</v>
          </cell>
        </row>
      </sheetData>
      <sheetData sheetId="5198">
        <row r="52">
          <cell r="B52" t="str">
            <v>Main Panel</v>
          </cell>
        </row>
      </sheetData>
      <sheetData sheetId="5199">
        <row r="52">
          <cell r="B52" t="str">
            <v>Main Panel</v>
          </cell>
        </row>
      </sheetData>
      <sheetData sheetId="5200">
        <row r="52">
          <cell r="B52" t="str">
            <v>Main Panel</v>
          </cell>
        </row>
      </sheetData>
      <sheetData sheetId="5201">
        <row r="52">
          <cell r="B52" t="str">
            <v>Main Panel</v>
          </cell>
        </row>
      </sheetData>
      <sheetData sheetId="5202">
        <row r="52">
          <cell r="B52" t="str">
            <v>Main Panel</v>
          </cell>
        </row>
      </sheetData>
      <sheetData sheetId="5203">
        <row r="52">
          <cell r="B52" t="str">
            <v>Main Panel</v>
          </cell>
        </row>
      </sheetData>
      <sheetData sheetId="5204">
        <row r="52">
          <cell r="B52" t="str">
            <v>Main Panel</v>
          </cell>
        </row>
      </sheetData>
      <sheetData sheetId="5205">
        <row r="52">
          <cell r="B52" t="str">
            <v>Main Panel</v>
          </cell>
        </row>
      </sheetData>
      <sheetData sheetId="5206">
        <row r="52">
          <cell r="B52" t="str">
            <v>Main Panel</v>
          </cell>
        </row>
      </sheetData>
      <sheetData sheetId="5207">
        <row r="52">
          <cell r="B52" t="str">
            <v>Main Panel</v>
          </cell>
        </row>
      </sheetData>
      <sheetData sheetId="5208">
        <row r="52">
          <cell r="B52" t="str">
            <v>Main Panel</v>
          </cell>
        </row>
      </sheetData>
      <sheetData sheetId="5209">
        <row r="52">
          <cell r="B52" t="str">
            <v>Main Panel</v>
          </cell>
        </row>
      </sheetData>
      <sheetData sheetId="5210">
        <row r="52">
          <cell r="B52" t="str">
            <v>Main Panel</v>
          </cell>
        </row>
      </sheetData>
      <sheetData sheetId="5211">
        <row r="52">
          <cell r="B52" t="str">
            <v>Main Panel</v>
          </cell>
        </row>
      </sheetData>
      <sheetData sheetId="5212">
        <row r="52">
          <cell r="B52" t="str">
            <v>Main Panel</v>
          </cell>
        </row>
      </sheetData>
      <sheetData sheetId="5213">
        <row r="52">
          <cell r="B52" t="str">
            <v>Main Panel</v>
          </cell>
        </row>
      </sheetData>
      <sheetData sheetId="5214">
        <row r="52">
          <cell r="B52" t="str">
            <v>Main Panel</v>
          </cell>
        </row>
      </sheetData>
      <sheetData sheetId="5215">
        <row r="52">
          <cell r="B52" t="str">
            <v>Main Panel</v>
          </cell>
        </row>
      </sheetData>
      <sheetData sheetId="5216">
        <row r="52">
          <cell r="B52" t="str">
            <v>Main Panel</v>
          </cell>
        </row>
      </sheetData>
      <sheetData sheetId="5217">
        <row r="52">
          <cell r="B52" t="str">
            <v>Main Panel</v>
          </cell>
        </row>
      </sheetData>
      <sheetData sheetId="5218">
        <row r="52">
          <cell r="B52" t="str">
            <v>Main Panel</v>
          </cell>
        </row>
      </sheetData>
      <sheetData sheetId="5219">
        <row r="52">
          <cell r="B52" t="str">
            <v>Main Panel</v>
          </cell>
        </row>
      </sheetData>
      <sheetData sheetId="5220">
        <row r="52">
          <cell r="B52" t="str">
            <v>Main Panel</v>
          </cell>
        </row>
      </sheetData>
      <sheetData sheetId="5221">
        <row r="52">
          <cell r="B52" t="str">
            <v>Main Panel</v>
          </cell>
        </row>
      </sheetData>
      <sheetData sheetId="5222">
        <row r="52">
          <cell r="B52" t="str">
            <v>Main Panel</v>
          </cell>
        </row>
      </sheetData>
      <sheetData sheetId="5223">
        <row r="52">
          <cell r="B52" t="str">
            <v>Main Panel</v>
          </cell>
        </row>
      </sheetData>
      <sheetData sheetId="5224"/>
      <sheetData sheetId="5225"/>
      <sheetData sheetId="5226"/>
      <sheetData sheetId="5227"/>
      <sheetData sheetId="5228"/>
      <sheetData sheetId="5229"/>
      <sheetData sheetId="5230"/>
      <sheetData sheetId="5231"/>
      <sheetData sheetId="5232"/>
      <sheetData sheetId="5233">
        <row r="52">
          <cell r="B52" t="str">
            <v>Main Panel</v>
          </cell>
        </row>
      </sheetData>
      <sheetData sheetId="5234">
        <row r="52">
          <cell r="B52" t="str">
            <v>Main Panel</v>
          </cell>
        </row>
      </sheetData>
      <sheetData sheetId="5235">
        <row r="52">
          <cell r="B52" t="str">
            <v>Main Panel</v>
          </cell>
        </row>
      </sheetData>
      <sheetData sheetId="5236"/>
      <sheetData sheetId="5237"/>
      <sheetData sheetId="5238"/>
      <sheetData sheetId="5239">
        <row r="52">
          <cell r="B52" t="str">
            <v>Main Panel</v>
          </cell>
        </row>
      </sheetData>
      <sheetData sheetId="5240">
        <row r="52">
          <cell r="B52" t="str">
            <v>Main Panel</v>
          </cell>
        </row>
      </sheetData>
      <sheetData sheetId="5241">
        <row r="52">
          <cell r="B52" t="str">
            <v>Main Panel</v>
          </cell>
        </row>
      </sheetData>
      <sheetData sheetId="5242">
        <row r="52">
          <cell r="B52" t="str">
            <v>Main Panel</v>
          </cell>
        </row>
      </sheetData>
      <sheetData sheetId="5243">
        <row r="52">
          <cell r="B52" t="str">
            <v>Main Panel</v>
          </cell>
        </row>
      </sheetData>
      <sheetData sheetId="5244">
        <row r="52">
          <cell r="B52" t="str">
            <v>Main Panel</v>
          </cell>
        </row>
      </sheetData>
      <sheetData sheetId="5245"/>
      <sheetData sheetId="5246"/>
      <sheetData sheetId="5247">
        <row r="52">
          <cell r="B52" t="str">
            <v>Main Panel</v>
          </cell>
        </row>
      </sheetData>
      <sheetData sheetId="5248">
        <row r="52">
          <cell r="B52" t="str">
            <v>Main Panel</v>
          </cell>
        </row>
      </sheetData>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Set>
  </externalBook>
</externalLink>
</file>

<file path=xl/externalLinks/externalLink40.xml><?xml version="1.0" encoding="utf-8"?>
<externalLink xmlns="http://schemas.openxmlformats.org/spreadsheetml/2006/main">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DATA_PRG"/>
      <sheetName val="DATA"/>
      <sheetName val="leads"/>
      <sheetName val="Rates-May-14"/>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Set>
  </externalBook>
</externalLink>
</file>

<file path=xl/externalLinks/externalLink41.xml><?xml version="1.0" encoding="utf-8"?>
<externalLink xmlns="http://schemas.openxmlformats.org/spreadsheetml/2006/main">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Cover"/>
      <sheetName val="SPT vs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Set>
  </externalBook>
</externalLink>
</file>

<file path=xl/externalLinks/externalLink42.xml><?xml version="1.0" encoding="utf-8"?>
<externalLink xmlns="http://schemas.openxmlformats.org/spreadsheetml/2006/main">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43.xml><?xml version="1.0" encoding="utf-8"?>
<externalLink xmlns="http://schemas.openxmlformats.org/spreadsheetml/2006/main">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44.xml><?xml version="1.0" encoding="utf-8"?>
<externalLink xmlns="http://schemas.openxmlformats.org/spreadsheetml/2006/main">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sheetData>
      <sheetData sheetId="14"/>
      <sheetData sheetId="15"/>
      <sheetData sheetId="16"/>
      <sheetData sheetId="17"/>
      <sheetData sheetId="18"/>
      <sheetData sheetId="19"/>
    </sheetDataSet>
  </externalBook>
</externalLink>
</file>

<file path=xl/externalLinks/externalLink45.xml><?xml version="1.0" encoding="utf-8"?>
<externalLink xmlns="http://schemas.openxmlformats.org/spreadsheetml/2006/main">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46.xml><?xml version="1.0" encoding="utf-8"?>
<externalLink xmlns="http://schemas.openxmlformats.org/spreadsheetml/2006/main">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47.xml><?xml version="1.0" encoding="utf-8"?>
<externalLink xmlns="http://schemas.openxmlformats.org/spreadsheetml/2006/main">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8.xml><?xml version="1.0" encoding="utf-8"?>
<externalLink xmlns="http://schemas.openxmlformats.org/spreadsheetml/2006/main">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HDPE"/>
      <sheetName val="DI"/>
      <sheetName val="pvc"/>
      <sheetName val="pvc_basic"/>
      <sheetName val="hdpe_basic"/>
      <sheetName val="r"/>
      <sheetName val="segments-details"/>
      <sheetName val="int-Dia-hdpe"/>
      <sheetName val="habs-list"/>
      <sheetName val="int-Dia-pvc"/>
      <sheetName val="Common "/>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rdamdata"/>
      <sheetName val="lead-st"/>
      <sheetName val="GF SB Ok "/>
      <sheetName val="Specification report"/>
      <sheetName val="Compound wall  Ok"/>
      <sheetName val="Bitumen trunk"/>
      <sheetName val="Feeder"/>
      <sheetName val="R99 etc"/>
      <sheetName val="Trunk unpaved"/>
      <sheetName val="Material"/>
      <sheetName val="Works"/>
      <sheetName val="RMR"/>
      <sheetName val="Class IV Qtr. Ele"/>
      <sheetName val="Lead statement"/>
      <sheetName val="Levels"/>
      <sheetName val="BWSCPlt"/>
      <sheetName val="CI"/>
      <sheetName val="G.R.P"/>
      <sheetName val="PSC REVISED"/>
      <sheetName val="Sheet1 (2)"/>
      <sheetName val="m"/>
      <sheetName val="Analy_7-10"/>
      <sheetName val="DataInput"/>
      <sheetName val="DataInput-1"/>
      <sheetName val="DI Rate Analysis"/>
      <sheetName val="Lead statement ss5"/>
      <sheetName val="cover-Akoly"/>
      <sheetName val="cover-oorta"/>
      <sheetName val="ewcal-korti_(2)1"/>
      <sheetName val="int-Diá-pvc"/>
      <sheetName val="SUMP1420KL@HW"/>
      <sheetName val="Sheet2"/>
      <sheetName val="DATA_PRG"/>
      <sheetName val="sg-clay(d)"/>
      <sheetName val="Main sheet"/>
      <sheetName val="HDPE-pipe-rates"/>
      <sheetName val="pvc-pipe-rates"/>
      <sheetName val="stone"/>
      <sheetName val="m1"/>
      <sheetName val="v"/>
      <sheetName val="Rate"/>
      <sheetName val="Design"/>
      <sheetName val="Process"/>
      <sheetName val="MRMECADAMoad data"/>
      <sheetName val="R_Det"/>
      <sheetName val="abs_(2)akoli2"/>
      <sheetName val="Cd_nam2"/>
      <sheetName val="cd_namnoor_12"/>
      <sheetName val="ewcal_(2)-akoli2"/>
      <sheetName val="abs_(2)ko2"/>
      <sheetName val="ewcal-korta_(2)2"/>
      <sheetName val="Data_F8_BTR1"/>
      <sheetName val="Common_"/>
      <sheetName val="data_existing_do_not_delete"/>
      <sheetName val="ABS"/>
      <sheetName val="p&amp;m"/>
      <sheetName val="Boq (Main Building)"/>
      <sheetName val="ewst"/>
      <sheetName val="PRECAST lightconc-II"/>
      <sheetName val="Convey"/>
      <sheetName val="Labour"/>
      <sheetName val="Plant &amp;  Machinery"/>
      <sheetName val="MRoad data"/>
      <sheetName val="Design of two-way slab"/>
      <sheetName val="zone-8"/>
      <sheetName val="MHNO_LEV"/>
      <sheetName val="Data rough"/>
      <sheetName val="Main"/>
      <sheetName val="dlvoid"/>
      <sheetName val="slab"/>
      <sheetName val="Staff Acco."/>
      <sheetName val="C-data"/>
      <sheetName val="Rates"/>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BTR"/>
      <sheetName val="GenAbst"/>
      <sheetName val="Av.G Level"/>
      <sheetName val="Sheet9"/>
      <sheetName val="Data-ELSR"/>
      <sheetName val=" Data -Valves"/>
      <sheetName val="sch"/>
      <sheetName val="Lookup"/>
      <sheetName val="Abs PMRL"/>
      <sheetName val="pop"/>
      <sheetName val="Rates SSR 2008-09"/>
      <sheetName val="moments-table(tri)"/>
      <sheetName val="HS 30.04.2015.Final"/>
      <sheetName val="nodes"/>
      <sheetName val="int-Dia"/>
      <sheetName val="JAWAHAR-hyd-original"/>
      <sheetName val="detls"/>
      <sheetName val="pumping main"/>
      <sheetName val="hdpe weights"/>
      <sheetName val="PVC weights"/>
      <sheetName val=" data sheet "/>
      <sheetName val="HS 1"/>
      <sheetName val="0000000000000"/>
      <sheetName val="HPs HPs"/>
      <sheetName val="ssr-rates"/>
      <sheetName val="hdpe_rates"/>
      <sheetName val="hdpe_wt-r"/>
      <sheetName val="pvc-rates"/>
      <sheetName val="index"/>
      <sheetName val="DATA-2005-06"/>
      <sheetName val="51"/>
      <sheetName val="mlead"/>
      <sheetName val="PUMP_DATA"/>
      <sheetName val="water-hammar-strenght"/>
      <sheetName val="wh_data"/>
      <sheetName val="wh_data_R"/>
      <sheetName val="CPHEEO"/>
      <sheetName val="input"/>
      <sheetName val="TBAL9697 -group wise  sdpl"/>
      <sheetName val="RAFT"/>
      <sheetName val="scour depth"/>
      <sheetName val="Boq"/>
      <sheetName val="Road data-TDR"/>
      <sheetName val="Summary"/>
      <sheetName val="joinery data"/>
      <sheetName val="abs road"/>
      <sheetName val="BS8007"/>
      <sheetName val="LOCAL RATES"/>
      <sheetName val="GM&amp;PM WE1 EST"/>
      <sheetName val="BWSCP"/>
      <sheetName val="Detailed"/>
      <sheetName val="AV_GRP ms bwsc"/>
      <sheetName val="Sheet3"/>
      <sheetName val="Master data"/>
      <sheetName val="TCS_Schedule (2)"/>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Valves"/>
      <sheetName val="MS Rates"/>
      <sheetName val="boredetails"/>
      <sheetName val="Challan"/>
      <sheetName val="dump"/>
      <sheetName val="ultmom"/>
      <sheetName val="CC Road"/>
      <sheetName val="MTC-estimate"/>
      <sheetName val="ESTIMATE"/>
      <sheetName val="Masonry"/>
      <sheetName val="sup dat"/>
      <sheetName val="nandipet intra"/>
      <sheetName val="hdpe-rates"/>
      <sheetName val="Quarry"/>
      <sheetName val="Line"/>
      <sheetName val="CRUST"/>
      <sheetName val="QDTS"/>
      <sheetName val="C.D.Abs.Est."/>
      <sheetName val="CS "/>
      <sheetName val="_5wgdhabfinal00_01"/>
      <sheetName val="Z1_DATA"/>
      <sheetName val="PM&amp;GM"/>
      <sheetName val="AV-PVC"/>
      <sheetName val="DI gate-DI"/>
      <sheetName val="DIgate_PVC "/>
      <sheetName val="wh"/>
      <sheetName val="CPI"/>
      <sheetName val="WPI C"/>
      <sheetName val="WPI all"/>
      <sheetName val="WPI HM"/>
      <sheetName val="WPI S"/>
      <sheetName val="SSR 2014-15 Rates"/>
      <sheetName val="Data_Base"/>
      <sheetName val="Factory_rates"/>
      <sheetName val="Specification"/>
      <sheetName val="road est"/>
      <sheetName val="LIST"/>
      <sheetName val="Mp-team 1"/>
      <sheetName val="Bridge Data 2005-06"/>
      <sheetName val="Road Detail Est."/>
      <sheetName val="Road"/>
      <sheetName val="title"/>
      <sheetName val="pier design"/>
      <sheetName val="Rate Analysis"/>
      <sheetName val="Economic RisingMain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49.xml><?xml version="1.0" encoding="utf-8"?>
<externalLink xmlns="http://schemas.openxmlformats.org/spreadsheetml/2006/main">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rdamdata"/>
      <sheetName val="DATA"/>
      <sheetName val="DetEst"/>
      <sheetName val="coverpage"/>
      <sheetName val="Road data"/>
      <sheetName val="MRATES"/>
      <sheetName val="Lead statement"/>
      <sheetName val="r"/>
      <sheetName val="EDWise"/>
      <sheetName val="Labour"/>
      <sheetName val="Material"/>
      <sheetName val="Plant &amp;  Machinery"/>
      <sheetName val="Drains Est"/>
      <sheetName val="Rd.Est"/>
      <sheetName val="abs road"/>
      <sheetName val="maya"/>
      <sheetName val="RMR "/>
      <sheetName val="Road data "/>
      <sheetName val="Abutment"/>
      <sheetName val="Sketch"/>
      <sheetName val="MRoad data"/>
      <sheetName val="Abs_CD_2"/>
      <sheetName val="road est"/>
      <sheetName val="ECV"/>
      <sheetName val="Road Detail Est."/>
      <sheetName val="R_Det"/>
      <sheetName val="C-data"/>
      <sheetName val="Basicrates"/>
      <sheetName val="Input"/>
      <sheetName val="Lead"/>
      <sheetName val="Masonry"/>
      <sheetName val="GEN_abstrct"/>
      <sheetName val="Data (2)"/>
    </sheetNames>
    <sheetDataSet>
      <sheetData sheetId="0"/>
      <sheetData sheetId="1"/>
      <sheetData sheetId="2"/>
      <sheetData sheetId="3" refreshError="1">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50.xml><?xml version="1.0" encoding="utf-8"?>
<externalLink xmlns="http://schemas.openxmlformats.org/spreadsheetml/2006/main">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CPHEEO"/>
      <sheetName val="wh_data_R"/>
      <sheetName val="wh_data"/>
      <sheetName val="input"/>
      <sheetName val="Specification report"/>
      <sheetName val="MRATES"/>
      <sheetName val="Sheet1"/>
      <sheetName val="r"/>
      <sheetName val="quarry"/>
      <sheetName val="C-data"/>
      <sheetName val="1-Pop Proj"/>
      <sheetName val="lead-st"/>
      <sheetName val="rdamdata"/>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segments-details"/>
      <sheetName val="habs-list"/>
      <sheetName val="int-Dia-hdpe"/>
      <sheetName val="int-Dia-pvc"/>
      <sheetName val="Labour"/>
      <sheetName val="Plant &amp;  Machinery"/>
      <sheetName val="Sheet1 (2)"/>
      <sheetName val="Sheet2"/>
      <sheetName val="pvc-pipe-rates"/>
      <sheetName val="ESTIMATE"/>
      <sheetName val="BWSCPlt"/>
      <sheetName val="CI"/>
      <sheetName val="G.R.P"/>
      <sheetName val="PSC REVISED"/>
      <sheetName val="Bridge Data 2005-06"/>
      <sheetName val="Work_sheet"/>
      <sheetName val="road est"/>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51.xml><?xml version="1.0" encoding="utf-8"?>
<externalLink xmlns="http://schemas.openxmlformats.org/spreadsheetml/2006/main">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lead-st"/>
      <sheetName val="rdamdata"/>
      <sheetName val="Cover-MEstt_"/>
      <sheetName val="ABST(PART_B)_"/>
      <sheetName val="F6-Gnrl_Abstrt"/>
      <sheetName val="sub-data_"/>
      <sheetName val="sub_estt"/>
      <sheetName val="Common "/>
      <sheetName val="Work_sheet"/>
      <sheetName val="r"/>
      <sheetName val="Cover-MEstt_1"/>
      <sheetName val="ABST(PART_B)_1"/>
      <sheetName val="F6-Gnrl_Abstrt1"/>
      <sheetName val="sub-data_1"/>
      <sheetName val="Data_F8_BTR1"/>
      <sheetName val="sub_estt1"/>
      <sheetName val="Common_"/>
      <sheetName val="MRATES"/>
      <sheetName val="DATA_PRG"/>
      <sheetName val="Material"/>
      <sheetName val="Plant &amp;  Machinery"/>
      <sheetName val="Lead statement"/>
      <sheetName val="Lead statement ss5"/>
      <sheetName val="segments-details"/>
      <sheetName val="int-Dia-hdpe"/>
      <sheetName val="habs-list"/>
      <sheetName val="int-Dia-pvc"/>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Bitumen trunk"/>
      <sheetName val="Feeder"/>
      <sheetName val="R99 etc"/>
      <sheetName val="Trunk unpaved"/>
      <sheetName val="maya"/>
      <sheetName val="BWSCPlt"/>
      <sheetName val="CPI"/>
      <sheetName val="WPI C"/>
      <sheetName val="WPI all"/>
      <sheetName val="WPI HM"/>
      <sheetName val="WPI S"/>
      <sheetName val="nodes"/>
      <sheetName val="int-Dia"/>
      <sheetName val="JAWAHAR-hyd-original"/>
      <sheetName val="SPT vs PHI"/>
      <sheetName val="LS"/>
      <sheetName val="sub-dapa "/>
      <sheetName val="Plant 㫨  Machinery"/>
      <sheetName val="DATA_ENTRY"/>
      <sheetName val="Cover"/>
      <sheetName val="Bridge Data 2005-06"/>
      <sheetName val="Rate"/>
      <sheetName val="PM&amp;GM"/>
      <sheetName val="AV-PVC"/>
      <sheetName val="DI gate-DI"/>
      <sheetName val="DIgate_PVC "/>
      <sheetName val="sg-clay(d)"/>
      <sheetName val="DATA-BASE"/>
      <sheetName val="DATA-ABSTRACT"/>
      <sheetName val="Data 07-08 "/>
      <sheetName val="SUMP1420KL@HW"/>
      <sheetName val="Sheet2"/>
      <sheetName val="SSR 2015-16"/>
      <sheetName val="DATA SHEET FOR 2012 - 13"/>
      <sheetName val="Main sheet"/>
      <sheetName val="Rates"/>
      <sheetName val="Data-ELSR"/>
      <sheetName val=" Data -Valves"/>
      <sheetName val="Nspt-smp-final-ORIGINAL"/>
      <sheetName val="ABS"/>
      <sheetName val="zone-8"/>
      <sheetName val="MHNO_LEV"/>
      <sheetName val="Sorted"/>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heet9"/>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hdpe_basic"/>
      <sheetName val="pvc_basic"/>
      <sheetName val="Boq"/>
      <sheetName val="TBAL9697 -group wise  sdpl"/>
      <sheetName val="Process"/>
      <sheetName val="Specification report"/>
      <sheetName val="1V800"/>
      <sheetName val="Rd.Est"/>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ESTIMATE"/>
      <sheetName val="Mortars"/>
      <sheetName val="Data rough"/>
      <sheetName val="Convey"/>
      <sheetName val="bundqty"/>
      <sheetName val="hdpe weights"/>
      <sheetName val="data existing_do not delete"/>
      <sheetName val="m1"/>
      <sheetName val="detls"/>
      <sheetName val="SSR 2010-11 Rates"/>
      <sheetName val="Data well"/>
      <sheetName val="Lead Distance"/>
      <sheetName val="WATER-HAMMER"/>
      <sheetName val="crop water req.(Kh)  "/>
      <sheetName val="Bund"/>
      <sheetName val="C.D.Abs.Est."/>
      <sheetName val="20kL-design-final"/>
      <sheetName val="wh"/>
      <sheetName val="AV-HDPE"/>
      <sheetName val="Di_gate-HDP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Formulas"/>
      <sheetName val="SITE OVERHEADS"/>
      <sheetName val="BALAN1"/>
      <sheetName val="BTR"/>
      <sheetName val="Line"/>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Detailed"/>
      <sheetName val="ssr-rates"/>
      <sheetName val="1-Pop Proj"/>
      <sheetName val="sand"/>
      <sheetName val="stone"/>
      <sheetName val="Hyd_Stmt"/>
      <sheetName val="pop"/>
      <sheetName val="Quarry"/>
      <sheetName val="CRUST"/>
      <sheetName val="QDTS"/>
      <sheetName val="nandipet intra"/>
      <sheetName val="Sheet3"/>
      <sheetName val="dump"/>
      <sheetName val="factors"/>
      <sheetName val="foundation(V)"/>
      <sheetName val="Main"/>
      <sheetName val="data-WC"/>
      <sheetName val="DATA SHEET FOR 2014-15"/>
      <sheetName val="SSR 2016-17"/>
      <sheetName val="Road data-TDR"/>
      <sheetName val="TCS_Schedule (2)"/>
      <sheetName val="137-140"/>
      <sheetName val="141-142"/>
      <sheetName val="ElectricalSSR"/>
      <sheetName val="Earthwork MCW"/>
      <sheetName val="TCS Proposed"/>
      <sheetName val="sup dat"/>
      <sheetName val="#REF"/>
      <sheetName val="checked"/>
      <sheetName val="other rates"/>
      <sheetName val="MTC-estimate"/>
      <sheetName val="Gen Abs"/>
      <sheetName val="DATA-CD"/>
      <sheetName val="AV-DI"/>
      <sheetName val="scour-DI-CI"/>
      <sheetName val="scour-pvc-hdpe-psc-bwsc"/>
      <sheetName val="Bill_amt_qty_cc_1"/>
      <sheetName val="Data-2010-11"/>
      <sheetName val="PLAN_FEB97"/>
      <sheetName val="MRMECADAMoad data"/>
      <sheetName val="Road Detail Est."/>
      <sheetName val="1000000000000"/>
      <sheetName val="Drains Est"/>
      <sheetName val="Relig-place"/>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Set>
  </externalBook>
</externalLink>
</file>

<file path=xl/externalLinks/externalLink52.xml><?xml version="1.0" encoding="utf-8"?>
<externalLink xmlns="http://schemas.openxmlformats.org/spreadsheetml/2006/main">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s>
    <sheetDataSet>
      <sheetData sheetId="0" refreshError="1">
        <row r="4">
          <cell r="C4">
            <v>2</v>
          </cell>
        </row>
        <row r="5">
          <cell r="C5">
            <v>10</v>
          </cell>
        </row>
        <row r="6">
          <cell r="C6">
            <v>20</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7">
          <cell r="C17">
            <v>8000</v>
          </cell>
          <cell r="E17">
            <v>10720</v>
          </cell>
        </row>
      </sheetData>
      <sheetData sheetId="1" refreshError="1">
        <row r="2">
          <cell r="AO2" t="str">
            <v>PVC</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Y4">
            <v>280</v>
          </cell>
          <cell r="AZ4">
            <v>355</v>
          </cell>
          <cell r="BA4">
            <v>900</v>
          </cell>
          <cell r="BB4">
            <v>1000</v>
          </cell>
          <cell r="BC4">
            <v>1200</v>
          </cell>
          <cell r="BD4">
            <v>900</v>
          </cell>
          <cell r="BE4">
            <v>1500</v>
          </cell>
          <cell r="BF4">
            <v>50</v>
          </cell>
          <cell r="BG4">
            <v>1100</v>
          </cell>
          <cell r="BH4">
            <v>900</v>
          </cell>
        </row>
        <row r="5">
          <cell r="Z5" t="str">
            <v>CI</v>
          </cell>
          <cell r="AY5">
            <v>250</v>
          </cell>
          <cell r="AZ5">
            <v>315</v>
          </cell>
          <cell r="BA5">
            <v>800</v>
          </cell>
          <cell r="BB5">
            <v>900</v>
          </cell>
          <cell r="BC5">
            <v>1100</v>
          </cell>
          <cell r="BD5">
            <v>800</v>
          </cell>
          <cell r="BE5">
            <v>1400</v>
          </cell>
          <cell r="BF5">
            <v>40</v>
          </cell>
          <cell r="BG5">
            <v>1000</v>
          </cell>
          <cell r="BH5">
            <v>850</v>
          </cell>
        </row>
        <row r="6">
          <cell r="Z6" t="str">
            <v>DI</v>
          </cell>
          <cell r="AY6">
            <v>225</v>
          </cell>
          <cell r="AZ6">
            <v>280</v>
          </cell>
          <cell r="BA6">
            <v>750</v>
          </cell>
          <cell r="BB6">
            <v>800</v>
          </cell>
          <cell r="BC6">
            <v>1000</v>
          </cell>
          <cell r="BD6">
            <v>700</v>
          </cell>
          <cell r="BE6">
            <v>1300</v>
          </cell>
          <cell r="BF6">
            <v>32</v>
          </cell>
          <cell r="BG6">
            <v>900</v>
          </cell>
          <cell r="BH6">
            <v>800</v>
          </cell>
        </row>
        <row r="7">
          <cell r="Z7" t="str">
            <v>PSC</v>
          </cell>
          <cell r="AY7">
            <v>200</v>
          </cell>
          <cell r="AZ7">
            <v>250</v>
          </cell>
          <cell r="BA7">
            <v>700</v>
          </cell>
          <cell r="BB7">
            <v>750</v>
          </cell>
          <cell r="BC7">
            <v>900</v>
          </cell>
          <cell r="BD7">
            <v>600</v>
          </cell>
          <cell r="BE7">
            <v>1200</v>
          </cell>
          <cell r="BF7">
            <v>25</v>
          </cell>
          <cell r="BG7">
            <v>800</v>
          </cell>
          <cell r="BH7">
            <v>750</v>
          </cell>
        </row>
        <row r="8">
          <cell r="Z8" t="str">
            <v>GRP</v>
          </cell>
          <cell r="AY8">
            <v>180</v>
          </cell>
          <cell r="AZ8">
            <v>225</v>
          </cell>
          <cell r="BA8">
            <v>600</v>
          </cell>
          <cell r="BB8">
            <v>700</v>
          </cell>
          <cell r="BC8">
            <v>800</v>
          </cell>
          <cell r="BD8">
            <v>500</v>
          </cell>
          <cell r="BE8">
            <v>1100</v>
          </cell>
          <cell r="BF8">
            <v>0</v>
          </cell>
          <cell r="BG8">
            <v>700</v>
          </cell>
          <cell r="BH8">
            <v>700</v>
          </cell>
        </row>
        <row r="9">
          <cell r="Z9" t="str">
            <v>BWSP</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Y11">
            <v>125</v>
          </cell>
          <cell r="AZ11">
            <v>160</v>
          </cell>
          <cell r="BA11">
            <v>400</v>
          </cell>
          <cell r="BB11">
            <v>450</v>
          </cell>
          <cell r="BC11">
            <v>500</v>
          </cell>
          <cell r="BD11">
            <v>350</v>
          </cell>
          <cell r="BE11">
            <v>800</v>
          </cell>
          <cell r="BF11">
            <v>0</v>
          </cell>
          <cell r="BG11">
            <v>450</v>
          </cell>
          <cell r="BH11">
            <v>450</v>
          </cell>
        </row>
        <row r="12">
          <cell r="Z12" t="str">
            <v>AC</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Y13">
            <v>90</v>
          </cell>
          <cell r="AZ13">
            <v>125</v>
          </cell>
          <cell r="BA13">
            <v>300</v>
          </cell>
          <cell r="BB13">
            <v>350</v>
          </cell>
          <cell r="BC13">
            <v>400</v>
          </cell>
          <cell r="BE13">
            <v>600</v>
          </cell>
          <cell r="BF13">
            <v>0</v>
          </cell>
          <cell r="BG13">
            <v>350</v>
          </cell>
          <cell r="BH13">
            <v>350</v>
          </cell>
        </row>
        <row r="14">
          <cell r="AY14">
            <v>75</v>
          </cell>
          <cell r="AZ14">
            <v>110</v>
          </cell>
          <cell r="BA14">
            <v>250</v>
          </cell>
          <cell r="BB14">
            <v>300</v>
          </cell>
          <cell r="BC14">
            <v>350</v>
          </cell>
          <cell r="BE14">
            <v>500</v>
          </cell>
          <cell r="BF14">
            <v>0</v>
          </cell>
          <cell r="BH14">
            <v>300</v>
          </cell>
        </row>
        <row r="15">
          <cell r="AY15">
            <v>63</v>
          </cell>
          <cell r="AZ15">
            <v>90</v>
          </cell>
          <cell r="BA15">
            <v>200</v>
          </cell>
          <cell r="BB15">
            <v>250</v>
          </cell>
          <cell r="BE15">
            <v>400</v>
          </cell>
          <cell r="BH15">
            <v>250</v>
          </cell>
        </row>
        <row r="16">
          <cell r="AY16">
            <v>0</v>
          </cell>
          <cell r="AZ16">
            <v>75</v>
          </cell>
          <cell r="BA16">
            <v>150</v>
          </cell>
          <cell r="BB16">
            <v>200</v>
          </cell>
          <cell r="BE16">
            <v>300</v>
          </cell>
          <cell r="BH16">
            <v>200</v>
          </cell>
        </row>
        <row r="17">
          <cell r="C17">
            <v>20</v>
          </cell>
          <cell r="AZ17">
            <v>63</v>
          </cell>
          <cell r="BA17">
            <v>125</v>
          </cell>
          <cell r="BB17">
            <v>150</v>
          </cell>
          <cell r="BE17">
            <v>250</v>
          </cell>
          <cell r="BH17">
            <v>150</v>
          </cell>
        </row>
        <row r="18">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L21">
            <v>63</v>
          </cell>
        </row>
        <row r="22">
          <cell r="A22">
            <v>75</v>
          </cell>
          <cell r="B22">
            <v>2.2000000000000001E-3</v>
          </cell>
          <cell r="C22">
            <v>3.0999999999999999E-3</v>
          </cell>
          <cell r="D22">
            <v>4.9000000000000007E-3</v>
          </cell>
          <cell r="L22">
            <v>75</v>
          </cell>
        </row>
        <row r="23">
          <cell r="A23">
            <v>90</v>
          </cell>
          <cell r="B23">
            <v>2.5999999999999999E-3</v>
          </cell>
          <cell r="C23">
            <v>3.7000000000000002E-3</v>
          </cell>
          <cell r="D23">
            <v>5.7000000000000002E-3</v>
          </cell>
          <cell r="L23">
            <v>90</v>
          </cell>
        </row>
        <row r="24">
          <cell r="A24">
            <v>110</v>
          </cell>
          <cell r="B24">
            <v>3.0000000000000001E-3</v>
          </cell>
          <cell r="C24">
            <v>4.3E-3</v>
          </cell>
          <cell r="D24">
            <v>7.0999999999999995E-3</v>
          </cell>
          <cell r="L24">
            <v>110</v>
          </cell>
        </row>
        <row r="25">
          <cell r="A25">
            <v>125</v>
          </cell>
          <cell r="B25">
            <v>3.3999999999999998E-3</v>
          </cell>
          <cell r="C25">
            <v>5.0000000000000001E-3</v>
          </cell>
          <cell r="D25">
            <v>8.0000000000000002E-3</v>
          </cell>
          <cell r="L25">
            <v>125</v>
          </cell>
        </row>
        <row r="26">
          <cell r="A26">
            <v>140</v>
          </cell>
          <cell r="B26">
            <v>3.8E-3</v>
          </cell>
          <cell r="C26">
            <v>5.4999999999999997E-3</v>
          </cell>
          <cell r="D26">
            <v>8.8999999999999999E-3</v>
          </cell>
          <cell r="L26">
            <v>140</v>
          </cell>
        </row>
        <row r="27">
          <cell r="A27">
            <v>160</v>
          </cell>
          <cell r="B27">
            <v>4.3E-3</v>
          </cell>
          <cell r="C27">
            <v>6.1999999999999998E-3</v>
          </cell>
          <cell r="D27">
            <v>1.0199999999999999E-2</v>
          </cell>
          <cell r="L27">
            <v>160</v>
          </cell>
        </row>
        <row r="28">
          <cell r="A28">
            <v>180</v>
          </cell>
          <cell r="B28">
            <v>4.9000000000000007E-3</v>
          </cell>
          <cell r="C28">
            <v>7.0999999999999995E-3</v>
          </cell>
          <cell r="D28">
            <v>1.14E-2</v>
          </cell>
          <cell r="L28">
            <v>180</v>
          </cell>
        </row>
        <row r="29">
          <cell r="A29">
            <v>200</v>
          </cell>
          <cell r="B29">
            <v>5.3E-3</v>
          </cell>
          <cell r="C29">
            <v>7.9000000000000008E-3</v>
          </cell>
          <cell r="D29">
            <v>1.2699999999999999E-2</v>
          </cell>
          <cell r="L29">
            <v>200</v>
          </cell>
        </row>
        <row r="30">
          <cell r="A30">
            <v>225</v>
          </cell>
          <cell r="B30">
            <v>6.0000000000000001E-3</v>
          </cell>
          <cell r="C30">
            <v>8.6E-3</v>
          </cell>
          <cell r="D30">
            <v>1.43E-2</v>
          </cell>
          <cell r="L30">
            <v>225</v>
          </cell>
        </row>
        <row r="31">
          <cell r="A31">
            <v>250</v>
          </cell>
          <cell r="B31">
            <v>6.4999999999999997E-3</v>
          </cell>
          <cell r="C31">
            <v>9.8000000000000014E-3</v>
          </cell>
          <cell r="D31">
            <v>1.5900000000000001E-2</v>
          </cell>
          <cell r="L31">
            <v>250</v>
          </cell>
        </row>
        <row r="32">
          <cell r="A32">
            <v>280</v>
          </cell>
          <cell r="B32">
            <v>7.4000000000000003E-3</v>
          </cell>
          <cell r="C32">
            <v>1.0999999999999999E-2</v>
          </cell>
          <cell r="D32">
            <v>1.78E-2</v>
          </cell>
          <cell r="L32">
            <v>280</v>
          </cell>
        </row>
        <row r="33">
          <cell r="A33">
            <v>315</v>
          </cell>
          <cell r="B33">
            <v>8.3000000000000001E-3</v>
          </cell>
          <cell r="C33">
            <v>1.24E-2</v>
          </cell>
          <cell r="D33">
            <v>1.9899999999999998E-2</v>
          </cell>
          <cell r="L33">
            <v>315</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row>
        <row r="37">
          <cell r="A37">
            <v>100</v>
          </cell>
        </row>
        <row r="38">
          <cell r="A38">
            <v>125</v>
          </cell>
        </row>
        <row r="39">
          <cell r="A39">
            <v>150</v>
          </cell>
        </row>
        <row r="40">
          <cell r="A40">
            <v>200</v>
          </cell>
        </row>
        <row r="41">
          <cell r="A41">
            <v>250</v>
          </cell>
        </row>
        <row r="42">
          <cell r="A42">
            <v>300</v>
          </cell>
        </row>
        <row r="43">
          <cell r="A43">
            <v>350</v>
          </cell>
        </row>
        <row r="44">
          <cell r="A44">
            <v>400</v>
          </cell>
        </row>
        <row r="45">
          <cell r="A45">
            <v>450</v>
          </cell>
        </row>
        <row r="46">
          <cell r="A46">
            <v>500</v>
          </cell>
        </row>
        <row r="47">
          <cell r="A47">
            <v>600</v>
          </cell>
        </row>
        <row r="48">
          <cell r="A48">
            <v>700</v>
          </cell>
        </row>
        <row r="49">
          <cell r="A49">
            <v>750</v>
          </cell>
        </row>
        <row r="50">
          <cell r="A50">
            <v>800</v>
          </cell>
        </row>
        <row r="51">
          <cell r="A51">
            <v>850</v>
          </cell>
        </row>
        <row r="52">
          <cell r="A52">
            <v>900</v>
          </cell>
        </row>
        <row r="53">
          <cell r="A53">
            <v>1000</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cell r="Q195">
            <v>0</v>
          </cell>
          <cell r="R195" t="str">
            <v>3 x 10^9</v>
          </cell>
          <cell r="S195">
            <v>3000000000</v>
          </cell>
        </row>
        <row r="196">
          <cell r="P196" t="str">
            <v>CI</v>
          </cell>
          <cell r="Q196">
            <v>0</v>
          </cell>
          <cell r="R196" t="str">
            <v>7.5 x 10^9</v>
          </cell>
          <cell r="S196">
            <v>7500000000</v>
          </cell>
        </row>
        <row r="197">
          <cell r="P197" t="str">
            <v>DI</v>
          </cell>
          <cell r="Q197">
            <v>0</v>
          </cell>
          <cell r="R197" t="str">
            <v>1.7 x 10^10</v>
          </cell>
          <cell r="S197">
            <v>17000000000</v>
          </cell>
        </row>
        <row r="198">
          <cell r="P198" t="str">
            <v>GRP</v>
          </cell>
          <cell r="Q198">
            <v>0</v>
          </cell>
          <cell r="R198" t="str">
            <v>1.8x 10^9</v>
          </cell>
          <cell r="S198">
            <v>1800000000</v>
          </cell>
        </row>
        <row r="199">
          <cell r="P199" t="str">
            <v>HDPE</v>
          </cell>
          <cell r="Q199">
            <v>0</v>
          </cell>
          <cell r="R199" t="str">
            <v>9 x 10^7</v>
          </cell>
          <cell r="S199">
            <v>90000000</v>
          </cell>
        </row>
        <row r="200">
          <cell r="P200" t="str">
            <v>PVC</v>
          </cell>
          <cell r="Q200">
            <v>0</v>
          </cell>
          <cell r="R200" t="str">
            <v>3 x 10^8</v>
          </cell>
          <cell r="S200">
            <v>300000000</v>
          </cell>
        </row>
        <row r="201">
          <cell r="P201" t="str">
            <v>RCC</v>
          </cell>
          <cell r="Q201">
            <v>0</v>
          </cell>
          <cell r="R201" t="str">
            <v>3.1 x 10^9</v>
          </cell>
          <cell r="S201">
            <v>3100000000</v>
          </cell>
        </row>
        <row r="202">
          <cell r="P202" t="str">
            <v>PSC</v>
          </cell>
          <cell r="Q202">
            <v>0</v>
          </cell>
          <cell r="R202" t="str">
            <v>3.5 x 10^9</v>
          </cell>
          <cell r="S202">
            <v>3500000000</v>
          </cell>
        </row>
        <row r="203">
          <cell r="P203" t="str">
            <v>BWSP</v>
          </cell>
          <cell r="Q203">
            <v>0</v>
          </cell>
          <cell r="R203">
            <v>0</v>
          </cell>
          <cell r="S203">
            <v>20000000000</v>
          </cell>
        </row>
        <row r="231">
          <cell r="D231" t="str">
            <v>PVC</v>
          </cell>
          <cell r="E231" t="str">
            <v>4kg/sqcm</v>
          </cell>
          <cell r="F231" t="str">
            <v>6kg/sqcm</v>
          </cell>
          <cell r="G231" t="str">
            <v>10kg/sqcm</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305">
          <cell r="D305" t="str">
            <v>DI</v>
          </cell>
          <cell r="E305" t="str">
            <v>K7</v>
          </cell>
          <cell r="F305" t="str">
            <v>K8</v>
          </cell>
          <cell r="G305" t="str">
            <v>K9</v>
          </cell>
          <cell r="H305" t="str">
            <v>K10</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3.xml><?xml version="1.0" encoding="utf-8"?>
<externalLink xmlns="http://schemas.openxmlformats.org/spreadsheetml/2006/main">
  <externalBook xmlns:r="http://schemas.openxmlformats.org/officeDocument/2006/relationships" r:id="rId1">
    <sheetNames>
      <sheetName val="COVER PAGE"/>
      <sheetName val="Sheet3"/>
      <sheetName val="INPUT DATA SHEET"/>
      <sheetName val="CONVEYANCE WITHOUT PROFIT CSSR"/>
      <sheetName val="LEAD APDWSC OC"/>
      <sheetName val="DATA APDWSC WITH MA EST"/>
      <sheetName val="NAMED RANGES"/>
      <sheetName val="IRRIGATION PREAMBLE"/>
      <sheetName val="MATERIAL RATES IRRIGATION"/>
      <sheetName val="LABOUR RATES"/>
      <sheetName val="PUBLIC HEALTH ITEMS 1"/>
      <sheetName val="OHSR BASIC RATES"/>
      <sheetName val="BUILDING ITEMS"/>
      <sheetName val="BUILDING ITEMS MODIFIED"/>
      <sheetName val="CENTERING CHARGE BUILDINGS 1"/>
      <sheetName val="CENTERING CHARGE BUILDINGS 2"/>
      <sheetName val="CONVEYANCE"/>
      <sheetName val="CONVEYANCE WITH PROFIT DATA"/>
      <sheetName val="CONVEYANCE WITHOUT PROFIT DATA"/>
      <sheetName val="CONVEYANCE  WITH PROFIT CSSR"/>
      <sheetName val="LOAD UNLOAD PIPES DATA"/>
      <sheetName val="LOAD UNLOAD PIPES CSSR NO PROF "/>
      <sheetName val="CONVEYANCE ABS CSSR NO PROFIT"/>
      <sheetName val="HIRE CHARGES"/>
      <sheetName val="SEIGNORAGE CHARGES"/>
      <sheetName val="BASIC DATA"/>
      <sheetName val="FLOW DIAGRAM"/>
      <sheetName val="CROSS SECTION DIAGRAM"/>
      <sheetName val="EXISTING FACILITIES"/>
      <sheetName val="OHSR CAPACITIES STAGINGS"/>
      <sheetName val="AVERAGE LEADS"/>
      <sheetName val="DESIGN STATEMENT PWSS"/>
      <sheetName val="DESIGN STMNT CPWSS WORKS CE OFF"/>
      <sheetName val="DESIGN STMNT CPWSS APDWSC"/>
      <sheetName val="DESIGN STMNT CPWSS HEAD WORKS 2"/>
      <sheetName val="DESIGN STATEMENT SUMPS OHSRS 2"/>
      <sheetName val="DESIGN STATEMENT SUMPS OHSRS 1"/>
      <sheetName val="HYD STATEMENT NORMAL"/>
      <sheetName val="HYD STATEMENT APDWSC"/>
      <sheetName val="HYD STATEMENT DISTRIBUTION"/>
      <sheetName val="SAMPLE CALC ECO PM HAGEN"/>
      <sheetName val="ECO PM PROFORMA HAGEN"/>
      <sheetName val="SAMPLE CALC ECO PM FORMULA"/>
      <sheetName val="PIPES BASIC RATES"/>
      <sheetName val="ECO PM PROFORMA FORMULA"/>
      <sheetName val="RCC PLAIN END PIPE COUPLINGS"/>
      <sheetName val="RCC S.S PIPES NP CLASS"/>
      <sheetName val="RCC S.S PR CLASS"/>
      <sheetName val="GRP PIPES APPROVED"/>
      <sheetName val="PRESTRESSED NON CYLINDER PIPES"/>
      <sheetName val="PRESTRESSED CYLINDER PIPES"/>
      <sheetName val="AC PIPES APPROVED RATE"/>
      <sheetName val="AC PIPES DGS&amp;D"/>
      <sheetName val="BWSC PIPES APPROVED"/>
      <sheetName val="BWSC PIPES DGS&amp;D"/>
      <sheetName val="GRP PIPES DGS&amp;D"/>
      <sheetName val="HDPE 80 APPROVED"/>
      <sheetName val="HDPE 80 DGS&amp;D"/>
      <sheetName val="HDPE 100 APPROVED"/>
      <sheetName val="HDPE 100 DGS&amp;D"/>
      <sheetName val="PVC PIPES APPROVED"/>
      <sheetName val="PVC PIPES DGS&amp;D"/>
      <sheetName val="PVC-U PIPES SOLVENT DGS&amp;D"/>
      <sheetName val="PVC-U PIPES RINGS DGS&amp;D"/>
      <sheetName val="CILA PIPES APPROVED"/>
      <sheetName val="CILA PIPES DGS&amp;D"/>
      <sheetName val="DI S.S PIPES APPROVED"/>
      <sheetName val="DI S.S PIPES DGS&amp;D"/>
      <sheetName val="DI PLAIN PIPES DGS&amp;D"/>
      <sheetName val="DI FLANGED PIPES DGS&amp;D"/>
      <sheetName val="DI PIPES CONVEYANCE"/>
      <sheetName val="DI FITTINGS"/>
      <sheetName val="CI DI RUBBER RINGS"/>
      <sheetName val="CI SPECIALS RATE"/>
      <sheetName val="MS FLANGE RATES"/>
      <sheetName val="CI DI PIPES WEIGHTS 1"/>
      <sheetName val="CI PIPES WEIGHTS 2"/>
      <sheetName val="CI VALVES"/>
      <sheetName val="DI VALVES 1"/>
      <sheetName val="DI VALVES 2"/>
      <sheetName val="DI VALVES 3"/>
      <sheetName val="CI CAST STEEL VALVES"/>
      <sheetName val="DI VALVES ALL"/>
      <sheetName val="CI MS DISMANTLING JOINTS"/>
      <sheetName val="MISCELLANEOUS ITEMS"/>
      <sheetName val="CID JOINTS"/>
      <sheetName val="PVC PIPE DETAILS"/>
      <sheetName val="HDPE PIPE DETAILS"/>
      <sheetName val="AC PIPE DETAILS"/>
      <sheetName val="CI PIPE DETAILS"/>
      <sheetName val="DI PIPE DETAILS"/>
      <sheetName val="POWER SUPPLY"/>
      <sheetName val="LAYING JOINTING PVC PIPES"/>
      <sheetName val="LAYING JOINTING AC PIPES"/>
      <sheetName val="LAYING JOINTING STONEWARE PIPES"/>
      <sheetName val="LAYING JOINTING CI DI S.S PIPES"/>
      <sheetName val="LAYING JOINTING CI D.F PIPES"/>
      <sheetName val="LAYING JOINTING RCC S.S PIPES"/>
      <sheetName val="LOWERING CI SPECIALS"/>
      <sheetName val="UPROOTING CI RCC STONEWARE"/>
      <sheetName val="CUTTING CI PIPES"/>
      <sheetName val="BACK BONE"/>
      <sheetName val="PM DIA RELATIONSHIP"/>
      <sheetName val="MS PIPES"/>
      <sheetName val="LEAD OC"/>
      <sheetName val="LEAD OC 2"/>
      <sheetName val="LEAD OC 3"/>
      <sheetName val="ABSTRACT PRINT"/>
      <sheetName val="LEAD WITH VAT"/>
      <sheetName val="DATA APDWSC WITH MA OC"/>
      <sheetName val="DATA WITH VAT (3)"/>
      <sheetName val="LABOUR COMPONENT"/>
      <sheetName val="BACK BONE (2)"/>
      <sheetName val="PIPES BASIC RATES (3)"/>
      <sheetName val="DOSING PUMP"/>
      <sheetName val="O&amp;M ESTIMATE"/>
      <sheetName val="FLOW METRES"/>
      <sheetName val="PUMP SETS"/>
      <sheetName val="MICROFILTER"/>
      <sheetName val="named ranges ohbr conical"/>
      <sheetName val="ohbr shaft 90 input cone"/>
      <sheetName val="ohbr shaft 90 est cone"/>
      <sheetName val="named ranges intz tank"/>
      <sheetName val="ohbr shaft 90 input intze"/>
      <sheetName val="ohbr shaft 90 est intze"/>
      <sheetName val="named ranges ajd ohsr"/>
      <sheetName val="ohsr ajd input"/>
      <sheetName val="ohsr ajd est "/>
      <sheetName val="named ranges ohsr single col"/>
      <sheetName val="arws single col ohsr input"/>
      <sheetName val="arws single col ohsr est"/>
      <sheetName val="named ranges ohsr shaft 5kl"/>
      <sheetName val="ohsr shaft 5kl input cone"/>
      <sheetName val="ohsr shaft 5kl est cone"/>
      <sheetName val="named ranges sump col"/>
      <sheetName val="sump flatroof with col input"/>
      <sheetName val="sump flat roof with col est"/>
      <sheetName val="WMQ EST"/>
      <sheetName val="p&amp;m"/>
      <sheetName val="Habcodes"/>
    </sheetNames>
    <sheetDataSet>
      <sheetData sheetId="0">
        <row r="35">
          <cell r="A35" t="str">
            <v>Name of the Scheme : Providing CPWS Scheme to 04 Mandals in Markapur Constituency in Prakasam District</v>
          </cell>
        </row>
      </sheetData>
      <sheetData sheetId="1"/>
      <sheetData sheetId="2">
        <row r="1">
          <cell r="D1" t="str">
            <v>2017-18</v>
          </cell>
        </row>
      </sheetData>
      <sheetData sheetId="3">
        <row r="57">
          <cell r="D57">
            <v>6.68925758042512</v>
          </cell>
        </row>
      </sheetData>
      <sheetData sheetId="4">
        <row r="8">
          <cell r="D8" t="str">
            <v>Vellampalli</v>
          </cell>
        </row>
      </sheetData>
      <sheetData sheetId="5"/>
      <sheetData sheetId="6">
        <row r="2">
          <cell r="A2" t="str">
            <v>0.00-3.00 Mts</v>
          </cell>
        </row>
      </sheetData>
      <sheetData sheetId="7"/>
      <sheetData sheetId="8">
        <row r="86">
          <cell r="E86">
            <v>21</v>
          </cell>
        </row>
      </sheetData>
      <sheetData sheetId="9">
        <row r="6">
          <cell r="E6">
            <v>600</v>
          </cell>
        </row>
      </sheetData>
      <sheetData sheetId="10">
        <row r="429">
          <cell r="D429">
            <v>4028</v>
          </cell>
        </row>
      </sheetData>
      <sheetData sheetId="11">
        <row r="4">
          <cell r="A4">
            <v>1</v>
          </cell>
        </row>
      </sheetData>
      <sheetData sheetId="12">
        <row r="23">
          <cell r="C23" t="str">
            <v>Polished Marble slabs of any variety (Such as Dongari/ Adanga/ Marodh/ Rajganpur etc) 16 mm to 20 mm (average) thick (size 0.457 M x 0.457 M) / (0.6M x 0.6M)</v>
          </cell>
        </row>
        <row r="24">
          <cell r="C24" t="str">
            <v>Polished Marble slabs of any variety (Such as Dongari/ Adanga/ Marodh/ Rajganpur etc) polished 16 mm to 20 mm (average) thick 0.305 M x 0.305 M</v>
          </cell>
        </row>
        <row r="25">
          <cell r="C25" t="str">
            <v>Polished Marble slabs of any variety and gang saw cut (Such as Dongari/ Adanga/ Marodh/ Rajganpur etc) 16 mm to 20 mm (average) thick ( 0.610 M width of any length)</v>
          </cell>
        </row>
        <row r="26">
          <cell r="C26" t="str">
            <v>Polished Marble Tiles 8 mm thick of all sizes and varieties</v>
          </cell>
        </row>
        <row r="27">
          <cell r="C27" t="str">
            <v>Granite stone tiles 8 mm thick (mirror polished of all shades)</v>
          </cell>
        </row>
        <row r="43">
          <cell r="C43" t="str">
            <v>Supply of vitrified floor tiles of size not less than 900x900x10 mm thick regular finish and normal colours</v>
          </cell>
        </row>
        <row r="44">
          <cell r="C44" t="str">
            <v>Supply of vitrified floor tiles of size not less than 795x795x8  mm thick regular finish and normal colours</v>
          </cell>
        </row>
        <row r="45">
          <cell r="C45" t="str">
            <v>Supply of vitrified polished floor tiles of size not less than 598x598x8  mm thick glossy finish and premium  colours</v>
          </cell>
        </row>
        <row r="46">
          <cell r="C46" t="str">
            <v>Supply of vitrified polished floor tiles of size not less than 598x598x8  mm thick regular finish and normal   colours</v>
          </cell>
        </row>
        <row r="47">
          <cell r="C47" t="str">
            <v>Supply of vitrified polished floor tiles of size not less than 400x400x7  mm thick  normal   colours</v>
          </cell>
        </row>
        <row r="48">
          <cell r="C48" t="str">
            <v>Supply of Glass mosaic tiles 1st quality of size 20x20x4 mm thick</v>
          </cell>
        </row>
        <row r="50">
          <cell r="C50" t="str">
            <v>Vitrified polished floor tiles of size not less than 1000*1000*10 mm thickness with nano technology printing and high glossy finish/Premium colours</v>
          </cell>
        </row>
        <row r="51">
          <cell r="C51" t="str">
            <v>Vitrified polished floor tiles of size not less than 795x795x8 mm thickness with nano technology printing and high glossy finish/Premium colours special series</v>
          </cell>
        </row>
        <row r="52">
          <cell r="C52" t="str">
            <v>Vitrified polished floor tiles of size not less than 598x598x8 mm thickness with nano technology printing and high glossy finish Premium colours high glossy finish/premium colours special series</v>
          </cell>
        </row>
        <row r="53">
          <cell r="C53" t="str">
            <v>Vitrified polished floor tiles of size not less than 900x900x10 mm thickness with nano technology printing and high glossy finish Premium colours high glossy finish/premium colours special series</v>
          </cell>
        </row>
      </sheetData>
      <sheetData sheetId="13">
        <row r="28">
          <cell r="F28">
            <v>94</v>
          </cell>
        </row>
      </sheetData>
      <sheetData sheetId="14">
        <row r="8">
          <cell r="D8">
            <v>288</v>
          </cell>
        </row>
      </sheetData>
      <sheetData sheetId="15"/>
      <sheetData sheetId="16"/>
      <sheetData sheetId="17"/>
      <sheetData sheetId="18"/>
      <sheetData sheetId="19"/>
      <sheetData sheetId="20"/>
      <sheetData sheetId="21"/>
      <sheetData sheetId="22">
        <row r="6">
          <cell r="A6">
            <v>0</v>
          </cell>
        </row>
      </sheetData>
      <sheetData sheetId="23">
        <row r="10">
          <cell r="D10">
            <v>88.1</v>
          </cell>
        </row>
      </sheetData>
      <sheetData sheetId="24">
        <row r="8">
          <cell r="E8">
            <v>75</v>
          </cell>
        </row>
      </sheetData>
      <sheetData sheetId="25">
        <row r="22">
          <cell r="D22">
            <v>293</v>
          </cell>
        </row>
        <row r="390">
          <cell r="B390" t="str">
            <v>100 mm dia SW pipe 60cm long SP-1 Class</v>
          </cell>
        </row>
        <row r="391">
          <cell r="B391" t="str">
            <v>150 mm dia SW pipe 60cm long SP-1 Class</v>
          </cell>
        </row>
        <row r="392">
          <cell r="B392" t="str">
            <v>200 mm dia SW pipe 60cm long SP-1 Class</v>
          </cell>
        </row>
        <row r="393">
          <cell r="B393" t="str">
            <v>230 mm dia SW pipe 60cm long SP-1 Class</v>
          </cell>
        </row>
        <row r="394">
          <cell r="B394" t="str">
            <v>250 mm dia SW pipe 60cm long SP-1 Class</v>
          </cell>
        </row>
        <row r="395">
          <cell r="B395" t="str">
            <v>300 mm dia SW pipe 60cm long SP-1 Class</v>
          </cell>
        </row>
        <row r="396">
          <cell r="B396" t="str">
            <v>350 mm dia SW pipe 60cm long SP-1 Class</v>
          </cell>
        </row>
        <row r="397">
          <cell r="B397" t="str">
            <v>400 mm dia SW pipe 60cm long SP-1 Class</v>
          </cell>
        </row>
        <row r="398">
          <cell r="B398" t="str">
            <v>450 mm dia SW pipe 60cm long SP-1 Class</v>
          </cell>
        </row>
        <row r="399">
          <cell r="B399" t="str">
            <v>100 mm dia SW pipe 60cm long SP-2 Class</v>
          </cell>
        </row>
        <row r="400">
          <cell r="B400" t="str">
            <v>150 mm dia SW pipe 60cm long SP-2 Class</v>
          </cell>
        </row>
        <row r="401">
          <cell r="B401" t="str">
            <v>200 mm dia SW pipe 60cm long SP-2 Class</v>
          </cell>
        </row>
        <row r="402">
          <cell r="B402" t="str">
            <v>230 mm dia SW pipe 60cm long SP-2 Class</v>
          </cell>
        </row>
        <row r="403">
          <cell r="B403" t="str">
            <v>250 mm dia SW pipe 60cm long SP-2 Class</v>
          </cell>
        </row>
        <row r="404">
          <cell r="B404" t="str">
            <v>300 mm dia SW pipe 60cm long SP-2 Class</v>
          </cell>
        </row>
        <row r="405">
          <cell r="B405" t="str">
            <v>350 mm dia SW pipe 60cm long SP-2 Class</v>
          </cell>
        </row>
        <row r="406">
          <cell r="B406" t="str">
            <v>400 mm dia SW pipe 60cm long SP-2 Class</v>
          </cell>
        </row>
        <row r="407">
          <cell r="B407" t="str">
            <v>450 mm dia SW pipe 60cm long SP-2 Class</v>
          </cell>
        </row>
        <row r="408">
          <cell r="B408" t="str">
            <v>100 mm dia SW pipe 60cm long SP-3 Class</v>
          </cell>
        </row>
        <row r="409">
          <cell r="B409" t="str">
            <v>150 mm dia SW pipe 60cm long SP-3 Class</v>
          </cell>
        </row>
        <row r="410">
          <cell r="B410" t="str">
            <v>200 mm dia SW pipe 60cm long SP-3 Class</v>
          </cell>
        </row>
        <row r="411">
          <cell r="B411" t="str">
            <v>230 mm dia SW pipe 60cm long SP-3 Class</v>
          </cell>
        </row>
        <row r="412">
          <cell r="B412" t="str">
            <v>250 mm dia SW pipe 60cm long SP-3 Class</v>
          </cell>
        </row>
        <row r="413">
          <cell r="B413" t="str">
            <v>300 mm dia SW pipe 60cm long SP-3 Class</v>
          </cell>
        </row>
        <row r="414">
          <cell r="B414" t="str">
            <v>350 mm dia SW pipe 60cm long SP-3 Class</v>
          </cell>
        </row>
        <row r="415">
          <cell r="B415" t="str">
            <v>400 mm dia SW pipe 60cm long SP-3 Class</v>
          </cell>
        </row>
        <row r="416">
          <cell r="B416" t="str">
            <v>450 mm dia SW pipe 60cm long SP-3 Class</v>
          </cell>
        </row>
        <row r="494">
          <cell r="B494" t="str">
            <v>15 mm Dia GI Pipe : Light</v>
          </cell>
        </row>
        <row r="495">
          <cell r="B495" t="str">
            <v>15 mm Dia GI Pipe : Med</v>
          </cell>
        </row>
        <row r="496">
          <cell r="B496" t="str">
            <v>15 mm Dia GI Pipe : Heavy</v>
          </cell>
        </row>
        <row r="497">
          <cell r="B497" t="str">
            <v>20 mm Dia GI Pipe : Light</v>
          </cell>
        </row>
        <row r="498">
          <cell r="B498" t="str">
            <v>20 mm Dia GI Pipe : Med</v>
          </cell>
        </row>
        <row r="499">
          <cell r="B499" t="str">
            <v>20 mm Dia GI Pipe : Heavy</v>
          </cell>
        </row>
        <row r="500">
          <cell r="B500" t="str">
            <v>25 mm Dia GI Pipe : Light</v>
          </cell>
        </row>
        <row r="501">
          <cell r="B501" t="str">
            <v>25 mm Dia GI Pipe : Med</v>
          </cell>
        </row>
        <row r="502">
          <cell r="B502" t="str">
            <v>25 mm Dia GI Pipe : Heavy</v>
          </cell>
        </row>
        <row r="503">
          <cell r="B503" t="str">
            <v>32 mm Dia GI Pipe : Light</v>
          </cell>
        </row>
        <row r="504">
          <cell r="B504" t="str">
            <v>32 mm Dia GI Pipe : Med</v>
          </cell>
        </row>
        <row r="505">
          <cell r="B505" t="str">
            <v>32 mm Dia GI Pipe : Heavy</v>
          </cell>
        </row>
        <row r="506">
          <cell r="B506" t="str">
            <v>40 mm Dia GI Pipe : Light</v>
          </cell>
        </row>
        <row r="507">
          <cell r="B507" t="str">
            <v>40 mm Dia GI Pipe : Med</v>
          </cell>
        </row>
        <row r="508">
          <cell r="B508" t="str">
            <v>40 mm Dia GI Pipe : Heavy</v>
          </cell>
        </row>
        <row r="509">
          <cell r="B509" t="str">
            <v>50 mm Dia GI Pipe : Light</v>
          </cell>
        </row>
        <row r="510">
          <cell r="B510" t="str">
            <v>50 mm Dia GI Pipe : Med</v>
          </cell>
        </row>
        <row r="511">
          <cell r="B511" t="str">
            <v>50 mm Dia GI Pipe : Heavy</v>
          </cell>
        </row>
        <row r="512">
          <cell r="B512" t="str">
            <v>65 mm Dia GI Pipe : Light</v>
          </cell>
        </row>
        <row r="513">
          <cell r="B513" t="str">
            <v>65 mm Dia GI Pipe : Med</v>
          </cell>
        </row>
        <row r="514">
          <cell r="B514" t="str">
            <v>65 mm Dia GI Pipe : Heavy</v>
          </cell>
        </row>
        <row r="515">
          <cell r="B515" t="str">
            <v>80 mm Dia GI Pipe : Light</v>
          </cell>
        </row>
        <row r="516">
          <cell r="B516" t="str">
            <v>80 mm Dia GI Pipe : Med</v>
          </cell>
        </row>
        <row r="517">
          <cell r="B517" t="str">
            <v>80 mm Dia GI Pipe : Heavy</v>
          </cell>
        </row>
        <row r="518">
          <cell r="B518" t="str">
            <v>100 mm Dia GI Pipe : Light</v>
          </cell>
        </row>
        <row r="519">
          <cell r="B519" t="str">
            <v>100 mm Dia GI Pipe : Med</v>
          </cell>
        </row>
        <row r="520">
          <cell r="B520" t="str">
            <v>100 mm Dia GI Pipe : Heavy</v>
          </cell>
        </row>
        <row r="521">
          <cell r="B521" t="str">
            <v>150 mm Dia GI Pipe : Light</v>
          </cell>
        </row>
        <row r="522">
          <cell r="B522" t="str">
            <v>150 mm Dia GI Pipe : Med</v>
          </cell>
        </row>
        <row r="523">
          <cell r="B523" t="str">
            <v>150 mm Dia GI Pipe : Heavy</v>
          </cell>
        </row>
        <row r="547">
          <cell r="B547" t="str">
            <v>Shahabad/Tandur Rough stone slabs 25 mm Min thickness</v>
          </cell>
        </row>
        <row r="548">
          <cell r="B548" t="str">
            <v>Polished Shahaba/Tandur stone slab 15 to 18 mm</v>
          </cell>
        </row>
        <row r="549">
          <cell r="B549" t="str">
            <v>Polished Black Cuddapah stone 15 mm</v>
          </cell>
        </row>
        <row r="550">
          <cell r="B550" t="str">
            <v>Polished Bethamcherla White stone 25 mm</v>
          </cell>
        </row>
        <row r="551">
          <cell r="B551" t="str">
            <v>Polished Bethamcherla Colour stone 25 mm</v>
          </cell>
        </row>
        <row r="552">
          <cell r="B552" t="str">
            <v>High polished Granite stone 16 to 18 mm thick other than Black /Premium colours</v>
          </cell>
        </row>
        <row r="553">
          <cell r="B553" t="str">
            <v>High polished Granite stone 16 to 18 mm thick other than Black /Regular colours</v>
          </cell>
        </row>
        <row r="554">
          <cell r="B554" t="str">
            <v>High polished Granite stone 16 to 18 mm thick  BlackColour</v>
          </cell>
        </row>
        <row r="555">
          <cell r="B555" t="str">
            <v>Polished Marble slabs 16 to 20 mm thick  of size 0.457x0.457/0.60x0.60 mts</v>
          </cell>
        </row>
        <row r="556">
          <cell r="B556" t="str">
            <v>Polished Marble slabs 16 to 20 mm thick  of size 0.305x0.305 mts</v>
          </cell>
        </row>
        <row r="557">
          <cell r="B557" t="str">
            <v>Polished Marble slabs 16 to 20 mm thick  of size 0.610 mts of any length</v>
          </cell>
        </row>
        <row r="586">
          <cell r="B586" t="str">
            <v xml:space="preserve">Med Teak wood large scantlings upto 2 m </v>
          </cell>
        </row>
        <row r="587">
          <cell r="B587" t="str">
            <v>Med Teak wood large scantlings 2.00-3.00m</v>
          </cell>
        </row>
        <row r="588">
          <cell r="B588" t="str">
            <v>Med Teak wood large scantlings above 3.00</v>
          </cell>
        </row>
        <row r="589">
          <cell r="B589" t="str">
            <v>Med Teak wood planks any  thickness</v>
          </cell>
        </row>
        <row r="590">
          <cell r="B590" t="str">
            <v xml:space="preserve">Best Teak wood large scantlings upto 2 m </v>
          </cell>
        </row>
        <row r="591">
          <cell r="B591" t="str">
            <v>Best Teak wood large scantlings 2.00-3.00m</v>
          </cell>
        </row>
        <row r="592">
          <cell r="B592" t="str">
            <v>Best Teak wood large scantlings above 3.00</v>
          </cell>
        </row>
        <row r="593">
          <cell r="B593" t="str">
            <v>Best Teak wood planks any  thickness</v>
          </cell>
        </row>
        <row r="594">
          <cell r="B594" t="str">
            <v xml:space="preserve">Burma Teak wood large scantlings upto 2 m </v>
          </cell>
        </row>
        <row r="595">
          <cell r="B595" t="str">
            <v>Burma Teak wood large scantlings 2.00-3.00m</v>
          </cell>
        </row>
        <row r="596">
          <cell r="B596" t="str">
            <v>Burma Teak wood large scantlings above 3.00</v>
          </cell>
        </row>
        <row r="597">
          <cell r="B597" t="str">
            <v>Burma Teak wood planks any  thickness</v>
          </cell>
        </row>
        <row r="598">
          <cell r="B598" t="str">
            <v>Assam teak wood scantlings any  thickness</v>
          </cell>
        </row>
        <row r="599">
          <cell r="B599" t="str">
            <v>Assam teak wood planks any thickness</v>
          </cell>
        </row>
        <row r="600">
          <cell r="B600" t="str">
            <v>Sal wood scantlings any  thickness</v>
          </cell>
        </row>
        <row r="601">
          <cell r="B601" t="str">
            <v>Sal wood planks any  thickness</v>
          </cell>
        </row>
        <row r="607">
          <cell r="B607" t="str">
            <v>Plain Float Glass 4 mm thick</v>
          </cell>
        </row>
        <row r="608">
          <cell r="B608" t="str">
            <v>Plain Float Glass 5 mm thick</v>
          </cell>
        </row>
        <row r="609">
          <cell r="B609" t="str">
            <v>Plain Float Glass 6 mm thick</v>
          </cell>
        </row>
        <row r="610">
          <cell r="B610" t="str">
            <v>Plain Float Glass 8 mm thick</v>
          </cell>
        </row>
        <row r="611">
          <cell r="B611" t="str">
            <v>Plain Float Glass 10 mm thick</v>
          </cell>
        </row>
        <row r="612">
          <cell r="B612" t="str">
            <v>Plain Float Glass 12 mm thick</v>
          </cell>
        </row>
        <row r="613">
          <cell r="B613" t="str">
            <v>Tinted - Bronze/ Green Glass 4 mm thick</v>
          </cell>
        </row>
        <row r="614">
          <cell r="B614" t="str">
            <v>Tinted - Bronze/ Green Glass 5 mm thick</v>
          </cell>
        </row>
        <row r="615">
          <cell r="B615" t="str">
            <v>Tinted - Bronze/ Green Glass 6 mm thick</v>
          </cell>
        </row>
        <row r="616">
          <cell r="B616" t="str">
            <v>Tinted - Bronze/ Green Glass 8 mm thick</v>
          </cell>
        </row>
        <row r="617">
          <cell r="B617" t="str">
            <v>Tinted - Bronze/ Green Glass 10 mm thick</v>
          </cell>
        </row>
        <row r="618">
          <cell r="B618" t="str">
            <v>Tinted - Bronze/ Green Glass 12 mm thick</v>
          </cell>
        </row>
        <row r="619">
          <cell r="B619" t="str">
            <v>Pin headed Glass 4 mm thick</v>
          </cell>
        </row>
        <row r="620">
          <cell r="B620" t="str">
            <v>Pin headed Glass 5 mm thick</v>
          </cell>
        </row>
        <row r="621">
          <cell r="B621" t="str">
            <v>Frosted / Ground Glass 4 mm thick</v>
          </cell>
        </row>
        <row r="622">
          <cell r="B622" t="str">
            <v>Frosted / Ground Glass 5 mm thick</v>
          </cell>
        </row>
        <row r="623">
          <cell r="B623" t="str">
            <v>Toughened Plain Glass 5 mm (including Glass)</v>
          </cell>
        </row>
        <row r="624">
          <cell r="B624" t="str">
            <v>Toughened Plain Glass 6 mm (including Glass)</v>
          </cell>
        </row>
        <row r="625">
          <cell r="B625" t="str">
            <v>Toughened Plain Glass 8 mm (including Glass)</v>
          </cell>
        </row>
        <row r="626">
          <cell r="B626" t="str">
            <v>Toughened Plain Glass 10 mm (including Glass)</v>
          </cell>
        </row>
        <row r="627">
          <cell r="B627" t="str">
            <v>Toughened Plain Glass 12 mm (including Glass)</v>
          </cell>
        </row>
        <row r="631">
          <cell r="B631" t="str">
            <v>Brass Tower Bolt-10 mm Bolt (IS:204) 100 mm Long</v>
          </cell>
        </row>
        <row r="632">
          <cell r="B632" t="str">
            <v>Brass Tower Bolt-10 mm Bolt (IS:204) 150 mm Long</v>
          </cell>
        </row>
        <row r="633">
          <cell r="B633" t="str">
            <v>Brass Tower Bolt-10 mm Bolt (IS:204) 200 mm Long</v>
          </cell>
        </row>
        <row r="634">
          <cell r="B634" t="str">
            <v>Brass Tower Bolt-10 mm Bolt (IS:204) 250 mm Long</v>
          </cell>
        </row>
        <row r="635">
          <cell r="B635" t="str">
            <v>Brass Tower Bolt-10 mm Bolt (IS:204) 300 mm Long</v>
          </cell>
        </row>
        <row r="636">
          <cell r="B636" t="str">
            <v>Aluminium Tower Bolt-10 mm Bolt (IS:204) 75 mm Long</v>
          </cell>
        </row>
        <row r="637">
          <cell r="B637" t="str">
            <v>Aluminium Tower Bolt-10 mm Bolt (IS:204) 100 mm Long</v>
          </cell>
        </row>
        <row r="638">
          <cell r="B638" t="str">
            <v>Aluminium Tower Bolt-10 mm Bolt (IS:204) 150 mm Long</v>
          </cell>
        </row>
        <row r="639">
          <cell r="B639" t="str">
            <v>Aluminium Tower Bolt-10 mm Bolt (IS:204) 200 mm Long</v>
          </cell>
        </row>
        <row r="640">
          <cell r="B640" t="str">
            <v>Aluminium Tower Bolt-10 mm Bolt (IS:204) 250 mm Long</v>
          </cell>
        </row>
        <row r="641">
          <cell r="B641" t="str">
            <v>Aluminium Tower Bolt-10 mm Bolt (IS:204) 300 mm Long</v>
          </cell>
        </row>
        <row r="642">
          <cell r="B642" t="str">
            <v>Aluminium Tower Bolt-10 mm Bolt (IS:204) 350 mm Long</v>
          </cell>
        </row>
        <row r="643">
          <cell r="B643" t="str">
            <v>Aluminium Tower Bolt-10 mm Bolt (IS:204) 450 mm Long</v>
          </cell>
        </row>
        <row r="644">
          <cell r="B644" t="str">
            <v>MS-Powder Coated Tower Bolt-10 mm Bolt (IS:204) 100 mm Long</v>
          </cell>
        </row>
        <row r="645">
          <cell r="B645" t="str">
            <v>MS-Powder Coated Tower Bolt-10 mm Bolt (IS:204) 150 mm Long</v>
          </cell>
        </row>
        <row r="646">
          <cell r="B646" t="str">
            <v>MS-Powder Coated Tower Bolt-10 mm Bolt (IS:204) 200 mm Long</v>
          </cell>
        </row>
        <row r="647">
          <cell r="B647" t="str">
            <v>MS-Powder Coated Tower Bolt-10 mm Bolt (IS:204) 250 mm Long</v>
          </cell>
        </row>
        <row r="648">
          <cell r="B648" t="str">
            <v>MS-Powder Coated Tower Bolt-10 mm Bolt (IS:204) 300 mm Long</v>
          </cell>
        </row>
        <row r="650">
          <cell r="B650" t="str">
            <v>Brass Butt hinges (IS:205)- 75 mm Long</v>
          </cell>
        </row>
        <row r="651">
          <cell r="B651" t="str">
            <v>Brass Butt hinges (IS:205)- 100 mm Long</v>
          </cell>
        </row>
        <row r="652">
          <cell r="B652" t="str">
            <v>Brass Butt hinges (IS:205)- 125 mm Long</v>
          </cell>
        </row>
        <row r="653">
          <cell r="B653" t="str">
            <v>Brass Butt hinges (IS:205)- 150 mm Long</v>
          </cell>
        </row>
        <row r="654">
          <cell r="B654" t="str">
            <v>Aluminium Butt hinges (IS:205)- 75 mm Long</v>
          </cell>
        </row>
        <row r="655">
          <cell r="B655" t="str">
            <v>Aluminium Butt hinges (IS:205)- 100 mm Long</v>
          </cell>
        </row>
        <row r="656">
          <cell r="B656" t="str">
            <v>Aluminium Butt hinges (IS:205)- 125 mm Long</v>
          </cell>
        </row>
        <row r="657">
          <cell r="B657" t="str">
            <v>Aluminium Butt hinges (IS:205)- 150 mm Long</v>
          </cell>
        </row>
        <row r="658">
          <cell r="B658" t="str">
            <v>MS-Powder Coated Butt hinges (IS:205)- 75 mm Long</v>
          </cell>
        </row>
        <row r="659">
          <cell r="B659" t="str">
            <v>MS-Powder Coated Butt hinges (IS:205)- 100 mm Long</v>
          </cell>
        </row>
        <row r="660">
          <cell r="B660" t="str">
            <v>MS-Powder Coated Butt hinges (IS:205)- 125 mm Long</v>
          </cell>
        </row>
        <row r="661">
          <cell r="B661" t="str">
            <v>MS-Powder Coated Butt hinges (IS:205)- 150 mm Long</v>
          </cell>
        </row>
        <row r="669">
          <cell r="B669" t="str">
            <v>Brass Aldrop (IS:2681) 300 mm long</v>
          </cell>
        </row>
        <row r="670">
          <cell r="B670" t="str">
            <v>Brass Aldrop (IS:2681) 350 mm long</v>
          </cell>
        </row>
        <row r="671">
          <cell r="B671" t="str">
            <v>Brass Aldrop (IS:2681) 450 mm long</v>
          </cell>
        </row>
        <row r="672">
          <cell r="B672" t="str">
            <v>Aluminium Aldrop (IS:2681) 200 mm long</v>
          </cell>
        </row>
        <row r="673">
          <cell r="B673" t="str">
            <v>Aluminium Aldrop (IS:2681) 250 mm long</v>
          </cell>
        </row>
        <row r="674">
          <cell r="B674" t="str">
            <v>Aluminium Aldrop (IS:2681) 300 mm long</v>
          </cell>
        </row>
        <row r="675">
          <cell r="B675" t="str">
            <v>MS-Powder Coated Aldrop (IS:2681) 200 mm long</v>
          </cell>
        </row>
        <row r="676">
          <cell r="B676" t="str">
            <v>MS-Powder Coated Aldrop (IS:2681) 250 mm long</v>
          </cell>
        </row>
        <row r="677">
          <cell r="B677" t="str">
            <v>MS-Powder Coated Aldrop (IS:2681) 300 mm long</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5">
          <cell r="A5" t="str">
            <v>20PVC4KG</v>
          </cell>
        </row>
        <row r="6">
          <cell r="A6" t="str">
            <v>25PVC4KG</v>
          </cell>
        </row>
        <row r="7">
          <cell r="A7" t="str">
            <v>32PVC4KG</v>
          </cell>
        </row>
        <row r="8">
          <cell r="A8" t="str">
            <v>40PVC4KG</v>
          </cell>
        </row>
        <row r="9">
          <cell r="A9" t="str">
            <v>50PVC4KG</v>
          </cell>
        </row>
        <row r="10">
          <cell r="A10" t="str">
            <v>63PVC4KG</v>
          </cell>
        </row>
        <row r="11">
          <cell r="A11" t="str">
            <v>75PVC4KG</v>
          </cell>
        </row>
        <row r="12">
          <cell r="A12" t="str">
            <v>90PVC4KG</v>
          </cell>
        </row>
        <row r="13">
          <cell r="A13" t="str">
            <v>110PVC4KG</v>
          </cell>
        </row>
        <row r="14">
          <cell r="A14" t="str">
            <v>125PVC4KG</v>
          </cell>
        </row>
        <row r="15">
          <cell r="A15" t="str">
            <v>140PVC4KG</v>
          </cell>
        </row>
        <row r="16">
          <cell r="A16" t="str">
            <v>160PVC4KG</v>
          </cell>
        </row>
        <row r="17">
          <cell r="A17" t="str">
            <v>180PVC4KG</v>
          </cell>
        </row>
        <row r="18">
          <cell r="A18" t="str">
            <v>200PVC4KG</v>
          </cell>
        </row>
        <row r="19">
          <cell r="A19" t="str">
            <v>225PVC4KG</v>
          </cell>
        </row>
        <row r="20">
          <cell r="A20" t="str">
            <v>250PVC4KG</v>
          </cell>
        </row>
        <row r="21">
          <cell r="A21" t="str">
            <v>280PVC4KG</v>
          </cell>
        </row>
        <row r="22">
          <cell r="A22" t="str">
            <v>315PVC4KG</v>
          </cell>
        </row>
        <row r="24">
          <cell r="A24" t="str">
            <v>20PVC6KG</v>
          </cell>
        </row>
        <row r="25">
          <cell r="A25" t="str">
            <v>25PVC6KG</v>
          </cell>
        </row>
        <row r="26">
          <cell r="A26" t="str">
            <v>32PVC6KG</v>
          </cell>
        </row>
        <row r="27">
          <cell r="A27" t="str">
            <v>40PVC6KG</v>
          </cell>
        </row>
        <row r="28">
          <cell r="A28" t="str">
            <v>50PVC6KG</v>
          </cell>
        </row>
        <row r="29">
          <cell r="A29" t="str">
            <v>63PVC6KG</v>
          </cell>
        </row>
        <row r="30">
          <cell r="A30" t="str">
            <v>75PVC6KG</v>
          </cell>
        </row>
        <row r="31">
          <cell r="A31" t="str">
            <v>90PVC6KG</v>
          </cell>
        </row>
        <row r="32">
          <cell r="A32" t="str">
            <v>110PVC6KG</v>
          </cell>
        </row>
        <row r="33">
          <cell r="A33" t="str">
            <v>125PVC6KG</v>
          </cell>
        </row>
        <row r="34">
          <cell r="A34" t="str">
            <v>140PVC6KG</v>
          </cell>
        </row>
        <row r="35">
          <cell r="A35" t="str">
            <v>160PVC6KG</v>
          </cell>
        </row>
        <row r="36">
          <cell r="A36" t="str">
            <v>180PVC6KG</v>
          </cell>
        </row>
        <row r="37">
          <cell r="A37" t="str">
            <v>200PVC6KG</v>
          </cell>
        </row>
        <row r="38">
          <cell r="A38" t="str">
            <v>225PVC6KG</v>
          </cell>
        </row>
        <row r="39">
          <cell r="A39" t="str">
            <v>250PVC6KG</v>
          </cell>
        </row>
        <row r="40">
          <cell r="A40" t="str">
            <v>280PVC6KG</v>
          </cell>
        </row>
        <row r="41">
          <cell r="A41" t="str">
            <v>315PVC6KG</v>
          </cell>
        </row>
        <row r="43">
          <cell r="A43" t="str">
            <v>20PVC10KG</v>
          </cell>
        </row>
        <row r="44">
          <cell r="A44" t="str">
            <v>25PVC10KG</v>
          </cell>
        </row>
        <row r="45">
          <cell r="A45" t="str">
            <v>32PVC10KG</v>
          </cell>
        </row>
        <row r="46">
          <cell r="A46" t="str">
            <v>40PVC10KG</v>
          </cell>
        </row>
        <row r="47">
          <cell r="A47" t="str">
            <v>50PVC10KG</v>
          </cell>
        </row>
        <row r="48">
          <cell r="A48" t="str">
            <v>63PVC10KG</v>
          </cell>
        </row>
        <row r="49">
          <cell r="A49" t="str">
            <v>75PVC10KG</v>
          </cell>
        </row>
        <row r="50">
          <cell r="A50" t="str">
            <v>90PVC10KG</v>
          </cell>
        </row>
        <row r="51">
          <cell r="A51" t="str">
            <v>110PVC10KG</v>
          </cell>
        </row>
        <row r="52">
          <cell r="A52" t="str">
            <v>125PVC10KG</v>
          </cell>
        </row>
        <row r="53">
          <cell r="A53" t="str">
            <v>140PVC10KG</v>
          </cell>
        </row>
        <row r="54">
          <cell r="A54" t="str">
            <v>160PVC10KG</v>
          </cell>
        </row>
        <row r="55">
          <cell r="A55" t="str">
            <v>180PVC10KG</v>
          </cell>
        </row>
        <row r="56">
          <cell r="A56" t="str">
            <v>200PVC10KG</v>
          </cell>
        </row>
        <row r="57">
          <cell r="A57" t="str">
            <v>225PVC10KG</v>
          </cell>
        </row>
        <row r="58">
          <cell r="A58" t="str">
            <v>250PVC10KG</v>
          </cell>
        </row>
        <row r="59">
          <cell r="A59" t="str">
            <v>280PVC10KG</v>
          </cell>
        </row>
        <row r="60">
          <cell r="A60" t="str">
            <v>315PVC10KG</v>
          </cell>
        </row>
        <row r="62">
          <cell r="A62" t="str">
            <v>20HDPE4KG</v>
          </cell>
        </row>
        <row r="63">
          <cell r="A63" t="str">
            <v>25HDPE4KG</v>
          </cell>
        </row>
        <row r="64">
          <cell r="A64" t="str">
            <v>32HDPE4KG</v>
          </cell>
        </row>
        <row r="65">
          <cell r="A65" t="str">
            <v>40HDPE4KG</v>
          </cell>
        </row>
        <row r="66">
          <cell r="A66" t="str">
            <v>50HDPE4KG</v>
          </cell>
        </row>
        <row r="67">
          <cell r="A67" t="str">
            <v>63HDPE4KG</v>
          </cell>
        </row>
        <row r="68">
          <cell r="A68" t="str">
            <v>75HDPE4KG</v>
          </cell>
        </row>
        <row r="69">
          <cell r="A69" t="str">
            <v>90HDPE4KG</v>
          </cell>
        </row>
        <row r="70">
          <cell r="A70" t="str">
            <v>110HDPE4KG</v>
          </cell>
        </row>
        <row r="71">
          <cell r="A71" t="str">
            <v>125HDPE4KG</v>
          </cell>
        </row>
        <row r="72">
          <cell r="A72" t="str">
            <v>140HDPE4KG</v>
          </cell>
        </row>
        <row r="73">
          <cell r="A73" t="str">
            <v>160HDPE4KG</v>
          </cell>
        </row>
        <row r="74">
          <cell r="A74" t="str">
            <v>180HDPE4KG</v>
          </cell>
        </row>
        <row r="75">
          <cell r="A75" t="str">
            <v>200HDPE4KG</v>
          </cell>
        </row>
        <row r="76">
          <cell r="A76" t="str">
            <v>225HDPE4KG</v>
          </cell>
        </row>
        <row r="77">
          <cell r="A77" t="str">
            <v>250HDPE4KG</v>
          </cell>
        </row>
        <row r="78">
          <cell r="A78" t="str">
            <v>280HDPE4KG</v>
          </cell>
        </row>
        <row r="79">
          <cell r="A79" t="str">
            <v>315HDPE4KG</v>
          </cell>
        </row>
        <row r="80">
          <cell r="A80" t="str">
            <v>355HDPE4KG</v>
          </cell>
        </row>
        <row r="81">
          <cell r="A81" t="str">
            <v>400HDPE4KG</v>
          </cell>
        </row>
        <row r="82">
          <cell r="A82" t="str">
            <v>450HDPE4KG</v>
          </cell>
        </row>
        <row r="83">
          <cell r="A83" t="str">
            <v>500HDPE4KG</v>
          </cell>
        </row>
        <row r="84">
          <cell r="A84" t="str">
            <v>560HDPE4KG</v>
          </cell>
        </row>
        <row r="85">
          <cell r="A85" t="str">
            <v>630HDPE4KG</v>
          </cell>
        </row>
        <row r="86">
          <cell r="A86" t="str">
            <v>710HDPE4KG</v>
          </cell>
        </row>
        <row r="87">
          <cell r="A87" t="str">
            <v>800HDPE4KG</v>
          </cell>
        </row>
        <row r="88">
          <cell r="A88" t="str">
            <v>900HDPE4KG</v>
          </cell>
        </row>
        <row r="89">
          <cell r="A89" t="str">
            <v>1000HDPE4KG</v>
          </cell>
        </row>
        <row r="91">
          <cell r="A91" t="str">
            <v>20HDPE6KG</v>
          </cell>
        </row>
        <row r="92">
          <cell r="A92" t="str">
            <v>25HDPE6KG</v>
          </cell>
        </row>
        <row r="93">
          <cell r="A93" t="str">
            <v>32HDPE6KG</v>
          </cell>
        </row>
        <row r="94">
          <cell r="A94" t="str">
            <v>40HDPE6KG</v>
          </cell>
        </row>
        <row r="95">
          <cell r="A95" t="str">
            <v>50HDPE6KG</v>
          </cell>
        </row>
        <row r="96">
          <cell r="A96" t="str">
            <v>63HDPE6KG</v>
          </cell>
        </row>
        <row r="97">
          <cell r="A97" t="str">
            <v>75HDPE6KG</v>
          </cell>
        </row>
        <row r="98">
          <cell r="A98" t="str">
            <v>90HDPE6KG</v>
          </cell>
        </row>
        <row r="99">
          <cell r="A99" t="str">
            <v>110HDPE6KG</v>
          </cell>
        </row>
        <row r="100">
          <cell r="A100" t="str">
            <v>125HDPE6KG</v>
          </cell>
        </row>
        <row r="101">
          <cell r="A101" t="str">
            <v>140HDPE6KG</v>
          </cell>
        </row>
        <row r="102">
          <cell r="A102" t="str">
            <v>160HDPE6KG</v>
          </cell>
        </row>
        <row r="103">
          <cell r="A103" t="str">
            <v>180HDPE6KG</v>
          </cell>
        </row>
        <row r="104">
          <cell r="A104" t="str">
            <v>200HDPE6KG</v>
          </cell>
        </row>
        <row r="105">
          <cell r="A105" t="str">
            <v>225HDPE6KG</v>
          </cell>
        </row>
        <row r="106">
          <cell r="A106" t="str">
            <v>250HDPE6KG</v>
          </cell>
        </row>
        <row r="107">
          <cell r="A107" t="str">
            <v>280HDPE6KG</v>
          </cell>
        </row>
        <row r="108">
          <cell r="A108" t="str">
            <v>315HDPE6KG</v>
          </cell>
        </row>
        <row r="109">
          <cell r="A109" t="str">
            <v>355HDPE6KG</v>
          </cell>
        </row>
        <row r="110">
          <cell r="A110" t="str">
            <v>400HDPE6KG</v>
          </cell>
        </row>
        <row r="111">
          <cell r="A111" t="str">
            <v>450HDPE6KG</v>
          </cell>
        </row>
        <row r="112">
          <cell r="A112" t="str">
            <v>500HDPE6KG</v>
          </cell>
        </row>
        <row r="113">
          <cell r="A113" t="str">
            <v>560HDPE6KG</v>
          </cell>
        </row>
        <row r="114">
          <cell r="A114" t="str">
            <v>630HDPE6KG</v>
          </cell>
        </row>
        <row r="115">
          <cell r="A115" t="str">
            <v>710HDPE6KG</v>
          </cell>
        </row>
        <row r="116">
          <cell r="A116" t="str">
            <v>800HDPE6KG</v>
          </cell>
        </row>
        <row r="117">
          <cell r="A117" t="str">
            <v>900HDPE6KG</v>
          </cell>
        </row>
        <row r="118">
          <cell r="A118" t="str">
            <v>1000HDPE6KG</v>
          </cell>
        </row>
        <row r="120">
          <cell r="A120" t="str">
            <v>20HDPE8KG</v>
          </cell>
        </row>
        <row r="121">
          <cell r="A121" t="str">
            <v>25HDPE8KG</v>
          </cell>
        </row>
        <row r="122">
          <cell r="A122" t="str">
            <v>32HDPE8KG</v>
          </cell>
        </row>
        <row r="123">
          <cell r="A123" t="str">
            <v>40HDPE8KG</v>
          </cell>
        </row>
        <row r="124">
          <cell r="A124" t="str">
            <v>50HDPE8KG</v>
          </cell>
        </row>
        <row r="125">
          <cell r="A125" t="str">
            <v>63HDPE8KG</v>
          </cell>
        </row>
        <row r="126">
          <cell r="A126" t="str">
            <v>75HDPE8KG</v>
          </cell>
        </row>
        <row r="127">
          <cell r="A127" t="str">
            <v>90HDPE8KG</v>
          </cell>
        </row>
        <row r="128">
          <cell r="A128" t="str">
            <v>110HDPE8KG</v>
          </cell>
        </row>
        <row r="129">
          <cell r="A129" t="str">
            <v>125HDPE8KG</v>
          </cell>
        </row>
        <row r="130">
          <cell r="A130" t="str">
            <v>140HDPE8KG</v>
          </cell>
        </row>
        <row r="131">
          <cell r="A131" t="str">
            <v>160HDPE8KG</v>
          </cell>
        </row>
        <row r="132">
          <cell r="A132" t="str">
            <v>180HDPE8KG</v>
          </cell>
        </row>
        <row r="133">
          <cell r="A133" t="str">
            <v>200HDPE8KG</v>
          </cell>
        </row>
        <row r="134">
          <cell r="A134" t="str">
            <v>225HDPE8KG</v>
          </cell>
        </row>
        <row r="135">
          <cell r="A135" t="str">
            <v>250HDPE8KG</v>
          </cell>
        </row>
        <row r="136">
          <cell r="A136" t="str">
            <v>280HDPE8KG</v>
          </cell>
        </row>
        <row r="137">
          <cell r="A137" t="str">
            <v>315HDPE8KG</v>
          </cell>
        </row>
        <row r="138">
          <cell r="A138" t="str">
            <v>355HDPE8KG</v>
          </cell>
        </row>
        <row r="139">
          <cell r="A139" t="str">
            <v>400HDPE8KG</v>
          </cell>
        </row>
        <row r="140">
          <cell r="A140" t="str">
            <v>450HDPE8KG</v>
          </cell>
        </row>
        <row r="141">
          <cell r="A141" t="str">
            <v>500HDPE8KG</v>
          </cell>
        </row>
        <row r="142">
          <cell r="A142" t="str">
            <v>560HDPE8KG</v>
          </cell>
        </row>
        <row r="143">
          <cell r="A143" t="str">
            <v>630HDPE8KG</v>
          </cell>
        </row>
        <row r="144">
          <cell r="A144" t="str">
            <v>710HDPE8KG</v>
          </cell>
        </row>
        <row r="145">
          <cell r="A145" t="str">
            <v>800HDPE8KG</v>
          </cell>
        </row>
        <row r="146">
          <cell r="A146" t="str">
            <v>900HDPE8KG</v>
          </cell>
        </row>
        <row r="148">
          <cell r="A148" t="str">
            <v>20HDPE10KG</v>
          </cell>
        </row>
        <row r="149">
          <cell r="A149" t="str">
            <v>25HDPE10KG</v>
          </cell>
        </row>
        <row r="150">
          <cell r="A150" t="str">
            <v>32HDPE10KG</v>
          </cell>
        </row>
        <row r="151">
          <cell r="A151" t="str">
            <v>40HDPE10KG</v>
          </cell>
        </row>
        <row r="152">
          <cell r="A152" t="str">
            <v>50HDPE10KG</v>
          </cell>
        </row>
        <row r="153">
          <cell r="A153" t="str">
            <v>63HDPE10KG</v>
          </cell>
        </row>
        <row r="154">
          <cell r="A154" t="str">
            <v>75HDPE10KG</v>
          </cell>
        </row>
        <row r="155">
          <cell r="A155" t="str">
            <v>90HDPE10KG</v>
          </cell>
        </row>
        <row r="156">
          <cell r="A156" t="str">
            <v>110HDPE10KG</v>
          </cell>
        </row>
        <row r="157">
          <cell r="A157" t="str">
            <v>125HDPE10KG</v>
          </cell>
        </row>
        <row r="158">
          <cell r="A158" t="str">
            <v>140HDPE10KG</v>
          </cell>
        </row>
        <row r="159">
          <cell r="A159" t="str">
            <v>160HDPE10KG</v>
          </cell>
        </row>
        <row r="160">
          <cell r="A160" t="str">
            <v>180HDPE10KG</v>
          </cell>
        </row>
        <row r="161">
          <cell r="A161" t="str">
            <v>200HDPE10KG</v>
          </cell>
        </row>
        <row r="162">
          <cell r="A162" t="str">
            <v>225HDPE10KG</v>
          </cell>
        </row>
        <row r="163">
          <cell r="A163" t="str">
            <v>250HDPE10KG</v>
          </cell>
        </row>
        <row r="164">
          <cell r="A164" t="str">
            <v>280HDPE10KG</v>
          </cell>
        </row>
        <row r="165">
          <cell r="A165" t="str">
            <v>315HDPE10KG</v>
          </cell>
        </row>
        <row r="166">
          <cell r="A166" t="str">
            <v>355HDPE10KG</v>
          </cell>
        </row>
        <row r="167">
          <cell r="A167" t="str">
            <v>400HDPE10KG</v>
          </cell>
        </row>
        <row r="168">
          <cell r="A168" t="str">
            <v>450HDPE10KG</v>
          </cell>
        </row>
        <row r="169">
          <cell r="A169" t="str">
            <v>500HDPE10KG</v>
          </cell>
        </row>
        <row r="170">
          <cell r="A170" t="str">
            <v>560HDPE10KG</v>
          </cell>
        </row>
        <row r="171">
          <cell r="A171" t="str">
            <v>630HDPE10KG</v>
          </cell>
        </row>
        <row r="172">
          <cell r="A172" t="str">
            <v>710HDPE10KG</v>
          </cell>
        </row>
        <row r="173">
          <cell r="A173" t="str">
            <v>800HDPE10KG</v>
          </cell>
        </row>
        <row r="175">
          <cell r="A175" t="str">
            <v>20HDPE12.50KG</v>
          </cell>
        </row>
        <row r="176">
          <cell r="A176" t="str">
            <v>25HDPE12.50KG</v>
          </cell>
        </row>
        <row r="177">
          <cell r="A177" t="str">
            <v>32HDPE12.50KG</v>
          </cell>
        </row>
        <row r="178">
          <cell r="A178" t="str">
            <v>40HDPE12.50KG</v>
          </cell>
        </row>
        <row r="179">
          <cell r="A179" t="str">
            <v>50HDPE12.50KG</v>
          </cell>
        </row>
        <row r="180">
          <cell r="A180" t="str">
            <v>63HDPE12.50KG</v>
          </cell>
        </row>
        <row r="181">
          <cell r="A181" t="str">
            <v>75HDPE12.50KG</v>
          </cell>
        </row>
        <row r="182">
          <cell r="A182" t="str">
            <v>90HDPE12.50KG</v>
          </cell>
        </row>
        <row r="183">
          <cell r="A183" t="str">
            <v>110HDPE12.50KG</v>
          </cell>
        </row>
        <row r="184">
          <cell r="A184" t="str">
            <v>125HDPE12.50KG</v>
          </cell>
        </row>
        <row r="185">
          <cell r="A185" t="str">
            <v>140HDPE12.50KG</v>
          </cell>
        </row>
        <row r="186">
          <cell r="A186" t="str">
            <v>160HDPE12.50KG</v>
          </cell>
        </row>
        <row r="187">
          <cell r="A187" t="str">
            <v>180HDPE12.50KG</v>
          </cell>
        </row>
        <row r="188">
          <cell r="A188" t="str">
            <v>200HDPE12.50KG</v>
          </cell>
        </row>
        <row r="189">
          <cell r="A189" t="str">
            <v>225HDPE12.50KG</v>
          </cell>
        </row>
        <row r="190">
          <cell r="A190" t="str">
            <v>250HDPE12.50KG</v>
          </cell>
        </row>
        <row r="191">
          <cell r="A191" t="str">
            <v>280HDPE12.50KG</v>
          </cell>
        </row>
        <row r="192">
          <cell r="A192" t="str">
            <v>315HDPE12.50KG</v>
          </cell>
        </row>
        <row r="193">
          <cell r="A193" t="str">
            <v>355HDPE12.50KG</v>
          </cell>
        </row>
        <row r="194">
          <cell r="A194" t="str">
            <v>400HDPE12.50KG</v>
          </cell>
        </row>
        <row r="195">
          <cell r="A195" t="str">
            <v>450HDPE12.50KG</v>
          </cell>
        </row>
        <row r="196">
          <cell r="A196" t="str">
            <v>500HDPE12.50KG</v>
          </cell>
        </row>
        <row r="197">
          <cell r="A197" t="str">
            <v>560HDPE12.50KG</v>
          </cell>
        </row>
        <row r="198">
          <cell r="A198" t="str">
            <v>630HDPE12.50KG</v>
          </cell>
        </row>
        <row r="200">
          <cell r="A200" t="str">
            <v>20HDPE16KG</v>
          </cell>
        </row>
        <row r="201">
          <cell r="A201" t="str">
            <v>25HDPE16KG</v>
          </cell>
        </row>
        <row r="202">
          <cell r="A202" t="str">
            <v>32HDPE16KG</v>
          </cell>
        </row>
        <row r="203">
          <cell r="A203" t="str">
            <v>40HDPE16KG</v>
          </cell>
        </row>
        <row r="204">
          <cell r="A204" t="str">
            <v>50HDPE16KG</v>
          </cell>
        </row>
        <row r="205">
          <cell r="A205" t="str">
            <v>63HDPE16KG</v>
          </cell>
        </row>
        <row r="206">
          <cell r="A206" t="str">
            <v>75HDPE16KG</v>
          </cell>
        </row>
        <row r="207">
          <cell r="A207" t="str">
            <v>90HDPE16KG</v>
          </cell>
        </row>
        <row r="208">
          <cell r="A208" t="str">
            <v>110HDPE16KG</v>
          </cell>
        </row>
        <row r="209">
          <cell r="A209" t="str">
            <v>125HDPE16KG</v>
          </cell>
        </row>
        <row r="210">
          <cell r="A210" t="str">
            <v>140HDPE16KG</v>
          </cell>
        </row>
        <row r="211">
          <cell r="A211" t="str">
            <v>160HDPE16KG</v>
          </cell>
        </row>
        <row r="212">
          <cell r="A212" t="str">
            <v>180HDPE16KG</v>
          </cell>
        </row>
        <row r="213">
          <cell r="A213" t="str">
            <v>200HDPE16KG</v>
          </cell>
        </row>
        <row r="214">
          <cell r="A214" t="str">
            <v>225HDPE16KG</v>
          </cell>
        </row>
        <row r="215">
          <cell r="A215" t="str">
            <v>250HDPE16KG</v>
          </cell>
        </row>
        <row r="216">
          <cell r="A216" t="str">
            <v>280HDPE16KG</v>
          </cell>
        </row>
        <row r="217">
          <cell r="A217" t="str">
            <v>315HDPE16KG</v>
          </cell>
        </row>
        <row r="218">
          <cell r="A218" t="str">
            <v>355HDPE16KG</v>
          </cell>
        </row>
        <row r="219">
          <cell r="A219" t="str">
            <v>400HDPE16KG</v>
          </cell>
        </row>
        <row r="220">
          <cell r="A220" t="str">
            <v>450HDPE16KG</v>
          </cell>
        </row>
        <row r="221">
          <cell r="A221" t="str">
            <v>500HDPE16KG</v>
          </cell>
        </row>
        <row r="223">
          <cell r="A223" t="str">
            <v>80ACCL10</v>
          </cell>
        </row>
        <row r="224">
          <cell r="A224" t="str">
            <v>100ACCL10</v>
          </cell>
        </row>
        <row r="225">
          <cell r="A225" t="str">
            <v>125ACCL10</v>
          </cell>
        </row>
        <row r="226">
          <cell r="A226" t="str">
            <v>150ACCL10</v>
          </cell>
        </row>
        <row r="227">
          <cell r="A227" t="str">
            <v>200ACCL10</v>
          </cell>
        </row>
        <row r="228">
          <cell r="A228" t="str">
            <v>250ACCL10</v>
          </cell>
        </row>
        <row r="229">
          <cell r="A229" t="str">
            <v>300ACCL10</v>
          </cell>
        </row>
        <row r="230">
          <cell r="A230" t="str">
            <v>350ACCL10</v>
          </cell>
        </row>
        <row r="231">
          <cell r="A231" t="str">
            <v>400ACCL10</v>
          </cell>
        </row>
        <row r="232">
          <cell r="A232" t="str">
            <v>450ACCL10</v>
          </cell>
        </row>
        <row r="233">
          <cell r="A233" t="str">
            <v>500ACCL10</v>
          </cell>
        </row>
        <row r="234">
          <cell r="A234" t="str">
            <v>600ACCL10</v>
          </cell>
        </row>
        <row r="235">
          <cell r="A235" t="str">
            <v>700ACCL10</v>
          </cell>
        </row>
        <row r="237">
          <cell r="A237" t="str">
            <v>80ACCL15</v>
          </cell>
        </row>
        <row r="238">
          <cell r="A238" t="str">
            <v>100ACCL15</v>
          </cell>
        </row>
        <row r="239">
          <cell r="A239" t="str">
            <v>125ACCL15</v>
          </cell>
        </row>
        <row r="240">
          <cell r="A240" t="str">
            <v>150ACCL15</v>
          </cell>
        </row>
        <row r="241">
          <cell r="A241" t="str">
            <v>200ACCL15</v>
          </cell>
        </row>
        <row r="242">
          <cell r="A242" t="str">
            <v>250ACCL15</v>
          </cell>
        </row>
        <row r="243">
          <cell r="A243" t="str">
            <v>300ACCL15</v>
          </cell>
        </row>
        <row r="244">
          <cell r="A244" t="str">
            <v>350ACCL15</v>
          </cell>
        </row>
        <row r="245">
          <cell r="A245" t="str">
            <v>400ACCL15</v>
          </cell>
        </row>
        <row r="246">
          <cell r="A246" t="str">
            <v>450ACCL15</v>
          </cell>
        </row>
        <row r="247">
          <cell r="A247" t="str">
            <v>500ACCL15</v>
          </cell>
        </row>
        <row r="248">
          <cell r="A248" t="str">
            <v>600ACCL15</v>
          </cell>
        </row>
        <row r="249">
          <cell r="A249" t="str">
            <v>700ACCL15</v>
          </cell>
        </row>
        <row r="251">
          <cell r="A251" t="str">
            <v>80ACCL20</v>
          </cell>
        </row>
        <row r="252">
          <cell r="A252" t="str">
            <v>100ACCL20</v>
          </cell>
        </row>
        <row r="253">
          <cell r="A253" t="str">
            <v>125ACCL20</v>
          </cell>
        </row>
        <row r="254">
          <cell r="A254" t="str">
            <v>150ACCL20</v>
          </cell>
        </row>
        <row r="255">
          <cell r="A255" t="str">
            <v>200ACCL20</v>
          </cell>
        </row>
        <row r="256">
          <cell r="A256" t="str">
            <v>250ACCL20</v>
          </cell>
        </row>
        <row r="257">
          <cell r="A257" t="str">
            <v>300ACCL20</v>
          </cell>
        </row>
        <row r="258">
          <cell r="A258" t="str">
            <v>350ACCL20</v>
          </cell>
        </row>
        <row r="259">
          <cell r="A259" t="str">
            <v>400ACCL20</v>
          </cell>
        </row>
        <row r="260">
          <cell r="A260" t="str">
            <v>450ACCL20</v>
          </cell>
        </row>
        <row r="261">
          <cell r="A261" t="str">
            <v>500ACCL20</v>
          </cell>
        </row>
        <row r="262">
          <cell r="A262" t="str">
            <v>600ACCL20</v>
          </cell>
        </row>
        <row r="263">
          <cell r="A263" t="str">
            <v>700ACCL20</v>
          </cell>
        </row>
        <row r="265">
          <cell r="A265" t="str">
            <v>80ACCL25</v>
          </cell>
        </row>
        <row r="266">
          <cell r="A266" t="str">
            <v>100ACCL25</v>
          </cell>
        </row>
        <row r="267">
          <cell r="A267" t="str">
            <v>125ACCL25</v>
          </cell>
        </row>
        <row r="268">
          <cell r="A268" t="str">
            <v>150ACCL25</v>
          </cell>
        </row>
        <row r="269">
          <cell r="A269" t="str">
            <v>200ACCL25</v>
          </cell>
        </row>
        <row r="270">
          <cell r="A270" t="str">
            <v>250ACCL25</v>
          </cell>
        </row>
        <row r="271">
          <cell r="A271" t="str">
            <v>300ACCL25</v>
          </cell>
        </row>
        <row r="272">
          <cell r="A272" t="str">
            <v>350ACCL25</v>
          </cell>
        </row>
        <row r="273">
          <cell r="A273" t="str">
            <v>400ACCL25</v>
          </cell>
        </row>
        <row r="274">
          <cell r="A274" t="str">
            <v>450ACCL25</v>
          </cell>
        </row>
        <row r="275">
          <cell r="A275" t="str">
            <v>500ACCL25</v>
          </cell>
        </row>
        <row r="276">
          <cell r="A276" t="str">
            <v>600ACCL25</v>
          </cell>
        </row>
        <row r="277">
          <cell r="A277" t="str">
            <v>700ACCL25</v>
          </cell>
        </row>
        <row r="279">
          <cell r="A279" t="str">
            <v>80CILA</v>
          </cell>
        </row>
        <row r="280">
          <cell r="A280" t="str">
            <v>100CILA</v>
          </cell>
        </row>
        <row r="281">
          <cell r="A281" t="str">
            <v>125CILA</v>
          </cell>
        </row>
        <row r="282">
          <cell r="A282" t="str">
            <v>150CILA</v>
          </cell>
        </row>
        <row r="283">
          <cell r="A283" t="str">
            <v>200CILA</v>
          </cell>
        </row>
        <row r="284">
          <cell r="A284" t="str">
            <v>250CILA</v>
          </cell>
        </row>
        <row r="285">
          <cell r="A285" t="str">
            <v>300CILA</v>
          </cell>
        </row>
        <row r="286">
          <cell r="A286" t="str">
            <v>350CILA</v>
          </cell>
        </row>
        <row r="287">
          <cell r="A287" t="str">
            <v>400CILA</v>
          </cell>
        </row>
        <row r="288">
          <cell r="A288" t="str">
            <v>450CILA</v>
          </cell>
        </row>
        <row r="289">
          <cell r="A289" t="str">
            <v>500CILA</v>
          </cell>
        </row>
        <row r="290">
          <cell r="A290" t="str">
            <v>600CILA</v>
          </cell>
        </row>
        <row r="291">
          <cell r="A291" t="str">
            <v>700CILA</v>
          </cell>
        </row>
        <row r="292">
          <cell r="A292" t="str">
            <v>750CILA</v>
          </cell>
        </row>
        <row r="293">
          <cell r="A293" t="str">
            <v>800CILA</v>
          </cell>
        </row>
        <row r="294">
          <cell r="A294" t="str">
            <v>900CILA</v>
          </cell>
        </row>
        <row r="295">
          <cell r="A295" t="str">
            <v>1000CILA</v>
          </cell>
        </row>
        <row r="297">
          <cell r="A297" t="str">
            <v>80CI A</v>
          </cell>
        </row>
        <row r="298">
          <cell r="A298" t="str">
            <v>100CI A</v>
          </cell>
        </row>
        <row r="299">
          <cell r="A299" t="str">
            <v>125CI A</v>
          </cell>
        </row>
        <row r="300">
          <cell r="A300" t="str">
            <v>150CI A</v>
          </cell>
        </row>
        <row r="301">
          <cell r="A301" t="str">
            <v>200CI A</v>
          </cell>
        </row>
        <row r="302">
          <cell r="A302" t="str">
            <v>250CI A</v>
          </cell>
        </row>
        <row r="303">
          <cell r="A303" t="str">
            <v>300CI A</v>
          </cell>
        </row>
        <row r="304">
          <cell r="A304" t="str">
            <v>350CI A</v>
          </cell>
        </row>
        <row r="305">
          <cell r="A305" t="str">
            <v>400CI A</v>
          </cell>
        </row>
        <row r="306">
          <cell r="A306" t="str">
            <v>450CI A</v>
          </cell>
        </row>
        <row r="307">
          <cell r="A307" t="str">
            <v>500CI A</v>
          </cell>
        </row>
        <row r="308">
          <cell r="A308" t="str">
            <v>600CI A</v>
          </cell>
        </row>
        <row r="309">
          <cell r="A309" t="str">
            <v>700CI A</v>
          </cell>
        </row>
        <row r="310">
          <cell r="A310" t="str">
            <v>750CI A</v>
          </cell>
        </row>
        <row r="311">
          <cell r="A311" t="str">
            <v>800CI A</v>
          </cell>
        </row>
        <row r="312">
          <cell r="A312" t="str">
            <v>900CI A</v>
          </cell>
        </row>
        <row r="313">
          <cell r="A313" t="str">
            <v>1000CI A</v>
          </cell>
        </row>
        <row r="315">
          <cell r="A315" t="str">
            <v>80CI B</v>
          </cell>
        </row>
        <row r="316">
          <cell r="A316" t="str">
            <v>100CI B</v>
          </cell>
        </row>
        <row r="317">
          <cell r="A317" t="str">
            <v>125CI B</v>
          </cell>
        </row>
        <row r="318">
          <cell r="A318" t="str">
            <v>150CI B</v>
          </cell>
        </row>
        <row r="319">
          <cell r="A319" t="str">
            <v>200CI B</v>
          </cell>
        </row>
        <row r="320">
          <cell r="A320" t="str">
            <v>250CI B</v>
          </cell>
        </row>
        <row r="321">
          <cell r="A321" t="str">
            <v>300CI B</v>
          </cell>
        </row>
        <row r="322">
          <cell r="A322" t="str">
            <v>350CI B</v>
          </cell>
        </row>
        <row r="323">
          <cell r="A323" t="str">
            <v>400CI B</v>
          </cell>
        </row>
        <row r="324">
          <cell r="A324" t="str">
            <v>450CI B</v>
          </cell>
        </row>
        <row r="325">
          <cell r="A325" t="str">
            <v>500CI B</v>
          </cell>
        </row>
        <row r="326">
          <cell r="A326" t="str">
            <v>600CI B</v>
          </cell>
        </row>
        <row r="327">
          <cell r="A327" t="str">
            <v>700CI B</v>
          </cell>
        </row>
        <row r="328">
          <cell r="A328" t="str">
            <v>750CI B</v>
          </cell>
        </row>
        <row r="329">
          <cell r="A329" t="str">
            <v>800CI B</v>
          </cell>
        </row>
        <row r="330">
          <cell r="A330" t="str">
            <v>900CI B</v>
          </cell>
        </row>
        <row r="331">
          <cell r="A331" t="str">
            <v>1000CI B</v>
          </cell>
        </row>
        <row r="333">
          <cell r="A333" t="str">
            <v>80CI</v>
          </cell>
        </row>
        <row r="334">
          <cell r="A334" t="str">
            <v>100CI</v>
          </cell>
        </row>
        <row r="335">
          <cell r="A335" t="str">
            <v>125CI</v>
          </cell>
        </row>
        <row r="336">
          <cell r="A336" t="str">
            <v>150CI</v>
          </cell>
        </row>
        <row r="337">
          <cell r="A337" t="str">
            <v>200CI</v>
          </cell>
        </row>
        <row r="338">
          <cell r="A338" t="str">
            <v>250CI</v>
          </cell>
        </row>
        <row r="339">
          <cell r="A339" t="str">
            <v>300CI</v>
          </cell>
        </row>
        <row r="340">
          <cell r="A340" t="str">
            <v>350CI</v>
          </cell>
        </row>
        <row r="341">
          <cell r="A341" t="str">
            <v>400CI</v>
          </cell>
        </row>
        <row r="342">
          <cell r="A342" t="str">
            <v>450CI</v>
          </cell>
        </row>
        <row r="343">
          <cell r="A343" t="str">
            <v>500CI</v>
          </cell>
        </row>
        <row r="344">
          <cell r="A344" t="str">
            <v>600CI</v>
          </cell>
        </row>
        <row r="345">
          <cell r="A345" t="str">
            <v>700CI</v>
          </cell>
        </row>
        <row r="350">
          <cell r="A350" t="str">
            <v>80DI K7</v>
          </cell>
        </row>
        <row r="351">
          <cell r="A351" t="str">
            <v>100DI K7</v>
          </cell>
        </row>
        <row r="352">
          <cell r="A352" t="str">
            <v>125DI K7</v>
          </cell>
        </row>
        <row r="353">
          <cell r="A353" t="str">
            <v>150DI K7</v>
          </cell>
        </row>
        <row r="354">
          <cell r="A354" t="str">
            <v>200DI K7</v>
          </cell>
        </row>
        <row r="355">
          <cell r="A355" t="str">
            <v>250DI K7</v>
          </cell>
        </row>
        <row r="356">
          <cell r="A356" t="str">
            <v>300DI K7</v>
          </cell>
        </row>
        <row r="357">
          <cell r="A357" t="str">
            <v>350DI K7</v>
          </cell>
        </row>
        <row r="358">
          <cell r="A358" t="str">
            <v>400DI K7</v>
          </cell>
        </row>
        <row r="359">
          <cell r="A359" t="str">
            <v>450DI K7</v>
          </cell>
        </row>
        <row r="360">
          <cell r="A360" t="str">
            <v>500DI K7</v>
          </cell>
        </row>
        <row r="361">
          <cell r="A361" t="str">
            <v>600DI K7</v>
          </cell>
        </row>
        <row r="362">
          <cell r="A362" t="str">
            <v>700DI K7</v>
          </cell>
        </row>
        <row r="363">
          <cell r="A363" t="str">
            <v>750DI K7</v>
          </cell>
        </row>
        <row r="364">
          <cell r="A364" t="str">
            <v>800DI K7</v>
          </cell>
        </row>
        <row r="365">
          <cell r="A365" t="str">
            <v>900DI K7</v>
          </cell>
        </row>
        <row r="366">
          <cell r="A366" t="str">
            <v>1000DI K7</v>
          </cell>
        </row>
        <row r="368">
          <cell r="A368" t="str">
            <v>80DI K8</v>
          </cell>
        </row>
        <row r="369">
          <cell r="A369" t="str">
            <v>100DI K8</v>
          </cell>
        </row>
        <row r="370">
          <cell r="A370" t="str">
            <v>125DI K8</v>
          </cell>
        </row>
        <row r="371">
          <cell r="A371" t="str">
            <v>150DI K8</v>
          </cell>
        </row>
        <row r="372">
          <cell r="A372" t="str">
            <v>200DI K8</v>
          </cell>
        </row>
        <row r="373">
          <cell r="A373" t="str">
            <v>250DI K8</v>
          </cell>
        </row>
        <row r="374">
          <cell r="A374" t="str">
            <v>300DI K8</v>
          </cell>
        </row>
        <row r="375">
          <cell r="A375" t="str">
            <v>350DI K8</v>
          </cell>
        </row>
        <row r="376">
          <cell r="A376" t="str">
            <v>400DI K8</v>
          </cell>
        </row>
        <row r="377">
          <cell r="A377" t="str">
            <v>450DI K8</v>
          </cell>
        </row>
        <row r="378">
          <cell r="A378" t="str">
            <v>500DI K8</v>
          </cell>
        </row>
        <row r="379">
          <cell r="A379" t="str">
            <v>600DI K8</v>
          </cell>
        </row>
        <row r="380">
          <cell r="A380" t="str">
            <v>700DI K8</v>
          </cell>
        </row>
        <row r="381">
          <cell r="A381" t="str">
            <v>750DI K8</v>
          </cell>
        </row>
        <row r="382">
          <cell r="A382" t="str">
            <v>800DI K8</v>
          </cell>
        </row>
        <row r="383">
          <cell r="A383" t="str">
            <v>900DI K8</v>
          </cell>
        </row>
        <row r="384">
          <cell r="A384" t="str">
            <v>1000DI K8</v>
          </cell>
        </row>
        <row r="386">
          <cell r="A386" t="str">
            <v>80DI K9</v>
          </cell>
        </row>
        <row r="387">
          <cell r="A387" t="str">
            <v>100DI K9</v>
          </cell>
        </row>
        <row r="388">
          <cell r="A388" t="str">
            <v>125DI K9</v>
          </cell>
        </row>
        <row r="389">
          <cell r="A389" t="str">
            <v>150DI K9</v>
          </cell>
        </row>
        <row r="390">
          <cell r="A390" t="str">
            <v>200DI K9</v>
          </cell>
        </row>
        <row r="391">
          <cell r="A391" t="str">
            <v>250DI K9</v>
          </cell>
        </row>
        <row r="392">
          <cell r="A392" t="str">
            <v>300DI K9</v>
          </cell>
        </row>
        <row r="393">
          <cell r="A393" t="str">
            <v>350DI K9</v>
          </cell>
        </row>
        <row r="394">
          <cell r="A394" t="str">
            <v>400DI K9</v>
          </cell>
        </row>
        <row r="395">
          <cell r="A395" t="str">
            <v>450DI K9</v>
          </cell>
        </row>
        <row r="396">
          <cell r="A396" t="str">
            <v>500DI K9</v>
          </cell>
        </row>
        <row r="397">
          <cell r="A397" t="str">
            <v>600DI K9</v>
          </cell>
        </row>
        <row r="398">
          <cell r="A398" t="str">
            <v>700DI K9</v>
          </cell>
        </row>
        <row r="399">
          <cell r="A399" t="str">
            <v>750DI K9</v>
          </cell>
        </row>
        <row r="400">
          <cell r="A400" t="str">
            <v>800DI K9</v>
          </cell>
        </row>
        <row r="401">
          <cell r="A401" t="str">
            <v>900DI K9</v>
          </cell>
        </row>
        <row r="402">
          <cell r="A402" t="str">
            <v>1000DI K9</v>
          </cell>
        </row>
        <row r="404">
          <cell r="A404" t="str">
            <v>80DI K10</v>
          </cell>
        </row>
        <row r="405">
          <cell r="A405" t="str">
            <v>100DI K10</v>
          </cell>
        </row>
        <row r="406">
          <cell r="A406" t="str">
            <v>125DI K10</v>
          </cell>
        </row>
        <row r="407">
          <cell r="A407" t="str">
            <v>150DI K10</v>
          </cell>
        </row>
        <row r="408">
          <cell r="A408" t="str">
            <v>200DI K10</v>
          </cell>
        </row>
        <row r="409">
          <cell r="A409" t="str">
            <v>250DI K10</v>
          </cell>
        </row>
        <row r="410">
          <cell r="A410" t="str">
            <v>300DI K10</v>
          </cell>
        </row>
        <row r="411">
          <cell r="A411" t="str">
            <v>350DI K10</v>
          </cell>
        </row>
        <row r="412">
          <cell r="A412" t="str">
            <v>400DI K10</v>
          </cell>
        </row>
        <row r="413">
          <cell r="A413" t="str">
            <v>450DI K10</v>
          </cell>
        </row>
        <row r="414">
          <cell r="A414" t="str">
            <v>500DI K10</v>
          </cell>
        </row>
        <row r="415">
          <cell r="A415" t="str">
            <v>600DI K10</v>
          </cell>
        </row>
        <row r="416">
          <cell r="A416" t="str">
            <v>700DI K10</v>
          </cell>
        </row>
        <row r="417">
          <cell r="A417" t="str">
            <v>750DI K10</v>
          </cell>
        </row>
        <row r="418">
          <cell r="A418" t="str">
            <v>800DI K10</v>
          </cell>
        </row>
        <row r="419">
          <cell r="A419" t="str">
            <v>900DI K10</v>
          </cell>
        </row>
        <row r="420">
          <cell r="A420" t="str">
            <v>1000DI K10</v>
          </cell>
        </row>
        <row r="422">
          <cell r="A422" t="str">
            <v>80DI K12</v>
          </cell>
        </row>
        <row r="423">
          <cell r="A423" t="str">
            <v>100DI K12</v>
          </cell>
        </row>
        <row r="424">
          <cell r="A424" t="str">
            <v>125DI K12</v>
          </cell>
        </row>
        <row r="425">
          <cell r="A425" t="str">
            <v>150DI K12</v>
          </cell>
        </row>
        <row r="426">
          <cell r="A426" t="str">
            <v>200DI K12</v>
          </cell>
        </row>
        <row r="427">
          <cell r="A427" t="str">
            <v>250DI K12</v>
          </cell>
        </row>
        <row r="428">
          <cell r="A428" t="str">
            <v>300DI K12</v>
          </cell>
        </row>
        <row r="429">
          <cell r="A429" t="str">
            <v>350DI K12</v>
          </cell>
        </row>
        <row r="430">
          <cell r="A430" t="str">
            <v>400DI K12</v>
          </cell>
        </row>
        <row r="431">
          <cell r="A431" t="str">
            <v>450DI K12</v>
          </cell>
        </row>
        <row r="432">
          <cell r="A432" t="str">
            <v>500DI K12</v>
          </cell>
        </row>
        <row r="433">
          <cell r="A433" t="str">
            <v>600DI K12</v>
          </cell>
        </row>
        <row r="434">
          <cell r="A434" t="str">
            <v>700DI K12</v>
          </cell>
        </row>
        <row r="435">
          <cell r="A435" t="str">
            <v>750DI K12</v>
          </cell>
        </row>
        <row r="436">
          <cell r="A436" t="str">
            <v>800DI K12</v>
          </cell>
        </row>
        <row r="437">
          <cell r="A437" t="str">
            <v>900DI K12</v>
          </cell>
        </row>
        <row r="438">
          <cell r="A438" t="str">
            <v>1000DI K12</v>
          </cell>
        </row>
        <row r="440">
          <cell r="A440" t="str">
            <v>250BWSC 4-12KG</v>
          </cell>
        </row>
        <row r="441">
          <cell r="A441" t="str">
            <v>300BWSC 4-12KG</v>
          </cell>
        </row>
        <row r="442">
          <cell r="A442" t="str">
            <v>350BWSC 4-12KG</v>
          </cell>
        </row>
        <row r="443">
          <cell r="A443" t="str">
            <v>400BWSC 4-12KG</v>
          </cell>
        </row>
        <row r="444">
          <cell r="A444" t="str">
            <v>450BWSC 4-12KG</v>
          </cell>
        </row>
        <row r="445">
          <cell r="A445" t="str">
            <v>500BWSC 4-12KG</v>
          </cell>
        </row>
        <row r="446">
          <cell r="A446" t="str">
            <v>600BWSC 4-12KG</v>
          </cell>
        </row>
        <row r="447">
          <cell r="A447" t="str">
            <v>700BWSC 4-12KG</v>
          </cell>
        </row>
        <row r="448">
          <cell r="A448" t="str">
            <v>800BWSC 4-12KG</v>
          </cell>
        </row>
        <row r="449">
          <cell r="A449" t="str">
            <v>900BWSC 4-12KG</v>
          </cell>
        </row>
        <row r="450">
          <cell r="A450" t="str">
            <v>1000BWSC 4-12KG</v>
          </cell>
        </row>
        <row r="451">
          <cell r="A451" t="str">
            <v>1100BWSC 4-12KG</v>
          </cell>
        </row>
        <row r="452">
          <cell r="A452" t="str">
            <v>1200BWSC 4-12KG</v>
          </cell>
        </row>
        <row r="454">
          <cell r="A454" t="str">
            <v>250BWSC 14KG</v>
          </cell>
        </row>
        <row r="455">
          <cell r="A455" t="str">
            <v>300BWSC 14KG</v>
          </cell>
        </row>
        <row r="456">
          <cell r="A456" t="str">
            <v>350BWSC 14KG</v>
          </cell>
        </row>
        <row r="457">
          <cell r="A457" t="str">
            <v>400BWSC 14KG</v>
          </cell>
        </row>
        <row r="458">
          <cell r="A458" t="str">
            <v>450BWSC 14KG</v>
          </cell>
        </row>
        <row r="459">
          <cell r="A459" t="str">
            <v>500BWSC 14KG</v>
          </cell>
        </row>
        <row r="460">
          <cell r="A460" t="str">
            <v>600BWSC 14KG</v>
          </cell>
        </row>
        <row r="461">
          <cell r="A461" t="str">
            <v>700BWSC 14KG</v>
          </cell>
        </row>
        <row r="462">
          <cell r="A462" t="str">
            <v>800BWSC 14KG</v>
          </cell>
        </row>
        <row r="463">
          <cell r="A463" t="str">
            <v>900BWSC 14KG</v>
          </cell>
        </row>
        <row r="464">
          <cell r="A464" t="str">
            <v>1000BWSC 14KG</v>
          </cell>
        </row>
        <row r="465">
          <cell r="A465" t="str">
            <v>1100BWSC 14KG</v>
          </cell>
        </row>
        <row r="466">
          <cell r="A466" t="str">
            <v>1200BWSC 14KG</v>
          </cell>
        </row>
        <row r="468">
          <cell r="A468" t="str">
            <v>250BWSC 16KG</v>
          </cell>
        </row>
        <row r="469">
          <cell r="A469" t="str">
            <v>300BWSC 16KG</v>
          </cell>
        </row>
        <row r="470">
          <cell r="A470" t="str">
            <v>350BWSC 16KG</v>
          </cell>
        </row>
        <row r="471">
          <cell r="A471" t="str">
            <v>400BWSC 16KG</v>
          </cell>
        </row>
        <row r="472">
          <cell r="A472" t="str">
            <v>450BWSC 16KG</v>
          </cell>
        </row>
        <row r="473">
          <cell r="A473" t="str">
            <v>500BWSC 16KG</v>
          </cell>
        </row>
        <row r="474">
          <cell r="A474" t="str">
            <v>600BWSC 16KG</v>
          </cell>
        </row>
        <row r="475">
          <cell r="A475" t="str">
            <v>700BWSC 16KG</v>
          </cell>
        </row>
        <row r="476">
          <cell r="A476" t="str">
            <v>800BWSC 16KG</v>
          </cell>
        </row>
        <row r="477">
          <cell r="A477" t="str">
            <v>900BWSC 16KG</v>
          </cell>
        </row>
        <row r="478">
          <cell r="A478" t="str">
            <v>1000BWSC 16KG</v>
          </cell>
        </row>
        <row r="479">
          <cell r="A479" t="str">
            <v>1100BWSC 16KG</v>
          </cell>
        </row>
        <row r="480">
          <cell r="A480" t="str">
            <v>1200BWSC 16KG</v>
          </cell>
        </row>
        <row r="482">
          <cell r="A482" t="str">
            <v>250BWSC 18KG</v>
          </cell>
        </row>
        <row r="483">
          <cell r="A483" t="str">
            <v>300BWSC 18KG</v>
          </cell>
        </row>
        <row r="484">
          <cell r="A484" t="str">
            <v>350BWSC 18KG</v>
          </cell>
        </row>
        <row r="485">
          <cell r="A485" t="str">
            <v>400BWSC 18KG</v>
          </cell>
        </row>
        <row r="486">
          <cell r="A486" t="str">
            <v>450BWSC 18KG</v>
          </cell>
        </row>
        <row r="487">
          <cell r="A487" t="str">
            <v>500BWSC 18KG</v>
          </cell>
        </row>
        <row r="488">
          <cell r="A488" t="str">
            <v>600BWSC 18KG</v>
          </cell>
        </row>
        <row r="489">
          <cell r="A489" t="str">
            <v>700BWSC 18KG</v>
          </cell>
        </row>
        <row r="490">
          <cell r="A490" t="str">
            <v>800BWSC 18KG</v>
          </cell>
        </row>
        <row r="491">
          <cell r="A491" t="str">
            <v>900BWSC 18KG</v>
          </cell>
        </row>
        <row r="492">
          <cell r="A492" t="str">
            <v>1000BWSC 18KG</v>
          </cell>
        </row>
        <row r="493">
          <cell r="A493" t="str">
            <v>1100BWSC 18KG</v>
          </cell>
        </row>
        <row r="494">
          <cell r="A494" t="str">
            <v>1200BWSC 18KG</v>
          </cell>
        </row>
        <row r="496">
          <cell r="A496" t="str">
            <v>250BWSC 20KG</v>
          </cell>
        </row>
        <row r="497">
          <cell r="A497" t="str">
            <v>300BWSC 20KG</v>
          </cell>
        </row>
        <row r="498">
          <cell r="A498" t="str">
            <v>350BWSC 20KG</v>
          </cell>
        </row>
        <row r="499">
          <cell r="A499" t="str">
            <v>400BWSC 20KG</v>
          </cell>
        </row>
        <row r="500">
          <cell r="A500" t="str">
            <v>450BWSC 20KG</v>
          </cell>
        </row>
        <row r="501">
          <cell r="A501" t="str">
            <v>500BWSC 20KG</v>
          </cell>
        </row>
        <row r="502">
          <cell r="A502" t="str">
            <v>600BWSC 20KG</v>
          </cell>
        </row>
        <row r="503">
          <cell r="A503" t="str">
            <v>700BWSC 20KG</v>
          </cell>
        </row>
        <row r="504">
          <cell r="A504" t="str">
            <v>800BWSC 20KG</v>
          </cell>
        </row>
        <row r="505">
          <cell r="A505" t="str">
            <v>900BWSC 20KG</v>
          </cell>
        </row>
        <row r="506">
          <cell r="A506" t="str">
            <v>1000BWSC 20KG</v>
          </cell>
        </row>
        <row r="507">
          <cell r="A507" t="str">
            <v>1100BWSC 20KG</v>
          </cell>
        </row>
        <row r="508">
          <cell r="A508" t="str">
            <v>1200BWSC 20KG</v>
          </cell>
        </row>
        <row r="510">
          <cell r="A510" t="str">
            <v>250BWSC 22KG</v>
          </cell>
        </row>
        <row r="511">
          <cell r="A511" t="str">
            <v>300BWSC 22KG</v>
          </cell>
        </row>
        <row r="512">
          <cell r="A512" t="str">
            <v>350BWSC 22KG</v>
          </cell>
        </row>
        <row r="513">
          <cell r="A513" t="str">
            <v>400BWSC 22KG</v>
          </cell>
        </row>
        <row r="514">
          <cell r="A514" t="str">
            <v>450BWSC 22KG</v>
          </cell>
        </row>
        <row r="515">
          <cell r="A515" t="str">
            <v>500BWSC 22KG</v>
          </cell>
        </row>
        <row r="516">
          <cell r="A516" t="str">
            <v>600BWSC 22KG</v>
          </cell>
        </row>
        <row r="517">
          <cell r="A517" t="str">
            <v>700BWSC 22KG</v>
          </cell>
        </row>
        <row r="518">
          <cell r="A518" t="str">
            <v>800BWSC 22KG</v>
          </cell>
        </row>
        <row r="519">
          <cell r="A519" t="str">
            <v>900BWSC 22KG</v>
          </cell>
        </row>
        <row r="520">
          <cell r="A520" t="str">
            <v>1000BWSC 22KG</v>
          </cell>
        </row>
        <row r="521">
          <cell r="A521" t="str">
            <v>1100BWSC 22KG</v>
          </cell>
        </row>
        <row r="522">
          <cell r="A522" t="str">
            <v>1200BWSC 22KG</v>
          </cell>
        </row>
        <row r="524">
          <cell r="A524" t="str">
            <v>250BWSC 24KG</v>
          </cell>
        </row>
        <row r="525">
          <cell r="A525" t="str">
            <v>300BWSC 24KG</v>
          </cell>
        </row>
        <row r="526">
          <cell r="A526" t="str">
            <v>350BWSC 24KG</v>
          </cell>
        </row>
        <row r="527">
          <cell r="A527" t="str">
            <v>400BWSC 24KG</v>
          </cell>
        </row>
        <row r="528">
          <cell r="A528" t="str">
            <v>450BWSC 24KG</v>
          </cell>
        </row>
        <row r="529">
          <cell r="A529" t="str">
            <v>500BWSC 24KG</v>
          </cell>
        </row>
        <row r="530">
          <cell r="A530" t="str">
            <v>600BWSC 24KG</v>
          </cell>
        </row>
        <row r="531">
          <cell r="A531" t="str">
            <v>700BWSC 24KG</v>
          </cell>
        </row>
        <row r="532">
          <cell r="A532" t="str">
            <v>800BWSC 24KG</v>
          </cell>
        </row>
        <row r="533">
          <cell r="A533" t="str">
            <v>900BWSC 24KG</v>
          </cell>
        </row>
        <row r="534">
          <cell r="A534" t="str">
            <v>1000BWSC 24KG</v>
          </cell>
        </row>
        <row r="535">
          <cell r="A535" t="str">
            <v>1100BWSC 24KG</v>
          </cell>
        </row>
        <row r="536">
          <cell r="A536" t="str">
            <v>1200BWSC 24KG</v>
          </cell>
        </row>
        <row r="538">
          <cell r="A538" t="str">
            <v>250BWSC 26KG</v>
          </cell>
        </row>
        <row r="539">
          <cell r="A539" t="str">
            <v>300BWSC 26KG</v>
          </cell>
        </row>
        <row r="540">
          <cell r="A540" t="str">
            <v>350BWSC 26KG</v>
          </cell>
        </row>
        <row r="541">
          <cell r="A541" t="str">
            <v>400BWSC 26KG</v>
          </cell>
        </row>
        <row r="542">
          <cell r="A542" t="str">
            <v>450BWSC 26KG</v>
          </cell>
        </row>
        <row r="543">
          <cell r="A543" t="str">
            <v>500BWSC 26KG</v>
          </cell>
        </row>
        <row r="544">
          <cell r="A544" t="str">
            <v>600BWSC 26KG</v>
          </cell>
        </row>
        <row r="545">
          <cell r="A545" t="str">
            <v>700BWSC 26KG</v>
          </cell>
        </row>
        <row r="546">
          <cell r="A546" t="str">
            <v>800BWSC 26KG</v>
          </cell>
        </row>
        <row r="547">
          <cell r="A547" t="str">
            <v>900BWSC 26KG</v>
          </cell>
        </row>
        <row r="548">
          <cell r="A548" t="str">
            <v>1000BWSC 26KG</v>
          </cell>
        </row>
        <row r="549">
          <cell r="A549" t="str">
            <v>1100BWSC 26KG</v>
          </cell>
        </row>
        <row r="550">
          <cell r="A550" t="str">
            <v>1200BWSC 26KG</v>
          </cell>
        </row>
        <row r="552">
          <cell r="A552" t="str">
            <v>250BWSC 28KG</v>
          </cell>
        </row>
        <row r="553">
          <cell r="A553" t="str">
            <v>300BWSC 28KG</v>
          </cell>
        </row>
        <row r="554">
          <cell r="A554" t="str">
            <v>350BWSC 28KG</v>
          </cell>
        </row>
        <row r="555">
          <cell r="A555" t="str">
            <v>400BWSC 28KG</v>
          </cell>
        </row>
        <row r="556">
          <cell r="A556" t="str">
            <v>450BWSC 28KG</v>
          </cell>
        </row>
        <row r="557">
          <cell r="A557" t="str">
            <v>500BWSC 28KG</v>
          </cell>
        </row>
        <row r="558">
          <cell r="A558" t="str">
            <v>600BWSC 28KG</v>
          </cell>
        </row>
        <row r="559">
          <cell r="A559" t="str">
            <v>700BWSC 28KG</v>
          </cell>
        </row>
        <row r="560">
          <cell r="A560" t="str">
            <v>800BWSC 28KG</v>
          </cell>
        </row>
        <row r="561">
          <cell r="A561" t="str">
            <v>900BWSC 28KG</v>
          </cell>
        </row>
        <row r="562">
          <cell r="A562" t="str">
            <v>1000BWSC 28KG</v>
          </cell>
        </row>
        <row r="563">
          <cell r="A563" t="str">
            <v>1100BWSC 28KG</v>
          </cell>
        </row>
        <row r="564">
          <cell r="A564" t="str">
            <v>1200BWSC 28KG</v>
          </cell>
        </row>
        <row r="566">
          <cell r="A566" t="str">
            <v>250BWSC 30KG</v>
          </cell>
        </row>
        <row r="567">
          <cell r="A567" t="str">
            <v>300BWSC 30KG</v>
          </cell>
        </row>
        <row r="568">
          <cell r="A568" t="str">
            <v>350BWSC 30KG</v>
          </cell>
        </row>
        <row r="569">
          <cell r="A569" t="str">
            <v>400BWSC 30KG</v>
          </cell>
        </row>
        <row r="570">
          <cell r="A570" t="str">
            <v>450BWSC 30KG</v>
          </cell>
        </row>
        <row r="571">
          <cell r="A571" t="str">
            <v>500BWSC 30KG</v>
          </cell>
        </row>
        <row r="572">
          <cell r="A572" t="str">
            <v>600BWSC 30KG</v>
          </cell>
        </row>
        <row r="573">
          <cell r="A573" t="str">
            <v>700BWSC 30KG</v>
          </cell>
        </row>
        <row r="574">
          <cell r="A574" t="str">
            <v>800BWSC 30KG</v>
          </cell>
        </row>
        <row r="575">
          <cell r="A575" t="str">
            <v>900BWSC 30KG</v>
          </cell>
        </row>
        <row r="576">
          <cell r="A576" t="str">
            <v>1000BWSC 30KG</v>
          </cell>
        </row>
        <row r="577">
          <cell r="A577" t="str">
            <v>1100BWSC 30KG</v>
          </cell>
        </row>
        <row r="578">
          <cell r="A578" t="str">
            <v>1200BWSC 30KG</v>
          </cell>
        </row>
        <row r="580">
          <cell r="A580" t="str">
            <v>300GRP 3BAR</v>
          </cell>
        </row>
        <row r="581">
          <cell r="A581" t="str">
            <v>350GRP 3BAR</v>
          </cell>
        </row>
        <row r="582">
          <cell r="A582" t="str">
            <v>400GRP 3BAR</v>
          </cell>
        </row>
        <row r="583">
          <cell r="A583" t="str">
            <v>450GRP 3BAR</v>
          </cell>
        </row>
        <row r="584">
          <cell r="A584" t="str">
            <v>500GRP 3BAR</v>
          </cell>
        </row>
        <row r="585">
          <cell r="A585" t="str">
            <v>600GRP 3BAR</v>
          </cell>
        </row>
        <row r="586">
          <cell r="A586" t="str">
            <v>700GRP 3BAR</v>
          </cell>
        </row>
        <row r="587">
          <cell r="A587" t="str">
            <v>800GRP 3BAR</v>
          </cell>
        </row>
        <row r="588">
          <cell r="A588" t="str">
            <v>900GRP 3BAR</v>
          </cell>
        </row>
        <row r="589">
          <cell r="A589" t="str">
            <v>1000GRP 3BAR</v>
          </cell>
        </row>
        <row r="591">
          <cell r="A591" t="str">
            <v>300GRP 6BAR</v>
          </cell>
        </row>
        <row r="592">
          <cell r="A592" t="str">
            <v>350GRP 6BAR</v>
          </cell>
        </row>
        <row r="593">
          <cell r="A593" t="str">
            <v>400GRP 6BAR</v>
          </cell>
        </row>
        <row r="594">
          <cell r="A594" t="str">
            <v>450GRP 6BAR</v>
          </cell>
        </row>
        <row r="595">
          <cell r="A595" t="str">
            <v>500GRP 6BAR</v>
          </cell>
        </row>
        <row r="596">
          <cell r="A596" t="str">
            <v>600GRP 6BAR</v>
          </cell>
        </row>
        <row r="597">
          <cell r="A597" t="str">
            <v>700GRP 6BAR</v>
          </cell>
        </row>
        <row r="598">
          <cell r="A598" t="str">
            <v>800GRP 6BAR</v>
          </cell>
        </row>
        <row r="599">
          <cell r="A599" t="str">
            <v>900GRP 6BAR</v>
          </cell>
        </row>
        <row r="600">
          <cell r="A600" t="str">
            <v>1000GRP 6BAR</v>
          </cell>
        </row>
        <row r="602">
          <cell r="A602" t="str">
            <v>300GRP 9BAR</v>
          </cell>
        </row>
        <row r="603">
          <cell r="A603" t="str">
            <v>350GRP 9BAR</v>
          </cell>
        </row>
        <row r="604">
          <cell r="A604" t="str">
            <v>400GRP 9BAR</v>
          </cell>
        </row>
        <row r="605">
          <cell r="A605" t="str">
            <v>450GRP 9BAR</v>
          </cell>
        </row>
        <row r="606">
          <cell r="A606" t="str">
            <v>500GRP 9BAR</v>
          </cell>
        </row>
        <row r="607">
          <cell r="A607" t="str">
            <v>600GRP 9BAR</v>
          </cell>
        </row>
        <row r="608">
          <cell r="A608" t="str">
            <v>700GRP 9BAR</v>
          </cell>
        </row>
        <row r="609">
          <cell r="A609" t="str">
            <v>800GRP 9BAR</v>
          </cell>
        </row>
        <row r="610">
          <cell r="A610" t="str">
            <v>900GRP 9BAR</v>
          </cell>
        </row>
        <row r="611">
          <cell r="A611" t="str">
            <v>1000GRP 9BAR</v>
          </cell>
        </row>
        <row r="613">
          <cell r="A613" t="str">
            <v>300GRP 12BAR</v>
          </cell>
        </row>
        <row r="614">
          <cell r="A614" t="str">
            <v>350GRP 12BAR</v>
          </cell>
        </row>
        <row r="615">
          <cell r="A615" t="str">
            <v>400GRP 12BAR</v>
          </cell>
        </row>
        <row r="616">
          <cell r="A616" t="str">
            <v>450GRP 12BAR</v>
          </cell>
        </row>
        <row r="617">
          <cell r="A617" t="str">
            <v>500GRP 12BAR</v>
          </cell>
        </row>
        <row r="618">
          <cell r="A618" t="str">
            <v>600GRP 12BAR</v>
          </cell>
        </row>
        <row r="619">
          <cell r="A619" t="str">
            <v>700GRP 12BAR</v>
          </cell>
        </row>
        <row r="620">
          <cell r="A620" t="str">
            <v>800GRP 12BAR</v>
          </cell>
        </row>
        <row r="621">
          <cell r="A621" t="str">
            <v>900GRP 12BAR</v>
          </cell>
        </row>
        <row r="622">
          <cell r="A622" t="str">
            <v>1000GRP 12BAR</v>
          </cell>
        </row>
        <row r="624">
          <cell r="A624" t="str">
            <v>300GRP 15BAR</v>
          </cell>
        </row>
        <row r="625">
          <cell r="A625" t="str">
            <v>350GRP 15BAR</v>
          </cell>
        </row>
        <row r="626">
          <cell r="A626" t="str">
            <v>400GRP 15BAR</v>
          </cell>
        </row>
        <row r="627">
          <cell r="A627" t="str">
            <v>450GRP 15BAR</v>
          </cell>
        </row>
        <row r="628">
          <cell r="A628" t="str">
            <v>500GRP 15BAR</v>
          </cell>
        </row>
        <row r="629">
          <cell r="A629" t="str">
            <v>600GRP 15BAR</v>
          </cell>
        </row>
        <row r="630">
          <cell r="A630" t="str">
            <v>700GRP 15BAR</v>
          </cell>
        </row>
        <row r="631">
          <cell r="A631" t="str">
            <v>800GRP 15BAR</v>
          </cell>
        </row>
        <row r="632">
          <cell r="A632" t="str">
            <v>900GRP 15BAR</v>
          </cell>
        </row>
        <row r="633">
          <cell r="A633" t="str">
            <v>1000GRP 15BAR</v>
          </cell>
        </row>
        <row r="635">
          <cell r="A635" t="str">
            <v>80 MS 5</v>
          </cell>
        </row>
        <row r="636">
          <cell r="A636" t="str">
            <v>100 MS 5</v>
          </cell>
        </row>
        <row r="637">
          <cell r="A637" t="str">
            <v>125 MS 5</v>
          </cell>
        </row>
        <row r="638">
          <cell r="A638" t="str">
            <v>150 MS 5</v>
          </cell>
        </row>
        <row r="639">
          <cell r="A639" t="str">
            <v>200 MS 5</v>
          </cell>
        </row>
        <row r="640">
          <cell r="A640" t="str">
            <v>250 MS 5</v>
          </cell>
        </row>
        <row r="641">
          <cell r="A641" t="str">
            <v>300 MS 5</v>
          </cell>
        </row>
        <row r="642">
          <cell r="A642" t="str">
            <v>350 MS 5</v>
          </cell>
        </row>
        <row r="643">
          <cell r="A643" t="str">
            <v>400 MS 5</v>
          </cell>
        </row>
        <row r="644">
          <cell r="A644" t="str">
            <v>450 MS 5</v>
          </cell>
        </row>
        <row r="645">
          <cell r="A645" t="str">
            <v>500 MS 5</v>
          </cell>
        </row>
        <row r="646">
          <cell r="A646" t="str">
            <v>600 MS 5</v>
          </cell>
        </row>
        <row r="647">
          <cell r="A647" t="str">
            <v>700 MS 5</v>
          </cell>
        </row>
        <row r="648">
          <cell r="A648" t="str">
            <v>800 MS 5</v>
          </cell>
        </row>
        <row r="649">
          <cell r="A649" t="str">
            <v>900 MS 5</v>
          </cell>
        </row>
        <row r="650">
          <cell r="A650" t="str">
            <v>1000 MS 5</v>
          </cell>
        </row>
        <row r="652">
          <cell r="A652" t="str">
            <v>80 MS 6</v>
          </cell>
        </row>
        <row r="653">
          <cell r="A653" t="str">
            <v>100 MS 6</v>
          </cell>
        </row>
        <row r="654">
          <cell r="A654" t="str">
            <v>125 MS 6</v>
          </cell>
        </row>
        <row r="655">
          <cell r="A655" t="str">
            <v>150 MS 6</v>
          </cell>
        </row>
        <row r="656">
          <cell r="A656" t="str">
            <v>200 MS 6</v>
          </cell>
        </row>
        <row r="657">
          <cell r="A657" t="str">
            <v>250 MS 6</v>
          </cell>
        </row>
        <row r="658">
          <cell r="A658" t="str">
            <v>300 MS 6</v>
          </cell>
        </row>
        <row r="659">
          <cell r="A659" t="str">
            <v>350 MS 6</v>
          </cell>
        </row>
        <row r="660">
          <cell r="A660" t="str">
            <v>400 MS 6</v>
          </cell>
        </row>
        <row r="661">
          <cell r="A661" t="str">
            <v>450 MS 6</v>
          </cell>
        </row>
        <row r="662">
          <cell r="A662" t="str">
            <v>500 MS 6</v>
          </cell>
        </row>
        <row r="663">
          <cell r="A663" t="str">
            <v>600 MS 6</v>
          </cell>
        </row>
        <row r="664">
          <cell r="A664" t="str">
            <v>700 MS 6</v>
          </cell>
        </row>
        <row r="665">
          <cell r="A665" t="str">
            <v>800 MS 6</v>
          </cell>
        </row>
        <row r="666">
          <cell r="A666" t="str">
            <v>900 MS 6</v>
          </cell>
        </row>
        <row r="667">
          <cell r="A667" t="str">
            <v>1000 MS 6</v>
          </cell>
        </row>
        <row r="669">
          <cell r="A669" t="str">
            <v>80 MS 8</v>
          </cell>
        </row>
        <row r="670">
          <cell r="A670" t="str">
            <v>100 MS 8</v>
          </cell>
        </row>
        <row r="671">
          <cell r="A671" t="str">
            <v>125 MS 8</v>
          </cell>
        </row>
        <row r="672">
          <cell r="A672" t="str">
            <v>150 MS 8</v>
          </cell>
        </row>
        <row r="673">
          <cell r="A673" t="str">
            <v>200 MS 8</v>
          </cell>
        </row>
        <row r="674">
          <cell r="A674" t="str">
            <v>250 MS 8</v>
          </cell>
        </row>
        <row r="675">
          <cell r="A675" t="str">
            <v>300 MS 8</v>
          </cell>
        </row>
        <row r="676">
          <cell r="A676" t="str">
            <v>350 MS 8</v>
          </cell>
        </row>
        <row r="677">
          <cell r="A677" t="str">
            <v>400 MS 8</v>
          </cell>
        </row>
        <row r="678">
          <cell r="A678" t="str">
            <v>450 MS 8</v>
          </cell>
        </row>
        <row r="679">
          <cell r="A679" t="str">
            <v>500 MS 8</v>
          </cell>
        </row>
        <row r="680">
          <cell r="A680" t="str">
            <v>600 MS 8</v>
          </cell>
        </row>
        <row r="681">
          <cell r="A681" t="str">
            <v>700 MS 8</v>
          </cell>
        </row>
        <row r="682">
          <cell r="A682" t="str">
            <v>800 MS 8</v>
          </cell>
        </row>
        <row r="683">
          <cell r="A683" t="str">
            <v>900 MS 8</v>
          </cell>
        </row>
        <row r="684">
          <cell r="A684" t="str">
            <v>1000 MS 8</v>
          </cell>
        </row>
        <row r="686">
          <cell r="A686" t="str">
            <v>80 MS 10</v>
          </cell>
        </row>
        <row r="687">
          <cell r="A687" t="str">
            <v>100 MS 10</v>
          </cell>
        </row>
        <row r="688">
          <cell r="A688" t="str">
            <v>125 MS 10</v>
          </cell>
        </row>
        <row r="689">
          <cell r="A689" t="str">
            <v>150 MS 10</v>
          </cell>
        </row>
        <row r="690">
          <cell r="A690" t="str">
            <v>200 MS 10</v>
          </cell>
        </row>
        <row r="691">
          <cell r="A691" t="str">
            <v>250 MS 10</v>
          </cell>
        </row>
        <row r="692">
          <cell r="A692" t="str">
            <v>300 MS 10</v>
          </cell>
        </row>
        <row r="693">
          <cell r="A693" t="str">
            <v>350 MS 10</v>
          </cell>
        </row>
        <row r="694">
          <cell r="A694" t="str">
            <v>400 MS 10</v>
          </cell>
        </row>
        <row r="695">
          <cell r="A695" t="str">
            <v>450 MS 10</v>
          </cell>
        </row>
        <row r="696">
          <cell r="A696" t="str">
            <v>500 MS 10</v>
          </cell>
        </row>
        <row r="697">
          <cell r="A697" t="str">
            <v>600 MS 10</v>
          </cell>
        </row>
        <row r="698">
          <cell r="A698" t="str">
            <v>700 MS 10</v>
          </cell>
        </row>
        <row r="699">
          <cell r="A699" t="str">
            <v>800 MS 10</v>
          </cell>
        </row>
        <row r="700">
          <cell r="A700" t="str">
            <v>900 MS 10</v>
          </cell>
        </row>
        <row r="701">
          <cell r="A701" t="str">
            <v>1000 MS 10</v>
          </cell>
        </row>
      </sheetData>
      <sheetData sheetId="44"/>
      <sheetData sheetId="45"/>
      <sheetData sheetId="46">
        <row r="23">
          <cell r="A23" t="str">
            <v>80 RCC S/S NP2 CLASS</v>
          </cell>
        </row>
        <row r="24">
          <cell r="A24" t="str">
            <v>100 RCC S/S NP2 CLASS</v>
          </cell>
        </row>
        <row r="25">
          <cell r="A25" t="str">
            <v>150 RCC S/S NP2 CLASS</v>
          </cell>
        </row>
        <row r="26">
          <cell r="A26" t="str">
            <v>200 RCC S/S NP2 CLASS</v>
          </cell>
        </row>
        <row r="27">
          <cell r="A27" t="str">
            <v>225 RCC S/S NP2 CLASS</v>
          </cell>
        </row>
        <row r="28">
          <cell r="A28" t="str">
            <v>250 RCC S/S NP2 CLASS</v>
          </cell>
        </row>
        <row r="29">
          <cell r="A29" t="str">
            <v>300 RCC S/S NP2 CLASS</v>
          </cell>
        </row>
        <row r="30">
          <cell r="A30" t="str">
            <v>350 RCC S/S NP2 CLASS</v>
          </cell>
        </row>
        <row r="31">
          <cell r="A31" t="str">
            <v>400 RCC S/S NP2 CLASS</v>
          </cell>
        </row>
        <row r="32">
          <cell r="A32" t="str">
            <v>450 RCC S/S NP2 CLASS</v>
          </cell>
        </row>
        <row r="33">
          <cell r="A33" t="str">
            <v>500 RCC S/S NP2 CLASS</v>
          </cell>
        </row>
        <row r="34">
          <cell r="A34" t="str">
            <v>600 RCC S/S NP2 CLASS</v>
          </cell>
        </row>
        <row r="35">
          <cell r="A35" t="str">
            <v>700 RCC S/S NP2 CLASS</v>
          </cell>
        </row>
        <row r="36">
          <cell r="A36" t="str">
            <v>800 RCC S/S NP2 CLASS</v>
          </cell>
        </row>
        <row r="37">
          <cell r="A37" t="str">
            <v>900 RCC S/S NP2 CLASS</v>
          </cell>
        </row>
        <row r="38">
          <cell r="A38" t="str">
            <v>1000 RCC S/S NP2 CLASS</v>
          </cell>
        </row>
        <row r="39">
          <cell r="A39" t="str">
            <v>1100 RCC S/S NP2 CLASS</v>
          </cell>
        </row>
        <row r="40">
          <cell r="A40" t="str">
            <v>1200 RCC S/S NP2 CLASS</v>
          </cell>
        </row>
        <row r="41">
          <cell r="A41" t="str">
            <v>1400 RCC S/S NP2 CLASS</v>
          </cell>
        </row>
        <row r="42">
          <cell r="A42" t="str">
            <v>1600 RCC S/S NP2 CLASS</v>
          </cell>
        </row>
        <row r="43">
          <cell r="A43" t="str">
            <v>1800 RCC S/S NP2 CLASS</v>
          </cell>
        </row>
        <row r="44">
          <cell r="A44" t="str">
            <v>80 RCC S/S NP3 CLASS</v>
          </cell>
        </row>
        <row r="45">
          <cell r="A45" t="str">
            <v>150 RCC S/S NP3 CLASS</v>
          </cell>
        </row>
        <row r="46">
          <cell r="A46" t="str">
            <v>200 RCC S/S NP3 CLASS</v>
          </cell>
        </row>
        <row r="47">
          <cell r="A47" t="str">
            <v>225 RCC S/S NP3 CLASS</v>
          </cell>
        </row>
        <row r="48">
          <cell r="A48" t="str">
            <v>250 RCC S/S NP3 CLASS</v>
          </cell>
        </row>
        <row r="49">
          <cell r="A49" t="str">
            <v>300 RCC S/S NP3 CLASS</v>
          </cell>
        </row>
        <row r="50">
          <cell r="A50" t="str">
            <v>350 RCC S/S NP3 CLASS</v>
          </cell>
        </row>
        <row r="51">
          <cell r="A51" t="str">
            <v>400 RCC S/S NP3 CLASS</v>
          </cell>
        </row>
        <row r="52">
          <cell r="A52" t="str">
            <v>450 RCC S/S NP3 CLASS</v>
          </cell>
        </row>
        <row r="53">
          <cell r="A53" t="str">
            <v>500 RCC S/S NP3 CLASS</v>
          </cell>
        </row>
        <row r="54">
          <cell r="A54" t="str">
            <v>600 RCC S/S NP3 CLASS</v>
          </cell>
        </row>
        <row r="55">
          <cell r="A55" t="str">
            <v>700 RCC S/S NP3 CLASS</v>
          </cell>
        </row>
        <row r="56">
          <cell r="A56" t="str">
            <v>800 RCC S/S NP3 CLASS</v>
          </cell>
        </row>
        <row r="57">
          <cell r="A57" t="str">
            <v>900 RCC S/S NP3 CLASS</v>
          </cell>
        </row>
        <row r="58">
          <cell r="A58" t="str">
            <v>1000 RCC S/S NP3 CLASS</v>
          </cell>
        </row>
        <row r="59">
          <cell r="A59" t="str">
            <v>1100 RCC S/S NP3 CLASS</v>
          </cell>
        </row>
        <row r="60">
          <cell r="A60" t="str">
            <v>1200 RCC S/S NP3 CLASS</v>
          </cell>
        </row>
        <row r="61">
          <cell r="A61" t="str">
            <v>1400 RCC S/S NP3 CLASS</v>
          </cell>
        </row>
        <row r="62">
          <cell r="A62" t="str">
            <v>1600 RCC S/S NP3 CLASS</v>
          </cell>
        </row>
        <row r="63">
          <cell r="A63" t="str">
            <v>1800 RCC S/S NP3 CLASS</v>
          </cell>
        </row>
        <row r="64">
          <cell r="A64" t="str">
            <v>80 RCC S/S NP4 CLASS</v>
          </cell>
        </row>
        <row r="65">
          <cell r="A65" t="str">
            <v>150 RCC S/S NP4 CLASS</v>
          </cell>
        </row>
        <row r="66">
          <cell r="A66" t="str">
            <v>200 RCC S/S NP4 CLASS</v>
          </cell>
        </row>
        <row r="67">
          <cell r="A67" t="str">
            <v>225 RCC S/S NP4 CLASS</v>
          </cell>
        </row>
        <row r="68">
          <cell r="A68" t="str">
            <v>250 RCC S/S NP4 CLASS</v>
          </cell>
        </row>
        <row r="69">
          <cell r="A69" t="str">
            <v>300 RCC S/S NP4 CLASS</v>
          </cell>
        </row>
        <row r="70">
          <cell r="A70" t="str">
            <v>350 RCC S/S NP4 CLASS</v>
          </cell>
        </row>
        <row r="71">
          <cell r="A71" t="str">
            <v>400 RCC S/S NP4 CLASS</v>
          </cell>
        </row>
        <row r="72">
          <cell r="A72" t="str">
            <v>450 RCC S/S NP4 CLASS</v>
          </cell>
        </row>
        <row r="73">
          <cell r="A73" t="str">
            <v>500 RCC S/S NP4 CLASS</v>
          </cell>
        </row>
        <row r="74">
          <cell r="A74" t="str">
            <v>600 RCC S/S NP4 CLASS</v>
          </cell>
        </row>
        <row r="75">
          <cell r="A75" t="str">
            <v>700 RCC S/S NP4 CLASS</v>
          </cell>
        </row>
        <row r="76">
          <cell r="A76" t="str">
            <v>800 RCC S/S NP4 CLASS</v>
          </cell>
        </row>
        <row r="77">
          <cell r="A77" t="str">
            <v>900 RCC S/S NP4 CLASS</v>
          </cell>
        </row>
        <row r="78">
          <cell r="A78" t="str">
            <v>1000 RCC S/S NP4 CLASS</v>
          </cell>
        </row>
        <row r="79">
          <cell r="A79" t="str">
            <v>1100 RCC S/S NP4 CLASS</v>
          </cell>
        </row>
        <row r="80">
          <cell r="A80" t="str">
            <v>1200 RCC S/S NP4 CLASS</v>
          </cell>
        </row>
        <row r="81">
          <cell r="A81" t="str">
            <v>1400 RCC S/S NP4 CLASS</v>
          </cell>
        </row>
        <row r="82">
          <cell r="A82" t="str">
            <v>1600 RCC S/S NP4 CLASS</v>
          </cell>
        </row>
        <row r="83">
          <cell r="A83" t="str">
            <v>1800 RCC S/S NP4 CLASS</v>
          </cell>
        </row>
      </sheetData>
      <sheetData sheetId="47">
        <row r="24">
          <cell r="A24" t="str">
            <v>80 RCC S/S P1 CLASS</v>
          </cell>
        </row>
        <row r="25">
          <cell r="A25" t="str">
            <v>100 RCC S/S P1 CLASS</v>
          </cell>
        </row>
        <row r="26">
          <cell r="A26" t="str">
            <v>150 RCC S/S P1 CLASS</v>
          </cell>
        </row>
        <row r="27">
          <cell r="A27" t="str">
            <v>200 RCC S/S P1 CLASS</v>
          </cell>
        </row>
        <row r="28">
          <cell r="A28" t="str">
            <v>225 RCC S/S P1 CLASS</v>
          </cell>
        </row>
        <row r="29">
          <cell r="A29" t="str">
            <v>250 RCC S/S P1 CLASS</v>
          </cell>
        </row>
        <row r="30">
          <cell r="A30" t="str">
            <v>300 RCC S/S P1 CLASS</v>
          </cell>
        </row>
        <row r="31">
          <cell r="A31" t="str">
            <v>350 RCC S/S P1 CLASS</v>
          </cell>
        </row>
        <row r="32">
          <cell r="A32" t="str">
            <v>400 RCC S/S P1 CLASS</v>
          </cell>
        </row>
        <row r="33">
          <cell r="A33" t="str">
            <v>450 RCC S/S P1 CLASS</v>
          </cell>
        </row>
        <row r="34">
          <cell r="A34" t="str">
            <v>500 RCC S/S P1 CLASS</v>
          </cell>
        </row>
        <row r="35">
          <cell r="A35" t="str">
            <v>600 RCC S/S P1 CLASS</v>
          </cell>
        </row>
        <row r="36">
          <cell r="A36" t="str">
            <v>700 RCC S/S P1 CLASS</v>
          </cell>
        </row>
        <row r="37">
          <cell r="A37" t="str">
            <v>800 RCC S/S P1 CLASS</v>
          </cell>
        </row>
        <row r="38">
          <cell r="A38" t="str">
            <v>900 RCC S/S P1 CLASS</v>
          </cell>
        </row>
        <row r="39">
          <cell r="A39" t="str">
            <v>1000 RCC S/S P1 CLASS</v>
          </cell>
        </row>
        <row r="40">
          <cell r="A40" t="str">
            <v>1100 RCC S/S P1 CLASS</v>
          </cell>
        </row>
        <row r="41">
          <cell r="A41" t="str">
            <v>1200 RCC S/S P1 CLASS</v>
          </cell>
        </row>
        <row r="42">
          <cell r="A42" t="str">
            <v>80 RCC S/S P2 CLASS</v>
          </cell>
        </row>
        <row r="43">
          <cell r="A43" t="str">
            <v>100 RCC S/S P2 CLASS</v>
          </cell>
        </row>
        <row r="44">
          <cell r="A44" t="str">
            <v>150 RCC S/S P2 CLASS</v>
          </cell>
        </row>
        <row r="45">
          <cell r="A45" t="str">
            <v>200 RCC S/S P2 CLASS</v>
          </cell>
        </row>
        <row r="46">
          <cell r="A46" t="str">
            <v>225 RCC S/S P2 CLASS</v>
          </cell>
        </row>
        <row r="47">
          <cell r="A47" t="str">
            <v>250 RCC S/S P2 CLASS</v>
          </cell>
        </row>
        <row r="48">
          <cell r="A48" t="str">
            <v>300 RCC S/S P2 CLASS</v>
          </cell>
        </row>
        <row r="49">
          <cell r="A49" t="str">
            <v>350 RCC S/S P2 CLASS</v>
          </cell>
        </row>
        <row r="50">
          <cell r="A50" t="str">
            <v>400 RCC S/S P2 CLASS</v>
          </cell>
        </row>
        <row r="51">
          <cell r="A51" t="str">
            <v>450 RCC S/S P2 CLASS</v>
          </cell>
        </row>
        <row r="52">
          <cell r="A52" t="str">
            <v>500 RCC S/S P2 CLASS</v>
          </cell>
        </row>
        <row r="53">
          <cell r="A53" t="str">
            <v>600 RCC S/S P2 CLASS</v>
          </cell>
        </row>
        <row r="54">
          <cell r="A54" t="str">
            <v>700 RCC S/S P2 CLASS</v>
          </cell>
        </row>
        <row r="55">
          <cell r="A55" t="str">
            <v>800 RCC S/S P2 CLASS</v>
          </cell>
        </row>
        <row r="56">
          <cell r="A56" t="str">
            <v>900 RCC S/S P2 CLASS</v>
          </cell>
        </row>
        <row r="57">
          <cell r="A57" t="str">
            <v>1000 RCC S/S P2 CLASS</v>
          </cell>
        </row>
        <row r="58">
          <cell r="A58" t="str">
            <v>1100 RCC S/S P2 CLASS</v>
          </cell>
        </row>
        <row r="59">
          <cell r="A59" t="str">
            <v>1200 RCC S/S P2 CLASS</v>
          </cell>
        </row>
        <row r="60">
          <cell r="A60" t="str">
            <v>80 RCC S/S P3 CLASS</v>
          </cell>
        </row>
        <row r="61">
          <cell r="A61" t="str">
            <v>100 RCC S/S P3 CLASS</v>
          </cell>
        </row>
        <row r="62">
          <cell r="A62" t="str">
            <v>150 RCC S/S P3 CLASS</v>
          </cell>
        </row>
        <row r="63">
          <cell r="A63" t="str">
            <v>200 RCC S/S P3 CLASS</v>
          </cell>
        </row>
        <row r="64">
          <cell r="A64" t="str">
            <v>225 RCC S/S P3 CLASS</v>
          </cell>
        </row>
        <row r="65">
          <cell r="A65" t="str">
            <v>250 RCC S/S P3 CLASS</v>
          </cell>
        </row>
        <row r="66">
          <cell r="A66" t="str">
            <v>300 RCC S/S P3 CLASS</v>
          </cell>
        </row>
        <row r="67">
          <cell r="A67" t="str">
            <v>350 RCC S/S P3 CLASS</v>
          </cell>
        </row>
        <row r="68">
          <cell r="A68" t="str">
            <v>400 RCC S/S P3 CLASS</v>
          </cell>
        </row>
        <row r="69">
          <cell r="A69" t="str">
            <v>450 RCC S/S P3 CLASS</v>
          </cell>
        </row>
        <row r="70">
          <cell r="A70" t="str">
            <v>500 RCC S/S P3 CLASS</v>
          </cell>
        </row>
        <row r="71">
          <cell r="A71" t="str">
            <v>600 RCC S/S P3 CLASS</v>
          </cell>
        </row>
        <row r="72">
          <cell r="A72" t="str">
            <v>700 RCC S/S P3 CLASS</v>
          </cell>
        </row>
        <row r="73">
          <cell r="A73" t="str">
            <v>800 RCC S/S P3 CLASS</v>
          </cell>
        </row>
        <row r="74">
          <cell r="A74" t="str">
            <v>900 RCC S/S P3 CLASS</v>
          </cell>
        </row>
        <row r="75">
          <cell r="A75" t="str">
            <v>1000 RCC S/S P3 CLASS</v>
          </cell>
        </row>
        <row r="76">
          <cell r="A76" t="str">
            <v>1100 RCC S/S P3 CLASS</v>
          </cell>
        </row>
        <row r="77">
          <cell r="A77" t="str">
            <v>1200 RCC S/S P3 CLASS</v>
          </cell>
        </row>
      </sheetData>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ow r="16">
          <cell r="G16">
            <v>76.63</v>
          </cell>
        </row>
      </sheetData>
      <sheetData sheetId="74"/>
      <sheetData sheetId="75">
        <row r="4">
          <cell r="A4">
            <v>80</v>
          </cell>
        </row>
      </sheetData>
      <sheetData sheetId="76">
        <row r="26">
          <cell r="B26">
            <v>80</v>
          </cell>
        </row>
      </sheetData>
      <sheetData sheetId="77"/>
      <sheetData sheetId="78"/>
      <sheetData sheetId="79"/>
      <sheetData sheetId="80"/>
      <sheetData sheetId="81"/>
      <sheetData sheetId="82">
        <row r="152">
          <cell r="D152">
            <v>1543</v>
          </cell>
        </row>
      </sheetData>
      <sheetData sheetId="83"/>
      <sheetData sheetId="84">
        <row r="7">
          <cell r="C7">
            <v>93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DS1" t="str">
            <v>Manual means : Idle hire charges of trucks not added</v>
          </cell>
          <cell r="EI1" t="str">
            <v>Unsupported height : 3.66m : steel scaffolding</v>
          </cell>
          <cell r="GV1" t="str">
            <v>cement_concrete</v>
          </cell>
        </row>
        <row r="2">
          <cell r="DS2" t="str">
            <v>Manual means : Idle hire charges of trucks added</v>
          </cell>
          <cell r="DU2" t="str">
            <v>Between Basement &amp; Ist Floor</v>
          </cell>
          <cell r="DZ2" t="str">
            <v>Ist Floor</v>
          </cell>
          <cell r="EE2" t="str">
            <v>Between Basement &amp; Ist Floor</v>
          </cell>
          <cell r="EI2" t="str">
            <v>Unsupported height : 4.27m : steel scaffolding</v>
          </cell>
          <cell r="GV2" t="str">
            <v>Cost of Plain CC M20-Nominal Mix with 20mm HBG metalwith Hand mixing</v>
          </cell>
          <cell r="HL2" t="str">
            <v>Cement plastering (1:3) 12mm - Between Basement &amp; Ist Floor</v>
          </cell>
        </row>
        <row r="3">
          <cell r="DS3" t="str">
            <v>Machine means : Idle hire charges of trucks added</v>
          </cell>
          <cell r="DU3" t="str">
            <v>Between Ist &amp; IInd Floor</v>
          </cell>
          <cell r="DZ3" t="str">
            <v>IInd Floor</v>
          </cell>
          <cell r="EE3" t="str">
            <v>Between Ist &amp; IInd Floor</v>
          </cell>
          <cell r="EI3" t="str">
            <v>Unsupported height :4.88m : steel scaffolding</v>
          </cell>
          <cell r="GV3" t="str">
            <v>Cost of Plain CC M10-Nominal Mix with 40mm HBG metal using concrete mixer</v>
          </cell>
          <cell r="HC3" t="str">
            <v>Cost of Plain CC M20-Nominal Mix with 20mm HBG metalwith Hand mixing</v>
          </cell>
          <cell r="HL3" t="str">
            <v>Cement plastering (1:4) 12mm - Between Basement &amp; Ist Floor</v>
          </cell>
        </row>
        <row r="4">
          <cell r="DF4" t="str">
            <v>50 mts</v>
          </cell>
          <cell r="DO4" t="str">
            <v>0.00-3.00</v>
          </cell>
          <cell r="DU4" t="str">
            <v>Between IInd &amp; IIIrd Floor</v>
          </cell>
          <cell r="DZ4" t="str">
            <v>IIIrd Floor</v>
          </cell>
          <cell r="EE4" t="str">
            <v>Between IInd &amp; IIIrd Floor</v>
          </cell>
          <cell r="EI4" t="str">
            <v>Unsupported height :5.49m : steel scaffolding</v>
          </cell>
          <cell r="GV4" t="str">
            <v xml:space="preserve">Cost of PCC Grade M15 - Nominal mix 1:2.5:5 (Hand mixing) with 40mm HBG Graded metal </v>
          </cell>
          <cell r="HC4" t="str">
            <v>Cost of Plain CC M10-Nominal Mix with 40mm HBG metal using concrete mixer</v>
          </cell>
          <cell r="HL4" t="str">
            <v>Cement plastering (1:5) 12mm - Between Basement &amp; Ist Floor</v>
          </cell>
        </row>
        <row r="5">
          <cell r="DF5" t="str">
            <v>100 mts</v>
          </cell>
          <cell r="DO5" t="str">
            <v>3.00-4.00</v>
          </cell>
          <cell r="DU5" t="str">
            <v>Between IIIrd &amp; IVrth Floor</v>
          </cell>
          <cell r="DZ5" t="str">
            <v>IVrth Floor</v>
          </cell>
          <cell r="EE5" t="str">
            <v>Between IIIrd &amp; IVrth Floor</v>
          </cell>
          <cell r="EI5" t="str">
            <v>Unsupported height :6.10m : steel scaffolding</v>
          </cell>
          <cell r="GV5" t="str">
            <v>Cost of CC(1:4:8) with 40mm HBG metal with Hand mixing</v>
          </cell>
          <cell r="HC5" t="str">
            <v xml:space="preserve">Cost of PCC Grade M15 - Nominal mix 1:2.5:5 (Hand mixing) with 40mm HBG Graded metal </v>
          </cell>
          <cell r="HL5" t="str">
            <v>Cement plastering (1:6) 12mm - Between Basement &amp; Ist Floor</v>
          </cell>
        </row>
        <row r="6">
          <cell r="DF6" t="str">
            <v>150 mts</v>
          </cell>
          <cell r="DO6" t="str">
            <v>4.00-5.00</v>
          </cell>
          <cell r="DU6" t="str">
            <v>Between IVth &amp; Vth Floor</v>
          </cell>
          <cell r="DZ6" t="str">
            <v>Vth Floor</v>
          </cell>
          <cell r="EE6" t="str">
            <v>Between IVth &amp; Vth Floor</v>
          </cell>
          <cell r="EI6" t="str">
            <v>Unsupported height :6.71m : steel scaffolding</v>
          </cell>
          <cell r="GV6" t="str">
            <v>Cost of CC(1:4:8) with 40mm HBG metal with Machine mixer</v>
          </cell>
          <cell r="HC6" t="str">
            <v>Cost of CC(1:4:8) with 40mm HBG metal with Hand mixing</v>
          </cell>
          <cell r="HL6" t="str">
            <v>Cement plastering (1:8) 12mm - Between Basement &amp; Ist Floor</v>
          </cell>
        </row>
        <row r="7">
          <cell r="DF7" t="str">
            <v>1 Km</v>
          </cell>
          <cell r="DO7" t="str">
            <v>5.00-6.00</v>
          </cell>
          <cell r="DU7" t="str">
            <v>Between Vth &amp; VIth Floor</v>
          </cell>
          <cell r="DZ7" t="str">
            <v>VIth Floor</v>
          </cell>
          <cell r="EE7" t="str">
            <v>Between Vth &amp; VIth Floor</v>
          </cell>
          <cell r="EI7" t="str">
            <v>Unsupported height : 7.32m : steel scaffolding</v>
          </cell>
          <cell r="GV7" t="str">
            <v>Cost of CC(1:5:10) with 40mm HBG metal with Hand mixing</v>
          </cell>
          <cell r="HC7" t="str">
            <v>Cost of CC(1:4:8) with 40mm HBG metal with Machine mixer</v>
          </cell>
          <cell r="HL7" t="str">
            <v>Cement plastering (1:4) 15mm - Between Basement &amp; Ist Floor</v>
          </cell>
        </row>
        <row r="8">
          <cell r="DF8" t="str">
            <v>2 Km</v>
          </cell>
          <cell r="DO8" t="str">
            <v>6.00-7.00</v>
          </cell>
          <cell r="DU8" t="str">
            <v>BetweenVIth &amp; VIIth Floor</v>
          </cell>
          <cell r="DZ8" t="str">
            <v>VIIth Floor</v>
          </cell>
          <cell r="EE8" t="str">
            <v>BetweenVIth &amp; VIIth Floor</v>
          </cell>
          <cell r="EI8" t="str">
            <v>Unsupported height : 3.66m : wooden scaffolding</v>
          </cell>
          <cell r="GV8" t="str">
            <v>Cost of CC(1:5:10) with 40mm HBG metal with machine mixing</v>
          </cell>
          <cell r="HC8" t="str">
            <v>Cost of CC(1:5:10) with 40mm HBG metal with Hand mixing</v>
          </cell>
          <cell r="HL8" t="str">
            <v>Cement plastering (1:3) 15mm - Between Basement &amp; Ist Floor</v>
          </cell>
        </row>
        <row r="9">
          <cell r="DF9" t="str">
            <v>3 Km</v>
          </cell>
          <cell r="DO9" t="str">
            <v>7.00-8.00</v>
          </cell>
          <cell r="DU9" t="str">
            <v>Between VIIth &amp; VIIIth Floor</v>
          </cell>
          <cell r="DZ9" t="str">
            <v>VIIIth Floor</v>
          </cell>
          <cell r="EE9" t="str">
            <v>Between VIIth &amp; VIIIth Floor</v>
          </cell>
          <cell r="GV9" t="str">
            <v>Cost of CC(1:6:10) with 40mm HBG metal with Hand mixing</v>
          </cell>
          <cell r="HC9" t="str">
            <v>Cost of CC(1:5:10) with 40mm HBG metal with machine mixing</v>
          </cell>
          <cell r="HL9" t="str">
            <v>Cement plastering (1:5) 15mm - Between Basement &amp; Ist Floor</v>
          </cell>
        </row>
        <row r="10">
          <cell r="DF10" t="str">
            <v>4 Km</v>
          </cell>
          <cell r="DO10" t="str">
            <v>8.00-9.00</v>
          </cell>
          <cell r="DU10" t="str">
            <v>Between VIIIth &amp; IXth Floor</v>
          </cell>
          <cell r="DZ10" t="str">
            <v>IXth Floor</v>
          </cell>
          <cell r="EE10" t="str">
            <v>Between VIIIth &amp; IXth Floor</v>
          </cell>
          <cell r="GV10" t="str">
            <v>Cost of CC(1:6:10) with 40mm HBG metal with machine mixing</v>
          </cell>
          <cell r="HC10" t="str">
            <v>Cost of CC(1:6:10) with 40mm HBG metal with Hand mixing</v>
          </cell>
          <cell r="HL10" t="str">
            <v>Cement plastering (1:6) 15mm - Between Basement &amp; Ist Floor</v>
          </cell>
        </row>
        <row r="11">
          <cell r="DF11" t="str">
            <v>5 Km</v>
          </cell>
          <cell r="DO11" t="str">
            <v>9.00-10.00</v>
          </cell>
          <cell r="GV11" t="str">
            <v>Cost of CC(1:3:6) with 40mm HBG metal with hand mixing</v>
          </cell>
          <cell r="HC11" t="str">
            <v>Cost of CC(1:6:10) with 40mm HBG metal with machine mixing</v>
          </cell>
          <cell r="HL11" t="str">
            <v>Cement plastering (1:8) 15mm - Between Basement &amp; Ist Floor</v>
          </cell>
        </row>
        <row r="12">
          <cell r="DF12" t="str">
            <v>6 Km</v>
          </cell>
          <cell r="DO12" t="str">
            <v>10.00-11.00</v>
          </cell>
          <cell r="GV12" t="str">
            <v>Cost of Plain CC M20 with 20mm HBG metal with machine mixing</v>
          </cell>
          <cell r="HC12" t="str">
            <v>Cost of CC(1:3:6) with 40mm HBG metal with hand mixing</v>
          </cell>
          <cell r="HL12" t="str">
            <v>Cement plastering (1:4) 20mm - Between Basement &amp; Ist Floor</v>
          </cell>
        </row>
        <row r="13">
          <cell r="DF13" t="str">
            <v>7 Km</v>
          </cell>
          <cell r="DO13" t="str">
            <v>11.00-12.00</v>
          </cell>
          <cell r="GV13" t="str">
            <v>Cost of Plain CC M15 with 40mm HBG Graded metal with machine mixing</v>
          </cell>
          <cell r="HC13" t="str">
            <v>Cost of Plain CC M20 with 20mm HBG metal with machine mixing</v>
          </cell>
          <cell r="HL13" t="str">
            <v>Cement plastering (1:3) 20mm - Between Basement &amp; Ist Floor</v>
          </cell>
        </row>
        <row r="14">
          <cell r="DF14" t="str">
            <v>8 Km</v>
          </cell>
          <cell r="DO14" t="str">
            <v>12.00-13.00</v>
          </cell>
          <cell r="HC14" t="str">
            <v>Cost of Plain CC M15 with 40mm HBG Graded metal with machine mixing</v>
          </cell>
          <cell r="HL14" t="str">
            <v>Cement plastering (1:5) 20mm - Between Basement &amp; Ist Floor</v>
          </cell>
        </row>
        <row r="15">
          <cell r="DF15" t="str">
            <v>9 Km</v>
          </cell>
          <cell r="DO15" t="str">
            <v>13.00-14.00</v>
          </cell>
          <cell r="HC15" t="str">
            <v>Cost of R.C.C. M-20 Nominal Mix  for Foundations, Plinth, Pedestals (Below Plinth)</v>
          </cell>
          <cell r="HL15" t="str">
            <v>Cement plastering (1:6) 20mm - Between Basement &amp; Ist Floor</v>
          </cell>
        </row>
        <row r="16">
          <cell r="DF16" t="str">
            <v>10 Km</v>
          </cell>
          <cell r="DO16" t="str">
            <v>14.00-15.00</v>
          </cell>
          <cell r="HC16" t="str">
            <v>Cost of R.C.C. M-20 Nominal Mix  for Columns, Lintels, Water tanks, RCC Walls in Buildings</v>
          </cell>
          <cell r="HL16" t="str">
            <v>Cement plastering (1:8) 20mm - Between Basement &amp; Ist Floor</v>
          </cell>
        </row>
        <row r="17">
          <cell r="DF17" t="str">
            <v>11 Km</v>
          </cell>
          <cell r="DO17" t="str">
            <v>15.00-16.00</v>
          </cell>
          <cell r="HC17" t="str">
            <v>Cost of R.C.C. M-20 Nominal Mix  for RCC Slabs,Beams</v>
          </cell>
          <cell r="HL17" t="str">
            <v>Cement plastering (1:1) 12mm-To the Ground Floor</v>
          </cell>
        </row>
        <row r="18">
          <cell r="DF18" t="str">
            <v>12 Km</v>
          </cell>
          <cell r="DO18" t="str">
            <v>16.00-17.00</v>
          </cell>
          <cell r="HC18" t="str">
            <v>Cost of R.C.C. M-30 Design Mix Concrete using WEIGH BATCHER/MIXER  for Foundations, Plinth, Pedestals (Below Plinth)</v>
          </cell>
          <cell r="HL18" t="str">
            <v>Cement plastering (1:1) 12mm-To the ceiling of Ist Floor</v>
          </cell>
        </row>
        <row r="19">
          <cell r="DF19" t="str">
            <v>13 Km</v>
          </cell>
          <cell r="DO19" t="str">
            <v>17.00-18.00</v>
          </cell>
          <cell r="HC19" t="str">
            <v>Cost of R.C.C. M-30 Design Mix Concrete using WEIGH BATCHER/MIXER  for Columns, Lintels, Water tanks, RCC Walls in Buildings</v>
          </cell>
          <cell r="HL19" t="str">
            <v>Cement plastering (1:1.50) 12mm-To the Ground Floor</v>
          </cell>
        </row>
        <row r="20">
          <cell r="DF20" t="str">
            <v>14 Km</v>
          </cell>
          <cell r="DO20" t="str">
            <v>18.00-19.00</v>
          </cell>
          <cell r="HC20" t="str">
            <v>Cost of R.C.C. M-30 Design Mix Concrete using WEIGH BATCHER/MIXER  for RCC Slabs,Beams</v>
          </cell>
          <cell r="HL20" t="str">
            <v>Cement plastering (1:1.50) 12mm-To the ceiling of Ist Floor</v>
          </cell>
        </row>
        <row r="21">
          <cell r="DF21" t="str">
            <v>15 Km</v>
          </cell>
          <cell r="DO21" t="str">
            <v>19.00-20.00</v>
          </cell>
          <cell r="HC21" t="str">
            <v>Cost of RCC-M20 Nominal mix with 20mm HBG Graded metal With Machine mixing</v>
          </cell>
          <cell r="HL21" t="str">
            <v>Cement plastering (1:3) 12mm-To the Ground Floor</v>
          </cell>
        </row>
        <row r="22">
          <cell r="DF22" t="str">
            <v>16 Km</v>
          </cell>
          <cell r="DO22" t="str">
            <v>20.00-21.00</v>
          </cell>
          <cell r="HC22" t="str">
            <v>Cost of RCC-M20 Design mix with 20mm HBG Graded metal With Machine mixing</v>
          </cell>
          <cell r="HL22" t="str">
            <v>Cement plastering (1:3) 12mm-To the ceiling of Ist Floor</v>
          </cell>
        </row>
        <row r="23">
          <cell r="DF23" t="str">
            <v>17 Km</v>
          </cell>
          <cell r="DO23" t="str">
            <v>21.00-22.00</v>
          </cell>
          <cell r="HC23" t="str">
            <v>Cost of RCC-M25 Design mix with 20mm HBG Graded metal With Machine mixing</v>
          </cell>
          <cell r="HL23" t="str">
            <v>Cement plastering (1:4) 12mm-To the Ground Floor</v>
          </cell>
        </row>
        <row r="24">
          <cell r="DF24" t="str">
            <v>18 Km</v>
          </cell>
          <cell r="DO24" t="str">
            <v>22.00-23.00</v>
          </cell>
          <cell r="HC24" t="str">
            <v>Cost of RCC-M30 Design mix with 20mm HBG Graded metal With Machine mixing</v>
          </cell>
          <cell r="HL24" t="str">
            <v>Cement plastering (1:4) 12mm-To the ceiling of Ist Floor</v>
          </cell>
        </row>
        <row r="25">
          <cell r="DF25" t="str">
            <v>19 Km</v>
          </cell>
          <cell r="DO25" t="str">
            <v>23.00-24.00</v>
          </cell>
          <cell r="HC25" t="str">
            <v>Cost of RCC-M35 Design mix with 20mm HBG Graded metal With Machine mixing</v>
          </cell>
          <cell r="HL25" t="str">
            <v>Cement plastering (1:5) 12mm-To the Ground Floor</v>
          </cell>
        </row>
        <row r="26">
          <cell r="DF26" t="str">
            <v>20 Km</v>
          </cell>
          <cell r="DO26" t="str">
            <v>24.00-25.00</v>
          </cell>
          <cell r="HC26" t="str">
            <v>Cost of PCC-M10 Nominal mix (1:3:6) with 40mm HBG metal With Machine mixing for Plain/Renforced concrete in open foundations</v>
          </cell>
          <cell r="HL26" t="str">
            <v>Cement plastering (1:5) 12mm-To the ceiling of Ist Floor</v>
          </cell>
        </row>
        <row r="27">
          <cell r="HC27" t="str">
            <v>Cost of PCC-M10 Nominal mix (1:3:6) with 40mm HBG Graded metal With Hand mixingfor Plain/Renforced concrete in open foundations</v>
          </cell>
          <cell r="HL27" t="str">
            <v>Cement plastering (1:6) 12mm-To the Ground Floor</v>
          </cell>
        </row>
        <row r="28">
          <cell r="HC28" t="str">
            <v>Cost of PCC-M15 Nominal mix (1:2.5:5) with 40mm HBG Graded metal With Machine mixingfor Plain/Renforced concrete in open foundations</v>
          </cell>
          <cell r="HL28" t="str">
            <v>Cement plastering (1:6) 12mm-To the ceiling of Ist Floor</v>
          </cell>
        </row>
        <row r="29">
          <cell r="HC29" t="str">
            <v>Cost of PCC-M15 Nominal mix (1:2.5:5) with 40mm HBG Graded metal With Hand mixingfor Plain/Renforced concrete in open foundations</v>
          </cell>
          <cell r="HL29" t="str">
            <v>Cement plastering (1:1) 15mm-To the Ground Floor</v>
          </cell>
        </row>
        <row r="30">
          <cell r="HC30" t="str">
            <v>Cost of PCC-M20 Nominal mix (1:2:4) with 40mm HBG Graded metal With Machine mixingfor Plain/Renforced concrete in open foundations</v>
          </cell>
          <cell r="HL30" t="str">
            <v>Cement plastering (1:1) 15mm-To the ceiling of Ist Floor</v>
          </cell>
        </row>
        <row r="31">
          <cell r="HC31" t="str">
            <v>Cost of PCC-M20 Nominal mix (1:2:4) with 40mm HBG Graded metal With Hand mixingfor Plain/Renforced concrete in open foundations</v>
          </cell>
          <cell r="HL31" t="str">
            <v>Cement plastering (1:1.50) 15mm-To the Ground Floor</v>
          </cell>
        </row>
        <row r="32">
          <cell r="HC32" t="str">
            <v>Cost of PCC-M15 Design mix with 40mm HBG Graded metal With Machine mixing for Plain/Renforced concrete in open foundations</v>
          </cell>
          <cell r="HL32" t="str">
            <v>Cement plastering (1:1.50) 15mm-To the ceiling of Ist Floor</v>
          </cell>
        </row>
        <row r="33">
          <cell r="HC33" t="str">
            <v>Cost of PCC-M20 Design mix with 40mm HBG Graded metal With Machine mixingfor Plain/Renforced concrete in open foundations</v>
          </cell>
          <cell r="HL33" t="str">
            <v>Cement plastering (1:3) 15mm-To the Ground Floor</v>
          </cell>
        </row>
        <row r="34">
          <cell r="HC34" t="str">
            <v>Cost of RCC-M30 Design mix 1 with 20mm HBG Graded metal With Machine mixing</v>
          </cell>
          <cell r="HL34" t="str">
            <v>Cement plastering (1:3) 15mm-To the ceiling of Ist Floor</v>
          </cell>
        </row>
        <row r="35">
          <cell r="HC35" t="str">
            <v>Cost of RCC-M30 Design mix 2 with 20mm HBG Graded metal With Machine mixing</v>
          </cell>
          <cell r="HL35" t="str">
            <v>Cement plastering (1:4) 15mm-To the Ground Floor</v>
          </cell>
        </row>
        <row r="36">
          <cell r="HC36" t="str">
            <v>Cost of RCC-M30 Design mix 3 with 20mm HBG Graded metal With Machine mixing</v>
          </cell>
          <cell r="HL36" t="str">
            <v>Cement plastering (1:4) 15mm-To the ceiling of Ist Floor</v>
          </cell>
        </row>
        <row r="37">
          <cell r="HC37" t="str">
            <v>Cost of RCC-M30 Design mix 4 with 20mm HBG Graded metal With Machine mixing</v>
          </cell>
          <cell r="HL37" t="str">
            <v>Cement plastering (1:5) 15mm-To the Ground Floor</v>
          </cell>
        </row>
        <row r="38">
          <cell r="HC38" t="str">
            <v>Cost of R.C.C. M-30 Design Mix  for Foundations, Plinth, Pedestals (Below Plinth)</v>
          </cell>
          <cell r="HL38" t="str">
            <v>Cement plastering (1:5) 15mm-To the ceiling of Ist Floor</v>
          </cell>
        </row>
        <row r="39">
          <cell r="HC39" t="str">
            <v>Cost of R.C.C. M-30 Design Mix  for Columns, Lintels, Water tanks, RCC Walls in Buildings</v>
          </cell>
          <cell r="HL39" t="str">
            <v>Cement plastering (1:6) 15mm-To the Ground Floor</v>
          </cell>
        </row>
        <row r="40">
          <cell r="HC40" t="str">
            <v>Cost of R.C.C. M-30 Design Mix  for RCC Slabs,Beams</v>
          </cell>
          <cell r="HL40" t="str">
            <v>Cement plastering (1:6) 15mm-To the ceiling of Ist Floor</v>
          </cell>
        </row>
        <row r="41">
          <cell r="HL41" t="str">
            <v>Cement plastering (1:1) 20mm-To the Ground Floor</v>
          </cell>
        </row>
        <row r="42">
          <cell r="HL42" t="str">
            <v>Cement plastering (1:1) 20mm-To the ceiling of Ist Floor</v>
          </cell>
        </row>
        <row r="43">
          <cell r="HL43" t="str">
            <v>Cement plastering (1:1.50) 20mm-To the Ground Floor</v>
          </cell>
        </row>
        <row r="44">
          <cell r="HL44" t="str">
            <v>Cement plastering (1:1.50) 20mm-To the ceiling of Ist Floor</v>
          </cell>
        </row>
        <row r="45">
          <cell r="HL45" t="str">
            <v>Cement plastering (1:3) 20mm-To the Ground Floor</v>
          </cell>
        </row>
        <row r="46">
          <cell r="HL46" t="str">
            <v>Cement plastering (1:3) 20mm-To the ceiling of Ist Floor</v>
          </cell>
        </row>
        <row r="47">
          <cell r="HL47" t="str">
            <v>Cement plastering (1:4) 20mm-To the Ground Floor</v>
          </cell>
        </row>
        <row r="48">
          <cell r="HL48" t="str">
            <v>Cement plastering (1:4) 20mm-To the ceiling of Ist Floor</v>
          </cell>
        </row>
        <row r="49">
          <cell r="HL49" t="str">
            <v>Cement plastering (1:5) 20mm-To the Ground Floor</v>
          </cell>
        </row>
        <row r="50">
          <cell r="HL50" t="str">
            <v>Cement plastering (1:5) 20mm-To the ceiling of Ist Floor</v>
          </cell>
        </row>
        <row r="51">
          <cell r="HL51" t="str">
            <v>Cement plastering (1:6) 20mm-To the Ground Floor</v>
          </cell>
        </row>
        <row r="52">
          <cell r="HL52" t="str">
            <v>Cement plastering (1:6) 20mm-To the ceiling of Ist Floor</v>
          </cell>
        </row>
      </sheetData>
      <sheetData sheetId="102">
        <row r="2">
          <cell r="A2">
            <v>0</v>
          </cell>
        </row>
      </sheetData>
      <sheetData sheetId="103"/>
      <sheetData sheetId="104"/>
      <sheetData sheetId="105"/>
      <sheetData sheetId="106"/>
      <sheetData sheetId="107"/>
      <sheetData sheetId="108"/>
      <sheetData sheetId="109"/>
      <sheetData sheetId="110"/>
      <sheetData sheetId="111">
        <row r="1">
          <cell r="C1">
            <v>1</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Set>
  </externalBook>
</externalLink>
</file>

<file path=xl/externalLinks/externalLink54.xml><?xml version="1.0" encoding="utf-8"?>
<externalLink xmlns="http://schemas.openxmlformats.org/spreadsheetml/2006/main">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Road Detail Est."/>
      <sheetName val="Road data"/>
      <sheetName val="F7-1v1000-0_(3)"/>
      <sheetName val="ABST(PART_B)_"/>
      <sheetName val="F6-Gnrl_Abstrt"/>
      <sheetName val="Cover-MEstt_"/>
      <sheetName val="detls"/>
      <sheetName val="Levels"/>
      <sheetName val="r"/>
      <sheetName val="cert"/>
      <sheetName val="R/ad Detail Est."/>
      <sheetName val="F7-1v1000-0_(3)1"/>
      <sheetName val="ABST(PART_B)_1"/>
      <sheetName val="F6-Gnrl_Abstrt1"/>
      <sheetName val="Cover-MEstt_1"/>
      <sheetName val="Road_Detail_Est_"/>
      <sheetName val="Road_data"/>
      <sheetName val="R_ad Detail Est."/>
      <sheetName val="leads"/>
      <sheetName val="rdamdata"/>
      <sheetName val="pvc-pipe-rates"/>
      <sheetName val="Specification"/>
      <sheetName val="int-Dia-pvc"/>
      <sheetName val="Input"/>
      <sheetName val="Plant &amp;  Machinery"/>
      <sheetName val="sch"/>
      <sheetName val="RMR"/>
      <sheetName val="ssr-rates"/>
      <sheetName val="0000000000000"/>
      <sheetName val="R_Det"/>
      <sheetName val="Material"/>
      <sheetName val="Labour"/>
      <sheetName val="MRATES"/>
      <sheetName val="t_prsr"/>
      <sheetName val="wh"/>
      <sheetName val="Rate"/>
      <sheetName val="[Yamanapalli to Mahamutharam (M"/>
      <sheetName val="quarry"/>
      <sheetName val="lead-st"/>
      <sheetName val=" data sheet "/>
      <sheetName val="PVC_dia"/>
      <sheetName val="Cd"/>
      <sheetName val="Cs"/>
      <sheetName val="CPIPE"/>
      <sheetName val="THK"/>
      <sheetName val="CPIPE 1"/>
      <sheetName val="CABLE DATA"/>
      <sheetName val="LEAD STATEMENT"/>
      <sheetName val="m1"/>
      <sheetName val="_Yamanapalli to Mahamutharam (M"/>
      <sheetName val="temp-SDData (2)"/>
      <sheetName val="coverpage"/>
      <sheetName val="Bitumen trunk"/>
      <sheetName val="Feeder"/>
      <sheetName val="R99 etc"/>
      <sheetName val="Trunk unpaved"/>
      <sheetName val="Sheet1"/>
      <sheetName val="BWSCPlt"/>
      <sheetName val="CI"/>
      <sheetName val="DI"/>
      <sheetName val="G.R.P"/>
      <sheetName val="HDPE"/>
      <sheetName val="PSC REVISED"/>
      <sheetName val="pvc"/>
      <sheetName val="DATA SHEET"/>
      <sheetName val="PVC weights"/>
      <sheetName val="1-Pop Proj"/>
      <sheetName val="1V of 2m slab"/>
      <sheetName val="2V of 3.0Mslab"/>
      <sheetName val="l"/>
      <sheetName val="maya"/>
      <sheetName val="sand"/>
      <sheetName val="stone"/>
      <sheetName val="index"/>
      <sheetName val="pvc-rates"/>
      <sheetName val="Common "/>
      <sheetName val="Boq"/>
      <sheetName val="1V800"/>
      <sheetName val="Sheet2"/>
      <sheetName val="_Yamanapalli_to_Mahamutharam__2"/>
      <sheetName val="F7-1v1000-0_(3)2"/>
      <sheetName val="ABST(PART_B)_2"/>
      <sheetName val="F6-Gnrl_Abstrt2"/>
      <sheetName val="Cover-MEstt_2"/>
      <sheetName val="Road_Detail_Est_1"/>
      <sheetName val="Road_data1"/>
      <sheetName val="R/ad_Detail_Est_"/>
      <sheetName val="R_ad_Detail_Est_"/>
      <sheetName val="Plant_&amp;__Machinery"/>
      <sheetName val="Line"/>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GROUND FLOOR"/>
      <sheetName val="Data.F8.BTR"/>
      <sheetName val="v"/>
      <sheetName val="R_Det esst"/>
      <sheetName val="CD_All_No_"/>
      <sheetName val="GA"/>
      <sheetName val="m"/>
      <sheetName val="Rising Main"/>
      <sheetName val="Data_Renuals"/>
      <sheetName val="mlead"/>
      <sheetName val="DATA_PRG"/>
      <sheetName val="_Yamanapalli_to_Mahamutharam__3"/>
      <sheetName val="LEAD.2014-15 West"/>
      <sheetName val="MTC-estimate"/>
      <sheetName val="Staff Acco."/>
      <sheetName val="Usage"/>
      <sheetName val="well-cap"/>
      <sheetName val="Sorted"/>
      <sheetName val="water-hammar-strenght"/>
      <sheetName val="WATER-HAMMER"/>
      <sheetName val="hdpe weights"/>
      <sheetName val="Nspt-smp-final-ORIGINAL"/>
      <sheetName val="Cable-data"/>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HS 1"/>
      <sheetName val="wh_data"/>
      <sheetName val="wh_data_R"/>
      <sheetName val="CPHEEO"/>
      <sheetName val="JAWAHAR-hyd-original"/>
      <sheetName val="LEAD (2)"/>
      <sheetName val="habs-details"/>
      <sheetName val="int-Dia"/>
      <sheetName val="habs-list"/>
      <sheetName val="mas_hab"/>
      <sheetName val="PM&amp;GM"/>
      <sheetName val="mroad data"/>
      <sheetName val="abs"/>
      <sheetName val="pop"/>
      <sheetName val="Data "/>
      <sheetName val="CBL_SIZE"/>
      <sheetName val="Load List"/>
      <sheetName val="CBL_OD"/>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Sheet1 (2)"/>
      <sheetName val="ewst"/>
      <sheetName val="11.habitations"/>
      <sheetName val="AV-HDPE"/>
      <sheetName val="Di_gate-HDPE"/>
      <sheetName val="PUMP_DATA"/>
      <sheetName val="int-Dia-hdpe"/>
      <sheetName val="FORM7"/>
      <sheetName val="AV_AC"/>
      <sheetName val="di_Gate_AC"/>
      <sheetName val="Digate-BWSCP-MS"/>
      <sheetName val="DI_gate_di"/>
      <sheetName val="hyperstatic"/>
      <sheetName val="Lead 09-10"/>
      <sheetName val="abs road"/>
      <sheetName val="other rates"/>
      <sheetName val="WORDS"/>
      <sheetName val="LOCAL RATES"/>
      <sheetName val="ANALYSIS"/>
      <sheetName val="MRMECADAMoad data"/>
      <sheetName val="road est"/>
      <sheetName val="Schedule"/>
      <sheetName val="_Yamanapalli_to_Mahamutharam_12"/>
      <sheetName val="Sheet9"/>
      <sheetName val="Main sheet"/>
      <sheetName val="BLD-ELEC-13-4"/>
      <sheetName val="Data-ELSR"/>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Set>
  </externalBook>
</externalLink>
</file>

<file path=xl/externalLinks/externalLink55.xml><?xml version="1.0" encoding="utf-8"?>
<externalLink xmlns="http://schemas.openxmlformats.org/spreadsheetml/2006/main">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m"/>
      <sheetName val="Data.F8.BTR"/>
      <sheetName val="DATA-BASE"/>
      <sheetName val="DATA-ABSTRACT"/>
      <sheetName val="LEAD"/>
      <sheetName val="Lead statement"/>
      <sheetName val="SSR 2010-11 Rates"/>
      <sheetName val="wh_data_R"/>
      <sheetName val="GF SB Ok "/>
      <sheetName val="DATA"/>
      <sheetName val="Rates"/>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Work_shee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Data_Base"/>
      <sheetName val="Main sheet"/>
      <sheetName val="Common "/>
      <sheetName val="segments-details"/>
      <sheetName val="int-Dia-hdpe"/>
      <sheetName val="habs-list"/>
      <sheetName val="int-Dia-pvc"/>
      <sheetName val="Works"/>
      <sheetName val="General"/>
      <sheetName val="wh_data"/>
      <sheetName val="CPHEEO"/>
      <sheetName val="Usage"/>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56.xml><?xml version="1.0" encoding="utf-8"?>
<externalLink xmlns="http://schemas.openxmlformats.org/spreadsheetml/2006/main">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v"/>
      <sheetName val="r"/>
      <sheetName val="lead-st"/>
      <sheetName val="rdamdata"/>
      <sheetName val="wh_data_R"/>
      <sheetName val="data"/>
      <sheetName val="Estimate "/>
      <sheetName val="GROUND FLOOR"/>
      <sheetName val="Abs_Road"/>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Road Detail Est."/>
      <sheetName val="quarry"/>
      <sheetName val="Data_Base"/>
      <sheetName val="Boq"/>
      <sheetName val="Data_Renuals"/>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Gravity Main-Jukkal"/>
      <sheetName val="civ data"/>
      <sheetName val="Lead Sheet1"/>
      <sheetName val="final abstract"/>
      <sheetName val="C-data"/>
      <sheetName val="Design"/>
      <sheetName val="P "/>
      <sheetName val="Plant &amp;  Machinery"/>
      <sheetName val="data existing_do not delete"/>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Sheet3"/>
      <sheetName val="Works"/>
      <sheetName val="General"/>
      <sheetName val="SSR 2010-11 Rates"/>
      <sheetName val="pt-cw"/>
      <sheetName val="PROCTOR"/>
      <sheetName val="Bridge Data 2005-06"/>
      <sheetName val="SSR 2014-15 Rates"/>
      <sheetName val="Leads Entry"/>
      <sheetName val="BTR"/>
      <sheetName val="est"/>
      <sheetName val="1v_1000_PC"/>
      <sheetName val="CD abs"/>
      <sheetName val="2v_1000_PC"/>
      <sheetName val="GenAbst"/>
      <sheetName val="Road-furniture"/>
      <sheetName val="1v_600_PC"/>
      <sheetName val="Retaining-wall"/>
      <sheetName val="6v_1000_RDVENTS"/>
      <sheetName val="road est"/>
      <sheetName val="DIgate_PVC"/>
      <sheetName val="MS "/>
      <sheetName val="Line estimates"/>
      <sheetName val="Trunk Main"/>
      <sheetName val="Basis"/>
      <sheetName val="zone-8"/>
      <sheetName val="MHNO_LEV"/>
      <sheetName val="HS 30.04.2015.Final"/>
      <sheetName val="Bed Class"/>
      <sheetName val="Cd"/>
      <sheetName val="Detail In Door Stad"/>
      <sheetName val="CAT_5"/>
      <sheetName val="SPT vs PHI"/>
      <sheetName val="co_5"/>
      <sheetName val="DATA SHEET"/>
      <sheetName val="Sheet5"/>
      <sheetName val="ewst"/>
      <sheetName val="MEXICO-C"/>
      <sheetName val="mas_hab"/>
      <sheetName val="HDPE-pipe-rates"/>
      <sheetName val="pvc-pipe-rates"/>
      <sheetName val="sand"/>
      <sheetName val="stone"/>
      <sheetName val="TOP SLAB-beams"/>
      <sheetName val="Common "/>
      <sheetName val="Gen Abs"/>
      <sheetName val="Conveayance charges"/>
      <sheetName val="Conveyance"/>
      <sheetName val="SCHEDULE"/>
      <sheetName val="schedule nos"/>
      <sheetName val="Database"/>
      <sheetName val="VALV"/>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Open"/>
      <sheetName val="Analy"/>
      <sheetName val="AE Water Supply"/>
      <sheetName val="B A"/>
      <sheetName val="Process"/>
      <sheetName val="final data"/>
      <sheetName val="Basicrates"/>
      <sheetName val="BWSCPlt"/>
      <sheetName val="CI"/>
      <sheetName val="G.R.P"/>
      <sheetName val="PSC REVISED"/>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cell>
          <cell r="BY145" t="str">
            <v/>
          </cell>
          <cell r="BZ145" t="str">
            <v/>
          </cell>
          <cell r="CA145" t="str">
            <v/>
          </cell>
          <cell r="CB145" t="str">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57.xml><?xml version="1.0" encoding="utf-8"?>
<externalLink xmlns="http://schemas.openxmlformats.org/spreadsheetml/2006/main">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m"/>
      <sheetName val="v"/>
      <sheetName val="Aug,0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8.xml><?xml version="1.0" encoding="utf-8"?>
<externalLink xmlns="http://schemas.openxmlformats.org/spreadsheetml/2006/main">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Road data"/>
      <sheetName val="pvc-pipe-rates"/>
      <sheetName val="m"/>
      <sheetName val="Lead"/>
      <sheetName val="Lead statement"/>
      <sheetName val="data existing_do not delete"/>
      <sheetName val="Specification"/>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Main sheet"/>
      <sheetName val="other rates"/>
      <sheetName val="data1"/>
      <sheetName val="Data.F8.BTR"/>
      <sheetName val="Road Detail Est."/>
      <sheetName val="rdamdata"/>
      <sheetName val="rates"/>
      <sheetName val="Sheet1"/>
      <sheetName val="SSR"/>
      <sheetName val="temp-SDData (2)"/>
      <sheetName val="id"/>
      <sheetName val="bldg"/>
      <sheetName val="DATA_PRG"/>
      <sheetName val="Bridge Data 2005-06"/>
      <sheetName val="cert"/>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FINAL LEAD"/>
      <sheetName val="select items_PMW"/>
      <sheetName val="MRoad data"/>
      <sheetName val="Convey"/>
      <sheetName val="Part-A"/>
      <sheetName val="COVER"/>
      <sheetName val="road est"/>
      <sheetName val="m lead"/>
      <sheetName val="mlead"/>
      <sheetName val="CFForecast detail"/>
      <sheetName val="DI Rate Analysis"/>
      <sheetName val="Economic RisingMain  Ph-I"/>
      <sheetName val="dlvoid"/>
      <sheetName val="slab"/>
      <sheetName val="DL CAL"/>
      <sheetName val="Sorted"/>
      <sheetName val="1V800"/>
      <sheetName val="materials"/>
      <sheetName val="Plant_&amp;__Machinery"/>
      <sheetName val="Road_data"/>
      <sheetName val="Lead_statement"/>
      <sheetName val="data_existing_do_not_delete"/>
      <sheetName val="Plant_&amp;__Machinery1"/>
      <sheetName val="Road_data1"/>
      <sheetName val="Lead_statement1"/>
      <sheetName val="data_existing_do_not_delete1"/>
      <sheetName val="Basicrates"/>
      <sheetName val="C.D.Abs.Est."/>
      <sheetName val="Dn SLRB (R2)"/>
      <sheetName val="Data_"/>
      <sheetName val="Sheet1 (2)"/>
      <sheetName val="Aug,02"/>
      <sheetName val="Summary"/>
      <sheetName val="SLAB  DATA"/>
      <sheetName val="Bill-12"/>
      <sheetName val="RM"/>
      <sheetName val="Sheet2"/>
      <sheetName val="MTC-estimate"/>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R_Det"/>
      <sheetName val="Note"/>
      <sheetName val="MRMECADAMoad data"/>
      <sheetName val="lead modified"/>
      <sheetName val="CC road"/>
      <sheetName val="Road Est."/>
      <sheetName val="WATER-HAMMER"/>
      <sheetName val="DET-ABS(toilet&amp;residence of ju)"/>
      <sheetName val="BTR"/>
      <sheetName val="Boppudi data sheet "/>
      <sheetName val="Common "/>
      <sheetName val="Usage"/>
      <sheetName val="Abs_CD_2"/>
      <sheetName val="coverpage"/>
      <sheetName val="ECV"/>
      <sheetName val="SS ENERGISE"/>
      <sheetName val="MPP_Gundlapally1"/>
      <sheetName val="Lead statement ss5"/>
      <sheetName val="section"/>
      <sheetName val="FT-05-02IsoB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Set>
  </externalBook>
</externalLink>
</file>

<file path=xl/externalLinks/externalLink59.xml><?xml version="1.0" encoding="utf-8"?>
<externalLink xmlns="http://schemas.openxmlformats.org/spreadsheetml/2006/main">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DATA-BASE"/>
      <sheetName val="DATA-ABSTRACT"/>
      <sheetName val="Lead statement ss5"/>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Bitumen trunk"/>
      <sheetName val="Feeder"/>
      <sheetName val="R99 etc"/>
      <sheetName val="Trunk unpaved"/>
      <sheetName val="GROUND FLOOR"/>
      <sheetName val="Levels"/>
      <sheetName val="maya"/>
      <sheetName val="RMR"/>
      <sheetName val="Data.F8.BTR"/>
      <sheetName val="Boq"/>
      <sheetName val="Input"/>
      <sheetName val="detls"/>
      <sheetName val="C.D.Abs.Est."/>
      <sheetName val="coverpage"/>
      <sheetName val="Road data"/>
      <sheetName val="abs road"/>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Pop"/>
      <sheetName val="EDWise"/>
      <sheetName val="Bill-12"/>
      <sheetName val="nodes"/>
      <sheetName val="int-Dia"/>
      <sheetName val="Convey"/>
      <sheetName val="RAFT"/>
      <sheetName val="scour depth"/>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C-data"/>
      <sheetName val="Rates"/>
      <sheetName val="PH data"/>
      <sheetName val="Sheet2"/>
      <sheetName val="Lead Distance"/>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Staff Acco."/>
      <sheetName val="Summary"/>
      <sheetName val="Iocount"/>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 val="sg-clay(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Set>
  </externalBook>
</externalLink>
</file>

<file path=xl/externalLinks/externalLink60.xml><?xml version="1.0" encoding="utf-8"?>
<externalLink xmlns="http://schemas.openxmlformats.org/spreadsheetml/2006/main">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Usage"/>
      <sheetName val="Common "/>
      <sheetName val="General"/>
      <sheetName val="Lead"/>
      <sheetName val="DATA"/>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R_Det"/>
      <sheetName val="Estimate "/>
      <sheetName val="Material"/>
      <sheetName val="Plant &amp;  Machinery"/>
      <sheetName val="pvc_basic"/>
      <sheetName val="HDPE"/>
      <sheetName val="Valves"/>
      <sheetName val="MS Rates"/>
      <sheetName val="data existing_do not delete"/>
      <sheetName val="SUMP1420KL@HW"/>
      <sheetName val="Sheet2"/>
      <sheetName val="banilad"/>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MTC-estimate"/>
      <sheetName val="other rates"/>
      <sheetName val="DI"/>
      <sheetName val="pvc"/>
      <sheetName val="hdpe_bas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61.xml><?xml version="1.0" encoding="utf-8"?>
<externalLink xmlns="http://schemas.openxmlformats.org/spreadsheetml/2006/main">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lant &amp;  Machinery"/>
      <sheetName val="Data"/>
      <sheetName val="MRATES"/>
      <sheetName val="data existing_do not delete"/>
      <sheetName val="Boq"/>
      <sheetName val="v"/>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62.xml><?xml version="1.0" encoding="utf-8"?>
<externalLink xmlns="http://schemas.openxmlformats.org/spreadsheetml/2006/main">
  <externalBook xmlns:r="http://schemas.openxmlformats.org/officeDocument/2006/relationships" r:id="rId1">
    <sheetNames>
      <sheetName val="mpp"/>
      <sheetName val="data_new"/>
      <sheetName val="lead-st"/>
      <sheetName val="v"/>
      <sheetName val="r"/>
      <sheetName val="l"/>
      <sheetName val="DATA"/>
      <sheetName val="Lead"/>
      <sheetName val="data existing_do not delete"/>
      <sheetName val="Data.F8.BTR"/>
      <sheetName val="leads"/>
      <sheetName val="rdamdata"/>
      <sheetName val="Material"/>
      <sheetName val="Plant &amp;  Machinery"/>
      <sheetName val="Data_F8_BTR"/>
      <sheetName val="Plant_&amp;__Machinery"/>
      <sheetName val="Labour"/>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maya"/>
      <sheetName val="Specification"/>
      <sheetName val="HDPE"/>
      <sheetName val="DI"/>
      <sheetName val="pvc"/>
      <sheetName val="Estimate "/>
      <sheetName val="banilad"/>
      <sheetName val="Specification repor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Lɥad"/>
      <sheetName val="SECPROP"/>
      <sheetName val="CABLENOS."/>
      <sheetName val="DATA_PRG"/>
      <sheetName val="Sheet1"/>
      <sheetName val="Main sheet"/>
      <sheetName val="wh"/>
      <sheetName val="Mactan"/>
      <sheetName val="Mandaue"/>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Bed Class"/>
      <sheetName val="CPIPE"/>
      <sheetName val="CPIPE2"/>
      <sheetName val="Cs"/>
      <sheetName val="DVALUE"/>
      <sheetName val="THK"/>
      <sheetName val="Cover"/>
      <sheetName val="Convey"/>
      <sheetName val="Usage"/>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wh_data"/>
      <sheetName val="wh_data_R"/>
      <sheetName val="CPHEEO"/>
      <sheetName val="input"/>
      <sheetName val="GF SB Ok "/>
      <sheetName val="hdpe_basic"/>
      <sheetName val="TOP SLAB-beams"/>
      <sheetName val="20kL-design-final"/>
      <sheetName val="Sheet5"/>
      <sheetName val="ABS"/>
      <sheetName val="Data o"/>
      <sheetName val="Data-ELSR"/>
      <sheetName val="HDPE-pipe-rates"/>
      <sheetName val="pvc-pipe-rates"/>
      <sheetName val="Bill-12"/>
      <sheetName val="Sheet2"/>
      <sheetName val="sup dat"/>
      <sheetName val="Lead_statement_ss5"/>
      <sheetName val="clvrt_data"/>
      <sheetName val="ssr-rates"/>
      <sheetName val="Plant 㫨  Machinery"/>
      <sheetName val="Plant_㫨__Machinery"/>
      <sheetName val="C-data"/>
      <sheetName val="Rates-May-14"/>
      <sheetName val="int-Dia-pvc"/>
      <sheetName val="final abstract"/>
      <sheetName val="detailed"/>
      <sheetName val="Bed Fall"/>
      <sheetName val="Title"/>
      <sheetName val="Ventway Calculations"/>
      <sheetName val="VI Floor Beam "/>
      <sheetName val="Boq Block A"/>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Main"/>
      <sheetName val="CPIPE 1"/>
      <sheetName val="MS Rates"/>
      <sheetName val="TOS-F"/>
      <sheetName val="ewst"/>
      <sheetName val="Leads Entry"/>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 val="Transfer"/>
      <sheetName val="Elect."/>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sheetData sheetId="85"/>
      <sheetData sheetId="86" refreshError="1"/>
      <sheetData sheetId="87" refreshError="1"/>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Set>
  </externalBook>
</externalLink>
</file>

<file path=xl/externalLinks/externalLink63.xml><?xml version="1.0" encoding="utf-8"?>
<externalLink xmlns="http://schemas.openxmlformats.org/spreadsheetml/2006/main">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t_prsr"/>
      <sheetName val="wh"/>
      <sheetName val="Cover"/>
      <sheetName val="id"/>
      <sheetName val="p&amp;m"/>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Met"/>
      <sheetName val="Material"/>
      <sheetName val="Basicrates"/>
      <sheetName val="sup dat"/>
      <sheetName val="Road data"/>
      <sheetName val="temp-SDData (2)"/>
      <sheetName val="Plant &amp;  Machinery"/>
      <sheetName val="civ data"/>
      <sheetName val="CR-Vchambers"/>
      <sheetName val="Works"/>
      <sheetName val="General"/>
      <sheetName val="Civil Data (2013-14)"/>
      <sheetName val="01"/>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64.xml><?xml version="1.0" encoding="utf-8"?>
<externalLink xmlns="http://schemas.openxmlformats.org/spreadsheetml/2006/main">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maya"/>
      <sheetName val="t_prsr"/>
      <sheetName val="id"/>
      <sheetName val="DATA"/>
      <sheetName val="BWSCPlt"/>
      <sheetName val="CI"/>
      <sheetName val="DI"/>
      <sheetName val="G.R.P"/>
      <sheetName val="HDPE"/>
      <sheetName val="PSC REVISED"/>
      <sheetName val="pvc"/>
      <sheetName val="Boq Block A"/>
      <sheetName val="Sheet1"/>
      <sheetName val="1-Pop Proj"/>
      <sheetName val="data existing_do not delete"/>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5.xml><?xml version="1.0" encoding="utf-8"?>
<externalLink xmlns="http://schemas.openxmlformats.org/spreadsheetml/2006/main">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BALAN1"/>
      <sheetName val="ESTIMATE"/>
      <sheetName val="TBAL9697 -group wise  sdpl"/>
      <sheetName val="DATA_PRG"/>
      <sheetName val="_5wgdhabfinal00_01"/>
      <sheetName val="maya"/>
      <sheetName val="Sheet2"/>
      <sheetName val="r"/>
      <sheetName val="Abs"/>
      <sheetName val="MTC-estimate"/>
      <sheetName val="other rates"/>
      <sheetName val="Boq Block A"/>
      <sheetName val="MRATES"/>
      <sheetName val="leads"/>
      <sheetName val="t_prsr"/>
      <sheetName val="id"/>
      <sheetName val="wh"/>
      <sheetName val="SP Set"/>
      <sheetName val="0000000000000"/>
      <sheetName val="GM&amp;PM WE1 EST"/>
      <sheetName val="BWSCP"/>
      <sheetName val="AV_GRP ms bwsc"/>
      <sheetName val="wh_data"/>
      <sheetName val="CPHEEO"/>
      <sheetName val="wh_data_R"/>
      <sheetName val="input"/>
      <sheetName val="v"/>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m"/>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EDWise"/>
      <sheetName val="labour rates"/>
      <sheetName val="Mp-team 1"/>
      <sheetName val="data existing_do not delete"/>
      <sheetName val=" "/>
      <sheetName val="Class IV Qtr. Ele"/>
      <sheetName val="Lead statement"/>
      <sheetName val="SSR 2010-11 Rates"/>
      <sheetName val="Bridge Data 2005-06"/>
      <sheetName val="economic PM"/>
      <sheetName val="Material"/>
      <sheetName val="Labour"/>
      <sheetName val="hdpe_basic"/>
      <sheetName val="pvc_basic"/>
      <sheetName val="11.Habitations"/>
      <sheetName val="pumping main"/>
      <sheetName val="01"/>
      <sheetName val="banilad"/>
      <sheetName val="Mactan"/>
      <sheetName val="Mandaue"/>
      <sheetName val="Works"/>
      <sheetName val="RMR"/>
      <sheetName val="Sheet9"/>
      <sheetName val="m1"/>
      <sheetName val="DetEst"/>
      <sheetName val="Global factors"/>
      <sheetName val="Detailed"/>
      <sheetName val="basic-data"/>
      <sheetName val="mem-property"/>
      <sheetName val="Lead Distance"/>
      <sheetName val="airvalve-AC PN 1.60"/>
      <sheetName val="Soft-sluice-AC,GRP PN 1.6"/>
      <sheetName val="soft-sluice-BWSC-MS"/>
      <sheetName val="DI sluice valve"/>
      <sheetName val="pop"/>
      <sheetName val="Work_sheet"/>
      <sheetName val="Lead statement ss5"/>
      <sheetName val="Hyd_Stmt"/>
      <sheetName val="Rate"/>
      <sheetName val="Elect."/>
      <sheetName val="Bitumen trunk"/>
      <sheetName val="Feeder"/>
      <sheetName val="R99 etc"/>
      <sheetName val="Trunk unpaved"/>
      <sheetName val="HS 30.04.2015.Final"/>
      <sheetName val="RATES"/>
      <sheetName val="Quarry"/>
      <sheetName val="Line"/>
      <sheetName val="CRUST"/>
      <sheetName val="QDTS"/>
      <sheetName val="Summary"/>
      <sheetName val="ww-march-02"/>
      <sheetName val="Staff Acco."/>
      <sheetName val="ssr-rates"/>
      <sheetName val="SCHEDULE"/>
      <sheetName val="Database"/>
      <sheetName val="schedule nos"/>
      <sheetName val="hdpe weights"/>
      <sheetName val="PVC weights"/>
      <sheetName val="detls"/>
      <sheetName val="hdpe-rates"/>
      <sheetName val="pvc-rates"/>
      <sheetName val="water-hammar-strenght"/>
      <sheetName val="Watersoft (2)"/>
      <sheetName val="FORM7"/>
      <sheetName val="D2_CO"/>
      <sheetName val="LABOUR RATE"/>
      <sheetName val="Material Rate"/>
      <sheetName val="Bed Class"/>
      <sheetName val="Cd"/>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mas_hab"/>
      <sheetName val="l"/>
      <sheetName val="zone-8"/>
      <sheetName val="MHNO_LEV"/>
      <sheetName val="Build-up"/>
      <sheetName val="rdamdata"/>
      <sheetName val="lead-st"/>
      <sheetName val="Common "/>
      <sheetName val="bom"/>
      <sheetName val="R2"/>
      <sheetName val="Usage"/>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Gen_Abs"/>
      <sheetName val="abs road"/>
      <sheetName val="HS final- 23.07.19 Se Aprd"/>
      <sheetName val="Attributes"/>
      <sheetName val="C.D.Abs.Est."/>
      <sheetName val="mlead"/>
      <sheetName val="sand"/>
      <sheetName val="stone"/>
      <sheetName val="Road Detail Es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ow r="9">
          <cell r="C9">
            <v>350</v>
          </cell>
        </row>
      </sheetData>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66.xml><?xml version="1.0" encoding="utf-8"?>
<externalLink xmlns="http://schemas.openxmlformats.org/spreadsheetml/2006/main">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DATA_PRG"/>
      <sheetName val="v"/>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GenAbst"/>
      <sheetName val="Rates"/>
      <sheetName val="abs road"/>
      <sheetName val="RMR"/>
      <sheetName val="R_Det"/>
      <sheetName val="0000000000000"/>
      <sheetName val="mlead"/>
      <sheetName val="other rates"/>
      <sheetName val="Line"/>
      <sheetName val="Gen Info"/>
      <sheetName val="basdat"/>
      <sheetName val="hdpe_basic"/>
      <sheetName val="Boq Block A"/>
      <sheetName val="sand"/>
      <sheetName val="Specification"/>
      <sheetName val="leads"/>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Intput"/>
      <sheetName val="Well"/>
      <sheetName val="Load"/>
      <sheetName val="DATA-BASE"/>
      <sheetName val="DATA-ABSTRACT"/>
      <sheetName val="habs-list"/>
      <sheetName val="Marteru"/>
      <sheetName val="Levels"/>
      <sheetName val="BOQ"/>
      <sheetName val="G.O MS 35"/>
      <sheetName val="CC"/>
      <sheetName val="Materials"/>
      <sheetName val="TS memo"/>
      <sheetName val="coverpage"/>
      <sheetName val="PUMP_DATA"/>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67.xml><?xml version="1.0" encoding="utf-8"?>
<externalLink xmlns="http://schemas.openxmlformats.org/spreadsheetml/2006/main">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Main sheet"/>
      <sheetName val="t_prsr"/>
      <sheetName val="id"/>
      <sheetName val="sch"/>
      <sheetName val="Material"/>
      <sheetName val="BWSCPlt"/>
      <sheetName val="CI"/>
      <sheetName val="DI"/>
      <sheetName val="G.R.P"/>
      <sheetName val="HDPE"/>
      <sheetName val="PSC REVISED"/>
      <sheetName val="pvc"/>
      <sheetName val="Road Detail Est."/>
      <sheetName val="PH High Lift Sump@SS.Tank-D"/>
      <sheetName val="Legal Risk Analysis"/>
      <sheetName val="CC Road"/>
      <sheetName val="Lead statement"/>
      <sheetName val="INPUT-DATA"/>
      <sheetName val="factors"/>
      <sheetName val="Boq Block A"/>
      <sheetName val="Work_sheet"/>
      <sheetName val="SSR 2014-15 Rates"/>
      <sheetName val="estimate "/>
      <sheetName val="segments-details"/>
      <sheetName val="int-Dia-hdpe"/>
      <sheetName val="int-Dia-pvc"/>
      <sheetName val="TBAL9697 -group wise  sdpl"/>
      <sheetName val="dBase"/>
      <sheetName val="DATA_PRG"/>
      <sheetName val="Lead"/>
      <sheetName val="Sheet2"/>
      <sheetName val="Lead "/>
      <sheetName val="Data EW"/>
      <sheetName val="Labour"/>
      <sheetName val="Plant &amp;  Machinery"/>
      <sheetName val="data existing_do not delete"/>
      <sheetName val="pvc_basic"/>
      <sheetName val="Levels"/>
      <sheetName val="Leads"/>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C&amp;S monthwise"/>
      <sheetName val="WT AVG LEAD"/>
      <sheetName val="EDWise"/>
      <sheetName val="maya"/>
      <sheetName val="sup dat"/>
      <sheetName val="Sheet3"/>
      <sheetName val="CCTV_EST1"/>
      <sheetName val="Abs"/>
      <sheetName val="habs-list"/>
      <sheetName val="C&amp;S"/>
      <sheetName val="Materials"/>
      <sheetName val="final abstract"/>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68.xml><?xml version="1.0" encoding="utf-8"?>
<externalLink xmlns="http://schemas.openxmlformats.org/spreadsheetml/2006/main">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TOP SLAB-beams"/>
      <sheetName val="v"/>
      <sheetName val="DATA_PRG"/>
      <sheetName val="Estimate "/>
      <sheetName val="GF SB Ok "/>
      <sheetName val="Class IV Qtr. Ele"/>
      <sheetName val="t_prsr"/>
      <sheetName val="id"/>
      <sheetName val="HDPE"/>
      <sheetName val="DI"/>
      <sheetName val="pvc"/>
      <sheetName val="pvc_basic"/>
      <sheetName val="hdpe_basic"/>
      <sheetName val="C-data"/>
      <sheetName val="GN-ST-10"/>
      <sheetName val="Levels"/>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DATA-2005-06"/>
      <sheetName val="_5wgdhabfinal00_01"/>
      <sheetName val="CI"/>
      <sheetName val="G.R.P"/>
      <sheetName val="PSC REVISED"/>
      <sheetName val="MRATES"/>
      <sheetName val="Suppl-data"/>
      <sheetName val="SSR"/>
      <sheetName val="Labels"/>
      <sheetName val="DATA SHEET FOR 2016-17"/>
      <sheetName val="maya"/>
      <sheetName val="BM-HOOP"/>
      <sheetName val="Basicrates"/>
      <sheetName val="mlead"/>
      <sheetName val="sup dat"/>
      <sheetName val="Global factors"/>
      <sheetName val="hdpe weights"/>
      <sheetName val="PVC weights"/>
      <sheetName val="index"/>
      <sheetName val="COST"/>
      <sheetName val="basdat"/>
      <sheetName val="CONNECT"/>
      <sheetName val="mlead "/>
      <sheetName val="C.D.Abs.Est."/>
      <sheetName val="GR.slab-reinft"/>
      <sheetName val="Bill-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row>
        <row r="3">
          <cell r="D3" t="str">
            <v>cc(1:3:6)</v>
          </cell>
        </row>
        <row r="4">
          <cell r="D4" t="str">
            <v>cc(1:4:8)</v>
          </cell>
        </row>
        <row r="5">
          <cell r="D5" t="str">
            <v>cc(1:5:10)</v>
          </cell>
        </row>
        <row r="6">
          <cell r="D6" t="str">
            <v>cc(1:5:8)</v>
          </cell>
        </row>
        <row r="7">
          <cell r="D7" t="str">
            <v>cc(1:6:10)</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7">
          <cell r="A27" t="str">
            <v>0.00-4.00m</v>
          </cell>
        </row>
        <row r="28">
          <cell r="A28" t="str">
            <v>4.00-6.00m</v>
          </cell>
        </row>
        <row r="29">
          <cell r="A29" t="str">
            <v>6.00-8.00m</v>
          </cell>
        </row>
        <row r="30">
          <cell r="A30" t="str">
            <v>8.00-10.00m</v>
          </cell>
        </row>
        <row r="31">
          <cell r="A31" t="str">
            <v>10.00-12.00m</v>
          </cell>
        </row>
        <row r="32">
          <cell r="A32" t="str">
            <v>12.00-14.00m</v>
          </cell>
        </row>
        <row r="33">
          <cell r="A33" t="str">
            <v>14.00-16.00m</v>
          </cell>
        </row>
        <row r="34">
          <cell r="A34" t="str">
            <v>16.00-18.00m</v>
          </cell>
        </row>
        <row r="35">
          <cell r="A35" t="str">
            <v>18.00-20.00m</v>
          </cell>
        </row>
        <row r="36">
          <cell r="A36" t="str">
            <v>20.00-22.00m</v>
          </cell>
        </row>
        <row r="37">
          <cell r="A37" t="str">
            <v>22.00-24.00m</v>
          </cell>
        </row>
        <row r="38">
          <cell r="A38" t="str">
            <v>24.00-26.00m</v>
          </cell>
        </row>
        <row r="39">
          <cell r="A39" t="str">
            <v>26.00-28.00m</v>
          </cell>
        </row>
        <row r="40">
          <cell r="A40" t="str">
            <v>28.00-30.00m</v>
          </cell>
        </row>
        <row r="43">
          <cell r="A43" t="str">
            <v>0.00-5.00m</v>
          </cell>
        </row>
        <row r="44">
          <cell r="A44" t="str">
            <v>5.00-8.00m</v>
          </cell>
        </row>
        <row r="45">
          <cell r="A45" t="str">
            <v>8.00-11.00m</v>
          </cell>
        </row>
        <row r="46">
          <cell r="A46" t="str">
            <v>11.00-14.00m</v>
          </cell>
        </row>
        <row r="47">
          <cell r="A47" t="str">
            <v>14.00-17.00m</v>
          </cell>
        </row>
        <row r="48">
          <cell r="A48" t="str">
            <v>17.00-20.00m</v>
          </cell>
        </row>
        <row r="49">
          <cell r="A49" t="str">
            <v>20.00-23.00m</v>
          </cell>
        </row>
        <row r="50">
          <cell r="A50" t="str">
            <v>23.00-26.00m</v>
          </cell>
        </row>
        <row r="51">
          <cell r="A51" t="str">
            <v>26.00-29.00m</v>
          </cell>
        </row>
        <row r="52">
          <cell r="A52" t="str">
            <v>29.00-32.00m</v>
          </cell>
        </row>
        <row r="53">
          <cell r="A53" t="str">
            <v>32.00-35.00m</v>
          </cell>
        </row>
        <row r="54">
          <cell r="A54" t="str">
            <v>35.00-38.00m</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69.xml><?xml version="1.0" encoding="utf-8"?>
<externalLink xmlns="http://schemas.openxmlformats.org/spreadsheetml/2006/main">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Staff Acco."/>
      <sheetName val="Boq"/>
      <sheetName val="Data-Road "/>
      <sheetName val="Side Drains"/>
      <sheetName val="DATA-CD "/>
      <sheetName val="Retaining walls "/>
      <sheetName val="banilad"/>
      <sheetName val="BWSCPlt"/>
      <sheetName val="CI"/>
      <sheetName val="DI"/>
      <sheetName val="G.R.P"/>
      <sheetName val="HDPE"/>
      <sheetName val="PSC REVISED"/>
      <sheetName val="pv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70.xml><?xml version="1.0" encoding="utf-8"?>
<externalLink xmlns="http://schemas.openxmlformats.org/spreadsheetml/2006/main">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TBAL9697 -group wise  sdpl"/>
      <sheetName val="p&amp;m"/>
      <sheetName val="segments-details"/>
      <sheetName val="int-Dia-hdpe"/>
      <sheetName val="habs-list"/>
      <sheetName val="int-Dia-pvc"/>
      <sheetName val="gen"/>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comp-st(GEN)"/>
      <sheetName val="CD_Data"/>
    </sheetNames>
    <sheetDataSet>
      <sheetData sheetId="0"/>
      <sheetData sheetId="1" refreshError="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1.xml><?xml version="1.0" encoding="utf-8"?>
<externalLink xmlns="http://schemas.openxmlformats.org/spreadsheetml/2006/main">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Nspt-smp-final-ORIGINAL"/>
      <sheetName val="MRATES"/>
      <sheetName val="detls"/>
      <sheetName val="t_prsr"/>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PUMP_DATA"/>
      <sheetName val="Sheet2"/>
      <sheetName val="Main sheet"/>
      <sheetName val="data-WS &amp; Sanitary-18-19."/>
      <sheetName val="leads"/>
      <sheetName val="DATA_PRG"/>
      <sheetName val="wh_data_R"/>
      <sheetName val="WATER-HAMMER"/>
      <sheetName val="DATA-BASE"/>
      <sheetName val="DATA-ABSTRACT"/>
      <sheetName val="3405-2014"/>
      <sheetName val="Qty"/>
      <sheetName val="Lead Distance"/>
      <sheetName val="hdpe weights"/>
      <sheetName val="C-data"/>
      <sheetName val="gen"/>
      <sheetName val="pvc_basic"/>
      <sheetName val="hdpe_basic"/>
      <sheetName val="Staff Acco."/>
      <sheetName val="data existing_do not delete"/>
      <sheetName val="Material"/>
      <sheetName val="PH data"/>
      <sheetName val="Work_sheet"/>
      <sheetName val="wh"/>
      <sheetName val="pumping main"/>
      <sheetName val="AV-HDPE"/>
      <sheetName val="Di_gate-HDPE"/>
      <sheetName val="zone-8"/>
      <sheetName val="MHNO_LEV"/>
      <sheetName val="TBAL9697 -group wise  sdpl"/>
      <sheetName val="PVC_dia"/>
      <sheetName val="p&amp;m"/>
      <sheetName val="nodes"/>
      <sheetName val="int-Dia"/>
      <sheetName val="co_5"/>
      <sheetName val="Buildings"/>
      <sheetName val="Labour"/>
      <sheetName val="inWord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DATA-2005-06"/>
      <sheetName val="r"/>
      <sheetName val="l"/>
      <sheetName val="GROUND"/>
      <sheetName val="habs-details"/>
      <sheetName val="hab-details"/>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GM&amp;PM EST"/>
      <sheetName val="water-hammar-strenght"/>
      <sheetName val="Civil Works"/>
      <sheetName val="HPC Bill (1) 1st"/>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m"/>
      <sheetName val="Estimate"/>
      <sheetName val="1V800"/>
      <sheetName val="HEAD"/>
      <sheetName val="maya"/>
      <sheetName val="DISCOUNT"/>
      <sheetName val="VC rate"/>
      <sheetName val="labour rates"/>
      <sheetName val="I-CO"/>
      <sheetName val="Bridge Data 2005-06"/>
      <sheetName val="Sheet3"/>
      <sheetName val="comp-st(GEN)"/>
      <sheetName val="pop"/>
      <sheetName val="JAWAHAR-hyd-original"/>
      <sheetName val="CD_Data"/>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economic PM"/>
      <sheetName val="Mp-team 1"/>
      <sheetName val="PM&amp;GM"/>
      <sheetName val="AV-DI"/>
      <sheetName val="DIgate_PVC "/>
      <sheetName val="scour-DI-CI"/>
      <sheetName val="scour-pvc-hdpe-psc-bwsc"/>
      <sheetName val="mlead"/>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72.xml><?xml version="1.0" encoding="utf-8"?>
<externalLink xmlns="http://schemas.openxmlformats.org/spreadsheetml/2006/main">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Work_sheet"/>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Main sheet"/>
      <sheetName val="data existing_do not delete"/>
      <sheetName val="0000000000000"/>
      <sheetName val="Civil Works"/>
      <sheetName val="m"/>
      <sheetName val="Abs Estimate CIVIL (2)"/>
      <sheetName val="gen"/>
      <sheetName val="Labour"/>
      <sheetName val="Civil (2)"/>
      <sheetName val="DataInput"/>
      <sheetName val="DataInput-1"/>
      <sheetName val="Leads"/>
      <sheetName val="DI Rate Analysis"/>
      <sheetName val="Economic RisingMain  Ph-I"/>
      <sheetName val="Data rough"/>
      <sheetName val="Common "/>
      <sheetName val="coverpage"/>
      <sheetName val="PH data"/>
      <sheetName val="v"/>
      <sheetName val="Nspt-smp-final-ORIGINAL"/>
      <sheetName val="PS1"/>
      <sheetName val="Sheet9"/>
      <sheetName val="Sheet1 (2)"/>
      <sheetName val="Data.F8.BTR"/>
      <sheetName val="labour coeff"/>
      <sheetName val="p&amp;m"/>
      <sheetName val="TBAL9697 -group wise  sdpl"/>
      <sheetName val="Staff Acco."/>
      <sheetName val="dBase"/>
      <sheetName val="GF Columns"/>
      <sheetName val="Material"/>
      <sheetName val="labour rates"/>
      <sheetName val="Lookup"/>
      <sheetName val="Estimate "/>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Data well"/>
      <sheetName val="CPHEEO"/>
      <sheetName val="wh_data_R"/>
      <sheetName val="HPC Bill (1) 1st"/>
      <sheetName val="20kL-design-final"/>
      <sheetName val="HS final-2"/>
      <sheetName val="Summary"/>
      <sheetName val="Iocount"/>
      <sheetName val="Mp-team 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73.xml><?xml version="1.0" encoding="utf-8"?>
<externalLink xmlns="http://schemas.openxmlformats.org/spreadsheetml/2006/main">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egments-details"/>
      <sheetName val="int-Dia-hdpe"/>
      <sheetName val="habs-list"/>
      <sheetName val="int-Dia-pvc"/>
      <sheetName val="Material"/>
      <sheetName val="Suppl-data"/>
      <sheetName val="Relig-place"/>
      <sheetName val="Work_sheet"/>
      <sheetName val="SPECS"/>
      <sheetName val="MRATES"/>
      <sheetName val="Rates 2008-09"/>
      <sheetName val="Lead"/>
      <sheetName val="data existing_do not delete"/>
      <sheetName val="leads"/>
      <sheetName val="gen"/>
      <sheetName val="Lead statement"/>
      <sheetName val="r"/>
      <sheetName val="CC Road"/>
      <sheetName val="wordsdata"/>
      <sheetName val="Plant &amp;  Machinery"/>
      <sheetName val="C-data"/>
      <sheetName val="nodes"/>
      <sheetName val="int-Dia"/>
      <sheetName val="joinery data"/>
      <sheetName val="Road Detail Est."/>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4.xml><?xml version="1.0" encoding="utf-8"?>
<externalLink xmlns="http://schemas.openxmlformats.org/spreadsheetml/2006/main">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maya"/>
      <sheetName val="Common "/>
      <sheetName val="Data"/>
      <sheetName val="lead"/>
      <sheetName val="abst"/>
      <sheetName val="design"/>
      <sheetName val="Lead statement ss5"/>
      <sheetName val="inWords"/>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75.xml><?xml version="1.0" encoding="utf-8"?>
<externalLink xmlns="http://schemas.openxmlformats.org/spreadsheetml/2006/main">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v"/>
      <sheetName val="LEADS"/>
      <sheetName val="Plant &amp;  Machinery"/>
      <sheetName val="Material"/>
      <sheetName val="DATA-BASE"/>
      <sheetName val="DATA-ABSTRACT"/>
      <sheetName val="Bridge Data 2005-06"/>
      <sheetName val="Bitumen trunk"/>
      <sheetName val="Feeder"/>
      <sheetName val="R99 etc"/>
      <sheetName val="Trunk unpaved"/>
      <sheetName val="SSR 2014-15 Rates"/>
      <sheetName val="Lead statement"/>
      <sheetName val="C-data"/>
      <sheetName val="Lead statement ss5"/>
      <sheetName val="Data-ELSR"/>
      <sheetName val="Mortars"/>
      <sheetName val=" Data -Valves"/>
      <sheetName val="dBase"/>
      <sheetName val="Staff Acco."/>
      <sheetName val="DATA_PRG"/>
      <sheetName val="Work_sheet"/>
      <sheetName val="inWords"/>
      <sheetName val="CPI"/>
      <sheetName val="WPI C"/>
      <sheetName val="WPI all"/>
      <sheetName val="WPI HM"/>
      <sheetName val="WPI S"/>
      <sheetName val="maya"/>
      <sheetName val="Relig-place"/>
      <sheetName val="factors"/>
      <sheetName val="Main sheet"/>
      <sheetName val="Datas"/>
      <sheetName val="Data.F8.BTR"/>
      <sheetName val="General"/>
      <sheetName val="PUMP_DATA"/>
      <sheetName val="HDPE-pipe-rates"/>
      <sheetName val="pvc-pipe-rates"/>
      <sheetName val="sg-clay(d)"/>
      <sheetName val="ABS.C.D."/>
      <sheetName val="Intro."/>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m"/>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Convey"/>
      <sheetName val="m1"/>
      <sheetName val="0000000000000"/>
      <sheetName val="r"/>
      <sheetName val="Cover"/>
      <sheetName val="Sheet1 (2)"/>
      <sheetName val="abst"/>
      <sheetName val="design"/>
      <sheetName val="BWSCPlt"/>
      <sheetName val="CI"/>
      <sheetName val="G.R.P"/>
      <sheetName val="PSC REVISED"/>
      <sheetName val="1V800"/>
      <sheetName val="data-WS &amp; Sanitary-17-18."/>
      <sheetName val="PH data"/>
      <sheetName val="MRMECADAMoad data"/>
      <sheetName val="Masonry"/>
      <sheetName val="l"/>
      <sheetName val="BTR"/>
      <sheetName val="GROUND FLOOR"/>
      <sheetName val="Levels"/>
      <sheetName val="MASTER_RATE ANALYSIS"/>
      <sheetName val="GenAbst"/>
      <sheetName val="Basicrates"/>
      <sheetName val="Bed Class"/>
      <sheetName val="CPIPE"/>
      <sheetName val="CPIPE2"/>
      <sheetName val="Cs"/>
      <sheetName val="DVALUE"/>
      <sheetName val="THK"/>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76.xml><?xml version="1.0" encoding="utf-8"?>
<externalLink xmlns="http://schemas.openxmlformats.org/spreadsheetml/2006/main">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Set>
  </externalBook>
</externalLink>
</file>

<file path=xl/externalLinks/externalLink77.xml><?xml version="1.0" encoding="utf-8"?>
<externalLink xmlns="http://schemas.openxmlformats.org/spreadsheetml/2006/main">
  <externalBook xmlns:r="http://schemas.openxmlformats.org/officeDocument/2006/relationships" r:id="rId1">
    <sheetNames>
      <sheetName val="UGF I-BEAM.F"/>
      <sheetName val="labour coeff"/>
      <sheetName val="DATA-BASE"/>
      <sheetName val="DATA-ABSTRACT"/>
      <sheetName val="Data"/>
    </sheetNames>
    <sheetDataSet>
      <sheetData sheetId="0"/>
      <sheetData sheetId="1" refreshError="1"/>
      <sheetData sheetId="2" refreshError="1"/>
      <sheetData sheetId="3" refreshError="1"/>
      <sheetData sheetId="4" refreshError="1"/>
    </sheetDataSet>
  </externalBook>
</externalLink>
</file>

<file path=xl/externalLinks/externalLink78.xml><?xml version="1.0" encoding="utf-8"?>
<externalLink xmlns="http://schemas.openxmlformats.org/spreadsheetml/2006/main">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labour coeff"/>
      <sheetName val="MRATES"/>
      <sheetName val="DATA-2005-06"/>
      <sheetName val="DataInput"/>
      <sheetName val="DataInput-1"/>
      <sheetName val="DI Rate Analysis"/>
      <sheetName val="Economic RisingMain  Ph-I"/>
      <sheetName val="maya"/>
      <sheetName val="Labour"/>
      <sheetName val="Material"/>
      <sheetName val="Fill this out first..."/>
    </sheetNames>
    <sheetDataSet>
      <sheetData sheetId="0" refreshError="1"/>
      <sheetData sheetId="1" refreshError="1"/>
      <sheetData sheetId="2" refreshError="1">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79.xml><?xml version="1.0" encoding="utf-8"?>
<externalLink xmlns="http://schemas.openxmlformats.org/spreadsheetml/2006/main">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labour coeff"/>
      <sheetName val="DATA-BASE"/>
      <sheetName val="DATA-ABSTRACT"/>
      <sheetName val="Lead statement"/>
      <sheetName val="Sheet2"/>
      <sheetName val="Ind_plumb_det"/>
      <sheetName val="detls"/>
      <sheetName val="hdpe weights"/>
      <sheetName val="PVC weights"/>
      <sheetName val="data existing_do not delete"/>
      <sheetName val="Sheet5"/>
      <sheetName val="Lead statement ss5"/>
      <sheetName val="Bridge Data 2005-06"/>
      <sheetName val="Usage"/>
      <sheetName val="General"/>
      <sheetName val="MRATES"/>
      <sheetName val="m"/>
      <sheetName val="C-data"/>
      <sheetName val="Data rough"/>
      <sheetName val="pvc_basic"/>
      <sheetName val="v"/>
      <sheetName val="Data.F8.BTR"/>
      <sheetName val="Bitumen trunk"/>
      <sheetName val="Feeder"/>
      <sheetName val="R99 etc"/>
      <sheetName val="Trunk unpaved"/>
      <sheetName val="HDPE"/>
      <sheetName val="DI"/>
      <sheetName val="pvc"/>
      <sheetName val="ssr-rates"/>
      <sheetName val="HP"/>
      <sheetName val="ewst"/>
      <sheetName val="Data-2010-11"/>
      <sheetName val="Annex- 6 - Delinator"/>
      <sheetName val="Global factors"/>
      <sheetName val="stone"/>
      <sheetName val="index"/>
      <sheetName val="0000000000000"/>
      <sheetName val="C.D.Data (Morth)"/>
      <sheetName val="Rd.Det.Est"/>
      <sheetName val="Rd.Data"/>
      <sheetName val="rdamdata"/>
      <sheetName val="Levels"/>
    </sheetNames>
    <sheetDataSet>
      <sheetData sheetId="0">
        <row r="69">
          <cell r="A69" t="str">
            <v xml:space="preserve">Earth work excation and depositing on bank with initial lead and lift in loamy and clayee soils as per ss301 for foundations </v>
          </cell>
        </row>
      </sheetData>
      <sheetData sheetId="1"/>
      <sheetData sheetId="2"/>
      <sheetData sheetId="3"/>
      <sheetData sheetId="4" refreshError="1">
        <row r="69">
          <cell r="A69" t="str">
            <v xml:space="preserve">Earth work excation and depositing on bank with initial lead and lift in loamy and clayee soils as per ss301 for foundations </v>
          </cell>
        </row>
        <row r="71">
          <cell r="A71" t="str">
            <v>Labour Charges</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t="str">
            <v>Country brick Masonary in CM(1:6)Mix for Superstructure including  cost &amp; conveyance of all materials labour charges,seigniorage chargec,curing etc complete .</v>
          </cell>
        </row>
        <row r="76">
          <cell r="A76" t="str">
            <v xml:space="preserve">Country brick Masonary in CM(1:6)Mix for foundation &amp; basement to VALVE CHAMBERS including  cost &amp; conveyance of all materials labour charges,seigniorage chargec,curing etc complete. </v>
          </cell>
        </row>
        <row r="77">
          <cell r="A77" t="str">
            <v xml:space="preserve">C.C (1:2:4) Mix using 20mm  H.B.G metal including cost &amp; conveyance of all materials and labour charges seigniorage charges etc complete for R.C.C items </v>
          </cell>
        </row>
        <row r="78">
          <cell r="A78" t="str">
            <v>Country brick Masonary in CM(1:6)Mix for Superstructure to VALVE CHABERS including  cost &amp; conveyance of all materials labour charges,seigniorage chargec,curing etc complete .</v>
          </cell>
        </row>
        <row r="79">
          <cell r="A79">
            <v>0</v>
          </cell>
        </row>
        <row r="80">
          <cell r="A80" t="str">
            <v>C.C.(1:2:4)mix</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t="str">
            <v>Sand for mortor</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t="str">
            <v>Sand for mortor</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t="str">
            <v>Labour Charges</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80.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pvc_basic"/>
      <sheetName val="maya"/>
      <sheetName val="p&amp;m"/>
      <sheetName val="labour coeff"/>
      <sheetName val="GF SB Ok "/>
      <sheetName val="Sheet3"/>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81.xml><?xml version="1.0" encoding="utf-8"?>
<externalLink xmlns="http://schemas.openxmlformats.org/spreadsheetml/2006/main">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82.xml><?xml version="1.0" encoding="utf-8"?>
<externalLink xmlns="http://schemas.openxmlformats.org/spreadsheetml/2006/main">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C-data"/>
      <sheetName val="rdamdata"/>
      <sheetName val="lead-st"/>
      <sheetName val="t_prsr"/>
      <sheetName val="id"/>
      <sheetName val="wh"/>
      <sheetName val="DataInput"/>
      <sheetName val="DataInput-1"/>
      <sheetName val="DI Rate Analysis"/>
      <sheetName val="Economic RisingMain  Ph-I"/>
      <sheetName val="DATA_PRG"/>
      <sheetName val="Data rough"/>
      <sheetName val="Data.F8.BTR"/>
      <sheetName val="Plant &amp;  Machinery"/>
      <sheetName val="Labour"/>
      <sheetName val="Material"/>
      <sheetName val="pvc_basic"/>
      <sheetName val="SUMP1420KL@HW"/>
      <sheetName val="GF SB Ok "/>
      <sheetName val="DATA-BASE"/>
      <sheetName val="segments-details"/>
      <sheetName val="int-Dia-hdpe"/>
      <sheetName val="habs-list"/>
      <sheetName val="Di_gate-HDPE"/>
      <sheetName val="DATA-ABSTRACT"/>
      <sheetName val="sand"/>
      <sheetName val="stone"/>
      <sheetName val="Sheet9"/>
      <sheetName val="WATER-HAMMER"/>
      <sheetName val="m"/>
      <sheetName val="PUMP_DATA"/>
      <sheetName val="detls"/>
      <sheetName val="Common "/>
      <sheetName val="BWSCPlt"/>
      <sheetName val="G.R.P"/>
      <sheetName val="PSC REVISED"/>
      <sheetName val="int-Dia"/>
      <sheetName val="nodes"/>
      <sheetName val="BM-HOOP"/>
      <sheetName val="boredetails"/>
      <sheetName val="3405-2014"/>
      <sheetName val="Watersoft (2)"/>
      <sheetName val="hdpe_basic"/>
      <sheetName val="water-hammar-strenght"/>
      <sheetName val="AV-HDPE"/>
      <sheetName val="census91"/>
      <sheetName val="Lead"/>
      <sheetName val="Lead statement ss5"/>
      <sheetName val="Habcodes"/>
      <sheetName val="p&amp;m"/>
      <sheetName val="SSR 2014-15 Rates"/>
      <sheetName val="Lead statement"/>
      <sheetName val="FF WRK"/>
      <sheetName val="Works"/>
      <sheetName val="RMR"/>
      <sheetName val="General"/>
      <sheetName val="Estimate "/>
      <sheetName val="RAFT"/>
      <sheetName val="Main sheet"/>
      <sheetName val="Revised rates(SSR 2015-16)"/>
      <sheetName val="Sump_cal"/>
      <sheetName val="11.Habitations"/>
      <sheetName val="SEGMENTS-nodes"/>
      <sheetName val="wh_data"/>
      <sheetName val="wh_data_R"/>
      <sheetName val="CPHEEO"/>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ABS"/>
      <sheetName val="Basicdata-f"/>
      <sheetName val="Scour-f"/>
      <sheetName val="data existing_do not delete"/>
      <sheetName val="1V800"/>
      <sheetName val="final abstract"/>
      <sheetName val="Wall W3"/>
      <sheetName val="Cover"/>
      <sheetName val="Work_sheet"/>
      <sheetName val="Levels"/>
      <sheetName val="JAWAHAR-hyd-original"/>
      <sheetName val="POP"/>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PRECAST lightconc-II"/>
      <sheetName val="Road data"/>
      <sheetName val="DISCOUNT"/>
      <sheetName val="r"/>
      <sheetName val="Comp OHSR EST-1"/>
      <sheetName val="Abstract"/>
      <sheetName val="Comp HDPE"/>
      <sheetName val="Comp OFC"/>
      <sheetName val="Comp HH"/>
      <sheetName val="Rate Calc-1"/>
      <sheetName val="OHSR-1 RC EST"/>
      <sheetName val="SSR 17-18"/>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HS final-2"/>
      <sheetName val="int-dia-pvc"/>
      <sheetName val="_5wgdhabfinal00_01"/>
      <sheetName val="Nspt-smp-final-ORIGINAL"/>
      <sheetName val="직매22kv"/>
      <sheetName val="Data-2011-12"/>
      <sheetName val="GM&amp;PM EST- final "/>
      <sheetName val="SPC"/>
      <sheetName val="Pipe line"/>
      <sheetName val="DATA SHEET (6)"/>
      <sheetName val="Lead ST (3)"/>
      <sheetName val="DATA SHEET (7)"/>
      <sheetName val="Intro"/>
      <sheetName val="dlvoid"/>
      <sheetName val="REL"/>
      <sheetName val="Iocount"/>
      <sheetName val="clvrt_data"/>
      <sheetName val="m1"/>
      <sheetName val="labour rates"/>
      <sheetName val="ewst"/>
      <sheetName val="FORM7"/>
      <sheetName val="I-CO"/>
      <sheetName val="leads-c"/>
      <sheetName val=" data sheet "/>
      <sheetName val="pvc-pipe-rates"/>
      <sheetName val="coverpage"/>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other rates"/>
      <sheetName val="Qty"/>
      <sheetName val="MRoad data"/>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83.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amp;m"/>
      <sheetName val="pvc_basic"/>
      <sheetName val="sup dat"/>
      <sheetName val="Lead"/>
      <sheetName val="ABS"/>
      <sheetName val="Leads"/>
      <sheetName val="Data.F8.BTR"/>
      <sheetName val="MRATES"/>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84.xml><?xml version="1.0" encoding="utf-8"?>
<externalLink xmlns="http://schemas.openxmlformats.org/spreadsheetml/2006/main">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Plant &amp;  Machinery"/>
      <sheetName val="Bridge Data 2005-06"/>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Common "/>
      <sheetName val="sup dat"/>
      <sheetName val="Nspt-smp-final-ORIGINAL"/>
      <sheetName val="Work_sheet"/>
      <sheetName val="Sheet1 (2)"/>
      <sheetName val="GN-ST-10"/>
      <sheetName val="Class IV Qtr. Ele"/>
      <sheetName val="data existing_do not delete"/>
      <sheetName val="habs-list"/>
      <sheetName val="nodes"/>
      <sheetName val="other rates"/>
      <sheetName val="Sheet2"/>
      <sheetName val="in Put sheet"/>
      <sheetName val="Part-A"/>
      <sheetName val="Data.F8.BTR"/>
      <sheetName val="Bitumen trunk"/>
      <sheetName val="R99 etc"/>
      <sheetName val="Trunk unpaved"/>
      <sheetName val="mas_hab"/>
      <sheetName val="RMR"/>
      <sheetName val="Specification report"/>
      <sheetName val="ssr-rates"/>
      <sheetName val="clvrt_data"/>
      <sheetName val="Sheet9"/>
      <sheetName val="Plant_㫨__Machinery"/>
      <sheetName val="Plant 㫨  Machinery"/>
      <sheetName val="l"/>
      <sheetName val="HDPE"/>
      <sheetName val="DI"/>
      <sheetName val="pvc"/>
      <sheetName val="hdpe_basic"/>
      <sheetName val="pvc_basic"/>
      <sheetName val="Fie,d Data"/>
      <sheetName val="final abstract"/>
      <sheetName val="Estimate "/>
      <sheetName val="hdpe-rates"/>
      <sheetName val="hdpe weights"/>
      <sheetName val="pvc-rates"/>
      <sheetName val="PVC weights"/>
      <sheetName val="MRATES"/>
      <sheetName val="DATA_ENTRY"/>
      <sheetName val="BTLeads"/>
      <sheetName val="GF SB Ok "/>
      <sheetName val="GN_ST_10"/>
      <sheetName val="pvc-pipe-rates"/>
      <sheetName val="LEAD S 10-11"/>
      <sheetName val="Rates2"/>
      <sheetName val="Rates"/>
      <sheetName val="Usage"/>
      <sheetName val="General"/>
      <sheetName val="PRECAST lightconc-II"/>
      <sheetName val="Gen Abs"/>
      <sheetName val="CD_Data"/>
      <sheetName val="sch"/>
      <sheetName val="water-hammar-strenght"/>
      <sheetName val="AV-HDPE"/>
      <sheetName val="Di_gate-HDPE"/>
      <sheetName val="index"/>
      <sheetName val="entitlements"/>
      <sheetName val="Road data"/>
      <sheetName val="Conv. 13-14"/>
      <sheetName val="GEN-ABS Del"/>
      <sheetName val="BTR"/>
      <sheetName val="Line"/>
      <sheetName val="1V800"/>
      <sheetName val="fnote"/>
      <sheetName val="QDTS"/>
      <sheetName val="int-Dia"/>
      <sheetName val="Road Detail Est."/>
      <sheetName val="Rates SSR 2008-09"/>
      <sheetName val="sand"/>
      <sheetName val="stone"/>
      <sheetName val="Usage "/>
      <sheetName val="GBW"/>
      <sheetName val="Boq"/>
      <sheetName val="ESTIMATE"/>
      <sheetName val="Masonry"/>
      <sheetName val="COVER"/>
      <sheetName val="Convey"/>
      <sheetName val="Suppl-data"/>
      <sheetName val="abs road"/>
      <sheetName val="dlvoid"/>
      <sheetName val="hdpe_rates"/>
      <sheetName val="hdpe_wt-r"/>
      <sheetName val="DATA_PRG"/>
      <sheetName val="Rate"/>
      <sheetName val="Data rough"/>
      <sheetName val="Habcodes"/>
      <sheetName val="segments-details"/>
      <sheetName val="Main"/>
      <sheetName val="detls"/>
      <sheetName val="Material "/>
      <sheetName val="C.D.Abs.Est."/>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id"/>
      <sheetName val="LOCAL RATES"/>
      <sheetName val="COVERPAGE"/>
      <sheetName val="mlead"/>
      <sheetName val="road est"/>
      <sheetName val="CRUST"/>
      <sheetName val="Door&amp;Window data"/>
      <sheetName val="Main sheet"/>
      <sheetName val="Detailed"/>
      <sheetName val="Rates-May-14"/>
      <sheetName val="GM&amp;PM EST- final "/>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Sump_cal"/>
      <sheetName val="pumping main"/>
      <sheetName val="co_5"/>
      <sheetName val="p&amp;m"/>
      <sheetName val="Feeder"/>
      <sheetName val="slab"/>
      <sheetName val="Staff Acco."/>
      <sheetName val="t_prsr"/>
      <sheetName val="wh"/>
      <sheetName val="ultmom"/>
      <sheetName val="INPUT-DATA"/>
      <sheetName val="Flanged Beams"/>
      <sheetName val="SALIENT"/>
      <sheetName val="Rectangular Beam"/>
      <sheetName val="Input"/>
      <sheetName val="section"/>
      <sheetName val="P "/>
      <sheetName val="iocount"/>
      <sheetName val="FORM7"/>
      <sheetName val="wh_data_R"/>
      <sheetName val="#REF"/>
      <sheetName val="Global factors"/>
      <sheetName val="Design"/>
      <sheetName val="BWSCPlt"/>
      <sheetName val="G.R.P"/>
      <sheetName val="PSC REVISED"/>
      <sheetName val="boredetails"/>
      <sheetName val="Sorted"/>
      <sheetName val="int-Dia-pvc"/>
      <sheetName val="DET R"/>
      <sheetName val="BOQ Distribution"/>
      <sheetName val="Lead- Input sheet "/>
      <sheetName val="GA"/>
      <sheetName val="Dn LF Sluice"/>
      <sheetName val="c.d.data (morth)"/>
      <sheetName val="rd.det.est"/>
      <sheetName val="rd.data"/>
      <sheetName val="mlead "/>
      <sheetName val="cert"/>
      <sheetName val="data-WC"/>
      <sheetName val="cover (2)"/>
      <sheetName val="Ghanapur to Suraram jn. det"/>
      <sheetName val="civ data"/>
      <sheetName val="Mp-team 1"/>
      <sheetName val="TOP SLAB-beams"/>
      <sheetName val="GM&amp;PM WE1 EST"/>
      <sheetName val="airvalve-AC PN 1.60"/>
      <sheetName val="Soft-sluice-AC,GRP PN 1.6"/>
      <sheetName val="soft-sluice-BWSC-MS"/>
      <sheetName val="DI sluice valve"/>
      <sheetName val="20KL-12m"/>
      <sheetName val="PS1"/>
      <sheetName val="Basicrates"/>
      <sheetName val="Rd.Est"/>
      <sheetName val="Leads Entry"/>
      <sheetName val="Data-ELSR"/>
      <sheetName val="Mortars"/>
      <sheetName val=" Data -Valves"/>
      <sheetName val="Results"/>
      <sheetName val="leads-c"/>
      <sheetName val="LEAD LOOKUP"/>
      <sheetName val="IDCCALHYD_GOO"/>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Set>
  </externalBook>
</externalLink>
</file>

<file path=xl/externalLinks/externalLink85.xml><?xml version="1.0" encoding="utf-8"?>
<externalLink xmlns="http://schemas.openxmlformats.org/spreadsheetml/2006/main">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86.xml><?xml version="1.0" encoding="utf-8"?>
<externalLink xmlns="http://schemas.openxmlformats.org/spreadsheetml/2006/main">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Plant &amp;  Machinery"/>
      <sheetName val="Material"/>
      <sheetName val="Labour"/>
      <sheetName val="Bridge Data 2005-06"/>
      <sheetName val="Sheet2"/>
      <sheetName val="detls"/>
      <sheetName val="DATA-BASE"/>
      <sheetName val="DATA-ABSTRACT"/>
      <sheetName val="m"/>
      <sheetName val="MRATES"/>
      <sheetName val="MRoad data"/>
      <sheetName val="Summary"/>
      <sheetName val="Road data"/>
      <sheetName val="Boq"/>
      <sheetName val="Sheet9"/>
      <sheetName val="GF SB Ok "/>
      <sheetName val="Iocount"/>
      <sheetName val="Sheet5"/>
      <sheetName val="Sheet3"/>
      <sheetName val="Class IV Qtr. Ele"/>
      <sheetName val="r"/>
      <sheetName val="pvc_basic"/>
      <sheetName val="final abstract"/>
      <sheetName val="DATA_PRG"/>
      <sheetName val="sup dat"/>
      <sheetName val="labour coeff"/>
      <sheetName val="v"/>
      <sheetName val="lead-st"/>
      <sheetName val="rdamdata"/>
      <sheetName val="RMR"/>
      <sheetName val="Lead statement"/>
      <sheetName val="Weightage-Sub Sht"/>
      <sheetName val="GBW"/>
      <sheetName val="R_Det"/>
      <sheetName val="C-data"/>
      <sheetName val="PRECAST lightconc-II"/>
      <sheetName val="ewst"/>
      <sheetName val="Data_Bit_I"/>
      <sheetName val="Road Detail Est."/>
      <sheetName val="Cover"/>
      <sheetName val="m1"/>
      <sheetName val="1"/>
      <sheetName val="Data.F8.BTR"/>
      <sheetName val="Cost summary"/>
      <sheetName val="Rates"/>
      <sheetName val="BTR"/>
      <sheetName val="Common "/>
      <sheetName val="HDPE-pipe-rates"/>
      <sheetName val="pvc-pipe-rates"/>
      <sheetName val="Mp-team 1"/>
      <sheetName val="Main sheet"/>
      <sheetName val="Specification"/>
      <sheetName val="Specification report"/>
      <sheetName val="quarry"/>
      <sheetName val="Data 07-08 "/>
      <sheetName val="calcul"/>
      <sheetName val="Sheet1 (2)"/>
      <sheetName val="Nspt-smp-final-ORIGINAL"/>
      <sheetName val="ESTIMATE"/>
      <sheetName val="bom"/>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87.xml><?xml version="1.0" encoding="utf-8"?>
<externalLink xmlns="http://schemas.openxmlformats.org/spreadsheetml/2006/main">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Main sheet"/>
      <sheetName val="wh_data"/>
      <sheetName val="wh_data_R"/>
      <sheetName val="CPHEEO"/>
      <sheetName val="input"/>
      <sheetName val="table"/>
      <sheetName val="GBW"/>
      <sheetName val="Lead statement"/>
      <sheetName val="MRoad data"/>
      <sheetName val="Road Detail Est."/>
      <sheetName val="water-hammar-strenght"/>
      <sheetName val="Rate Analysis"/>
      <sheetName val="concrete"/>
      <sheetName val="Drawing status-1"/>
      <sheetName val="Notes"/>
      <sheetName val="data_prg"/>
      <sheetName val="Sheet1"/>
      <sheetName val="Boq"/>
      <sheetName val="Levels"/>
      <sheetName val="Rates"/>
      <sheetName val="Bitumen trunk"/>
      <sheetName val="Feeder"/>
      <sheetName val="R99 etc"/>
      <sheetName val="Trunk unpaved"/>
      <sheetName val="C-data"/>
      <sheetName val="Cover"/>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C.D.Abs.Est."/>
      <sheetName val="Data o"/>
      <sheetName val="Valves"/>
      <sheetName val="MS Rates"/>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88.xml><?xml version="1.0" encoding="utf-8"?>
<externalLink xmlns="http://schemas.openxmlformats.org/spreadsheetml/2006/main">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Detailed"/>
      <sheetName val="m1"/>
      <sheetName val="DATA"/>
      <sheetName val="Road Detail Est."/>
      <sheetName val="Labour"/>
      <sheetName val="FIRE ESTIMATE"/>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data_existing_do_not_delete"/>
      <sheetName val="Road_Detail_Est_"/>
      <sheetName val="FIRE_ESTIMATE"/>
      <sheetName val="m"/>
      <sheetName val="Mactan"/>
      <sheetName val="Mandaue"/>
      <sheetName val="Data-Road "/>
      <sheetName val="Side Drains"/>
      <sheetName val="DATA-CD "/>
      <sheetName val="Retaining wall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Set>
  </externalBook>
</externalLink>
</file>

<file path=xl/externalLinks/externalLink89.xml><?xml version="1.0" encoding="utf-8"?>
<externalLink xmlns="http://schemas.openxmlformats.org/spreadsheetml/2006/main">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sectorwise"/>
      <sheetName val="data"/>
      <sheetName val="MRATES"/>
      <sheetName val="Data.F8.BTR"/>
      <sheetName val="Plant &amp;  Machinery"/>
      <sheetName val="r"/>
      <sheetName val="data existing_do not delete"/>
      <sheetName val="Det. Secty bld"/>
      <sheetName val="v"/>
      <sheetName val="TBAL9697 -group wise  sdpl"/>
      <sheetName val="wh_data_R"/>
      <sheetName val="Rates SSR 2008-09"/>
      <sheetName val="m1"/>
      <sheetName val="Marteru"/>
      <sheetName val="beam-reinft"/>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p&amp;m"/>
      <sheetName val="m"/>
      <sheetName val="l"/>
      <sheetName val="Rates"/>
      <sheetName val="RMR"/>
      <sheetName val="Sheet1"/>
      <sheetName val="Lead statement"/>
      <sheetName val="Data o"/>
      <sheetName val="Rubber Gaskets"/>
      <sheetName val="Usage "/>
      <sheetName val="detls"/>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OverviewBarmer"/>
      <sheetName val="GL"/>
      <sheetName val="Co-eff"/>
      <sheetName val="Detailed"/>
      <sheetName val="General"/>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road est"/>
      <sheetName val="Data_Bit_I"/>
      <sheetName val="ewst"/>
      <sheetName val="Input"/>
      <sheetName val="HDPE-pipe-rates"/>
      <sheetName val="bom"/>
      <sheetName val="C-data"/>
      <sheetName val="Cover"/>
      <sheetName val="hdpe_basic"/>
      <sheetName val="pvc_basic"/>
      <sheetName val="Global factors"/>
      <sheetName val="hdpe-rates"/>
      <sheetName val="hdpe weights"/>
      <sheetName val="pvc-rates"/>
      <sheetName val="PVC weights"/>
      <sheetName val="concrete"/>
      <sheetName val="mlead"/>
      <sheetName val="comp-st(GEN)"/>
      <sheetName val="Iocount"/>
      <sheetName val="INDIGINEOUS ITEMS "/>
      <sheetName val="CPHEEO"/>
      <sheetName val="Data rough"/>
      <sheetName val="Main sheet"/>
      <sheetName val="Sheet5"/>
      <sheetName val="habs-list"/>
      <sheetName val="nodes"/>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90.xml><?xml version="1.0" encoding="utf-8"?>
<externalLink xmlns="http://schemas.openxmlformats.org/spreadsheetml/2006/main">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rates"/>
      <sheetName val="m"/>
      <sheetName val="DATA_PRG"/>
      <sheetName val="Rates SSR 2008-09"/>
      <sheetName val="Marteru"/>
      <sheetName val="Sheet3"/>
      <sheetName val="hdpe-rates"/>
      <sheetName val="hdpe weights"/>
      <sheetName val="ssr-rates"/>
      <sheetName val="pvc-rates"/>
      <sheetName val="PVC weights"/>
      <sheetName val="concrete"/>
      <sheetName val="STAFFSCHED "/>
      <sheetName val="detls"/>
      <sheetName val="Usage "/>
      <sheetName val="comp-st(GEN)"/>
      <sheetName val="abs road"/>
      <sheetName val="coverpage"/>
      <sheetName val="R_Det"/>
      <sheetName val="v"/>
      <sheetName val="ww-march-02"/>
      <sheetName val="BOQ"/>
      <sheetName val="hdpe_basic"/>
      <sheetName val="ewst"/>
      <sheetName val="GF Columns"/>
      <sheetName val="New33KVSS_E3"/>
      <sheetName val="Prop aug of Ex 33KVSS_E3a"/>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Pop"/>
      <sheetName val="mp-team 1"/>
      <sheetName val="habs-list"/>
      <sheetName val="Data_Bit_I"/>
      <sheetName val="Sheet9"/>
      <sheetName val="Estimate"/>
      <sheetName val="TBAL9697 -group wise  sdpl"/>
      <sheetName val="Lead"/>
      <sheetName val="WATER-HAMMER"/>
      <sheetName val="Sheet2"/>
      <sheetName val="bom"/>
      <sheetName val="pumping main"/>
      <sheetName val="HS 30.04.2015.Final"/>
      <sheetName val="ID"/>
      <sheetName val="Sorted"/>
      <sheetName val="Detailed"/>
      <sheetName val="nandipet intra"/>
      <sheetName val="HS final-2"/>
      <sheetName val="Z1_DATA"/>
      <sheetName val="MHNO_LEV"/>
      <sheetName val="t_prsr"/>
      <sheetName val="Road Detail Est."/>
      <sheetName val="Detailed Estimate"/>
      <sheetName val="C-data"/>
      <sheetName val="comparative"/>
      <sheetName val="road est"/>
      <sheetName val="General"/>
    </sheetNames>
    <sheetDataSet>
      <sheetData sheetId="0">
        <row r="2">
          <cell r="B2">
            <v>0.4</v>
          </cell>
        </row>
        <row r="3">
          <cell r="B3">
            <v>0.5</v>
          </cell>
        </row>
        <row r="5">
          <cell r="B5">
            <v>0.5</v>
          </cell>
        </row>
        <row r="7">
          <cell r="B7">
            <v>0.26666666666666666</v>
          </cell>
        </row>
        <row r="8">
          <cell r="B8">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91.xml><?xml version="1.0" encoding="utf-8"?>
<externalLink xmlns="http://schemas.openxmlformats.org/spreadsheetml/2006/main">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Data.F8.BTR"/>
      <sheetName val="beam-reinft"/>
      <sheetName val="Sheet1"/>
      <sheetName val="sup dat"/>
      <sheetName val="Plant &amp;  Machinery"/>
      <sheetName val="Labour"/>
      <sheetName val="DATA"/>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2.xml><?xml version="1.0" encoding="utf-8"?>
<externalLink xmlns="http://schemas.openxmlformats.org/spreadsheetml/2006/main">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EDWise"/>
      <sheetName val="economic PM"/>
      <sheetName val="HDPE-pipe-rates"/>
      <sheetName val="int-Dia"/>
      <sheetName val="pvc-pipe-rates"/>
      <sheetName val="DATA_PRG"/>
      <sheetName val="water-hammar-strenght"/>
      <sheetName val="Data_"/>
      <sheetName val="Rate"/>
      <sheetName val="General"/>
      <sheetName val="Lead statement"/>
      <sheetName val="hab-details"/>
      <sheetName val="Rates"/>
      <sheetName val="Rates SSR 2008-09"/>
      <sheetName val="Iocount"/>
      <sheetName val="Mp-team 1"/>
      <sheetName val="GF Columns"/>
      <sheetName val="Global_factors"/>
      <sheetName val="Data_F8_BTR"/>
      <sheetName val="Bridge Data 2005-06"/>
      <sheetName val="Usage"/>
      <sheetName val="Common "/>
      <sheetName val="BWSCPlt"/>
      <sheetName val="CI"/>
      <sheetName val="G.R.P"/>
      <sheetName val="PSC REVISED"/>
      <sheetName val="leads"/>
      <sheetName val="sectorwise"/>
      <sheetName val="Usage "/>
      <sheetName val="G F  (2)"/>
      <sheetName val="Mortars"/>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JAWAHAR-hyd-original"/>
      <sheetName val="beam-reinft"/>
      <sheetName val="cover1"/>
      <sheetName val="RevenueInput"/>
      <sheetName val="inpro"/>
      <sheetName val="mdl"/>
      <sheetName val="comp"/>
      <sheetName val="comp-st(GEN)"/>
      <sheetName val="FORM7"/>
      <sheetName val="Labour &amp; Plant"/>
      <sheetName val="BM-HOOP"/>
      <sheetName val=" data sheet "/>
      <sheetName val="mas_hab"/>
      <sheetName val="SPT vs PHI"/>
      <sheetName val="Sorted"/>
      <sheetName val="PLAN_FEB97"/>
      <sheetName val="Abs"/>
      <sheetName val="labour &amp; Centering"/>
      <sheetName val="data-WC"/>
      <sheetName val="20kL-design-final"/>
      <sheetName val="zone-2"/>
      <sheetName val="co_5"/>
      <sheetName val="bundqty"/>
      <sheetName val="abs road"/>
      <sheetName val="coverpage"/>
      <sheetName val="estimate "/>
      <sheetName val="Detailed Estimate"/>
      <sheetName val="Road Detail Est."/>
      <sheetName val="mlead"/>
      <sheetName val="Quarry"/>
      <sheetName val="Detailed"/>
      <sheetName val="Bitumen trunk"/>
      <sheetName val="Feeder"/>
      <sheetName val="R99 etc"/>
      <sheetName val="Trunk unpaved"/>
      <sheetName val="DISCOUNT"/>
      <sheetName val="lead-st"/>
      <sheetName val="rdamdata"/>
      <sheetName val="LEAD (2)"/>
      <sheetName val="Main sheet"/>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93.xml><?xml version="1.0" encoding="utf-8"?>
<externalLink xmlns="http://schemas.openxmlformats.org/spreadsheetml/2006/main">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detls"/>
      <sheetName val="habs-list"/>
      <sheetName val="node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94.xml><?xml version="1.0" encoding="utf-8"?>
<externalLink xmlns="http://schemas.openxmlformats.org/spreadsheetml/2006/main">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General"/>
      <sheetName val="Lead statement"/>
      <sheetName val="hdpe_rates"/>
      <sheetName val="DATA_PRG"/>
      <sheetName val="DISCOUNT"/>
      <sheetName val="concrete"/>
      <sheetName val="labour coeff"/>
      <sheetName val="pipe-est_(18)1"/>
      <sheetName val="pipe-est_(18)-11"/>
      <sheetName val="pipe-est_(13habs)100%1"/>
      <sheetName val="pipe-est_(13habs)-bypass-Glsr1"/>
      <sheetName val="specification_report1"/>
      <sheetName val="hdpe_weights"/>
      <sheetName val="PVC_weights"/>
      <sheetName val="PVC_dia"/>
      <sheetName val="wh_data_R"/>
      <sheetName val="wh_data"/>
      <sheetName val="CPHEEO"/>
      <sheetName val="input"/>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b asic rates"/>
      <sheetName val="Summary"/>
      <sheetName val="Headings"/>
      <sheetName val="Detailed"/>
      <sheetName val="Data_Bit_I"/>
      <sheetName val="0000000000000"/>
      <sheetName val="Levels"/>
      <sheetName val="Proforma -II "/>
      <sheetName val="hdpe_wt-r"/>
      <sheetName val="pvc_basic"/>
      <sheetName val="Main sheet"/>
      <sheetName val="Elc.Stnd.Data-19-20"/>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95.xml><?xml version="1.0" encoding="utf-8"?>
<externalLink xmlns="http://schemas.openxmlformats.org/spreadsheetml/2006/main">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comp-st(GEN)"/>
      <sheetName val="TBAL9697 -group wise  sdpl"/>
      <sheetName val="Habcodes"/>
      <sheetName val="Sheet1 (2)"/>
      <sheetName val="Road Detail Est."/>
      <sheetName val="mlead"/>
      <sheetName val="index"/>
      <sheetName val="abs road"/>
      <sheetName val="R_Det"/>
      <sheetName val="Nspt-smp-final-ORIGINAL"/>
      <sheetName val="Data Road"/>
      <sheetName val="ewst"/>
      <sheetName val="detls"/>
      <sheetName val="GF SB Ok "/>
      <sheetName val="work_sheet"/>
      <sheetName val="Bridge Data 2005-06"/>
      <sheetName val="m1"/>
      <sheetName val="3405-2014"/>
      <sheetName val="labour rates"/>
      <sheetName val="nodes"/>
      <sheetName val="Data_Base"/>
      <sheetName val="data existing_do not delete"/>
      <sheetName val="Lookup"/>
      <sheetName val="Estimate"/>
      <sheetName val="Abs"/>
      <sheetName val="FORM7"/>
      <sheetName val="Sheet3"/>
      <sheetName val="Sheet5"/>
      <sheetName val="PVC"/>
      <sheetName val="AC"/>
      <sheetName val="ew OG"/>
      <sheetName val="Revised rates(SSR 2015-16)"/>
      <sheetName val="HDPE"/>
      <sheetName val="ew-DiMs"/>
      <sheetName val="mas_hab"/>
      <sheetName val="int-Dia"/>
      <sheetName val="20kL-design-final"/>
      <sheetName val="Civil Boq"/>
      <sheetName val="ww-march-02"/>
      <sheetName val="SCHEDULE"/>
      <sheetName val="Database"/>
      <sheetName val="schedule nos"/>
      <sheetName val=" data sheet "/>
      <sheetName val="Pop"/>
      <sheetName val="_5wgdhabfinal00_01"/>
      <sheetName val="PM&amp;GM"/>
      <sheetName val="AV-PVC"/>
      <sheetName val="DI gate-DI"/>
      <sheetName val="DIgate_PVC "/>
      <sheetName val="zone-2"/>
      <sheetName val="sand"/>
      <sheetName val="stone"/>
      <sheetName val="0000000000000"/>
      <sheetName val="DI"/>
      <sheetName val="C.D.Data (Morth)"/>
      <sheetName val="Rd.Det.Est"/>
      <sheetName val="Rd.Data"/>
      <sheetName val="Road data-TDR"/>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96.xml><?xml version="1.0" encoding="utf-8"?>
<externalLink xmlns="http://schemas.openxmlformats.org/spreadsheetml/2006/main">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maya"/>
      <sheetName val="DISCOUNT"/>
      <sheetName val="RMR"/>
      <sheetName val="Road data"/>
      <sheetName val="Estimate"/>
      <sheetName val="BM-HOO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7.xml><?xml version="1.0" encoding="utf-8"?>
<externalLink xmlns="http://schemas.openxmlformats.org/spreadsheetml/2006/main">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int-Dia"/>
      <sheetName val="hdpe weights"/>
      <sheetName val="PVC weights"/>
      <sheetName val="Sheet1"/>
      <sheetName val="Sheet2"/>
      <sheetName val="Sheet5"/>
      <sheetName val="Iocount"/>
      <sheetName val="DATA_PRG"/>
      <sheetName val="labour coeff"/>
      <sheetName val="detls"/>
      <sheetName val="m"/>
      <sheetName val="Data.F8.BTR"/>
      <sheetName val="Cover"/>
      <sheetName val="R_Det"/>
      <sheetName val="Road data"/>
      <sheetName val="RMR"/>
      <sheetName val="HDPE-pipe-rates"/>
      <sheetName val="pvc-pipe-rates"/>
      <sheetName val="hdpe-rates"/>
      <sheetName val="pvc-rates"/>
      <sheetName val="segments-details"/>
      <sheetName val="BM-HOOP"/>
      <sheetName val="ssr-rates"/>
      <sheetName val="FORM7"/>
      <sheetName val="Global factors"/>
      <sheetName val="labour rates"/>
      <sheetName val="bundqty"/>
      <sheetName val="LOCAL RATES"/>
      <sheetName val="HS final-2"/>
      <sheetName val="index"/>
      <sheetName val="Levels"/>
      <sheetName val="abs road"/>
      <sheetName val="PUMP_DATA"/>
      <sheetName val="Work_sheet"/>
      <sheetName val="Detailed"/>
      <sheetName val="bom"/>
      <sheetName val="I-CO"/>
      <sheetName val="Intake"/>
      <sheetName val="Lead (Final)"/>
      <sheetName val="DMA1"/>
      <sheetName val="r"/>
      <sheetName val="v"/>
      <sheetName val="HS 30.04.2015.Final"/>
      <sheetName val="pumping main"/>
      <sheetName val="D2_CO"/>
      <sheetName val="Specification report"/>
      <sheetName val="Bridge Data 2005-06"/>
      <sheetName val="Common "/>
      <sheetName val="mlead"/>
      <sheetName val="C.D.Data (Morth)"/>
      <sheetName val="Rd.Data"/>
      <sheetName val="coverpage"/>
      <sheetName val="Wordsdata"/>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8.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v"/>
      <sheetName val="Plant_&amp;__Machinery2"/>
      <sheetName val="Lead_statement2"/>
      <sheetName val="Summary_of_Rates2"/>
      <sheetName val="Basic_Approach2"/>
      <sheetName val="Plant____Machinery"/>
      <sheetName val="t_prsr"/>
      <sheetName val="wh"/>
      <sheetName val="Sheet1 (2)"/>
      <sheetName val="MRATES"/>
      <sheetName val="Common "/>
      <sheetName val="HDPE-pipe-rates"/>
      <sheetName val="pvc-pipe-rates"/>
      <sheetName val="hdpe weights"/>
      <sheetName val="PVC weights"/>
      <sheetName val="Iocount"/>
      <sheetName val="leads"/>
      <sheetName val="Sheet5"/>
      <sheetName val="habs-list"/>
      <sheetName val="nodes"/>
      <sheetName val="Data"/>
      <sheetName val="RMR"/>
      <sheetName val="index"/>
      <sheetName val="mlead"/>
      <sheetName val="r"/>
      <sheetName val="detls"/>
      <sheetName val="int-Dia-hdpe"/>
      <sheetName val="int-Dia-pvc"/>
      <sheetName val="hdpe-rates"/>
      <sheetName val="pvc-rates"/>
      <sheetName val="ssr-rates"/>
      <sheetName val="DATA_PRG"/>
      <sheetName val="FORM7"/>
      <sheetName val="Plant 㫨  Machinery"/>
      <sheetName val="Plant_㫨__Machinery"/>
      <sheetName val="Plant_㫨__Machinery1"/>
      <sheetName val="Plant_㫨__Machinery2"/>
      <sheetName val="Data.F8.BTR"/>
      <sheetName val="Rates SSR 2008-09"/>
      <sheetName val="data existing_do not delete"/>
      <sheetName val="DATA-BASE"/>
      <sheetName val="DATA-ABSTRACT"/>
      <sheetName val="Sheet3"/>
      <sheetName val="Specification report"/>
      <sheetName val="maya"/>
      <sheetName val="Publicbuilding"/>
      <sheetName val="SSR 2014-15 Rates"/>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Road data"/>
      <sheetName val="IO LIST"/>
      <sheetName val="coverpage"/>
      <sheetName val="R_Det"/>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INPUT SHEET"/>
      <sheetName val="RES-PLANNING"/>
      <sheetName val="Macro1"/>
      <sheetName val="0000000000000"/>
      <sheetName val="cert"/>
      <sheetName val="Nspt-smp-final-ORIGINAL"/>
      <sheetName val="id"/>
      <sheetName val="DISCOUNT"/>
      <sheetName val="covence16-17"/>
      <sheetName val="Alapadu"/>
      <sheetName val="Activity No (A) ( 12)  "/>
      <sheetName val="PRECAST lightconc-II"/>
      <sheetName val="Av.G Level"/>
      <sheetName val="Dn LF Sluice"/>
      <sheetName val="FB - 1L"/>
      <sheetName val="lable I"/>
      <sheetName val="Levels"/>
      <sheetName val="Wordsdata"/>
      <sheetName val="Specification"/>
      <sheetName val="Design"/>
      <sheetName val="Data 07-08 "/>
      <sheetName val="Indices"/>
      <sheetName val="Data base"/>
      <sheetName val="ew OG"/>
      <sheetName val="Revised rates(SSR 2015-16)"/>
      <sheetName val="MRoad data"/>
      <sheetName val="Pop"/>
      <sheetName val="Abs"/>
      <sheetName val="Masonry"/>
      <sheetName val="final abstract"/>
      <sheetName val="abs road"/>
      <sheetName val="GN-ST-10"/>
      <sheetName val="Road Detail Est."/>
      <sheetName val="Process"/>
      <sheetName val="Gates and Pergola Data"/>
      <sheetName val="Usage"/>
      <sheetName val="Rates2"/>
      <sheetName val="Detailed"/>
      <sheetName val="segments-details"/>
      <sheetName val="Spec"/>
      <sheetName val="economic PM"/>
      <sheetName val="Cover"/>
      <sheetName val="Data-ELSR"/>
      <sheetName val="Mortars"/>
      <sheetName val=" Data -Valves"/>
      <sheetName val="PROCTOR"/>
      <sheetName val="2.0m  slab"/>
      <sheetName val="L040"/>
      <sheetName val="I-CO"/>
      <sheetName val="SEGMENTS"/>
      <sheetName val="Mp-team 1"/>
      <sheetName val="wh_data_R"/>
      <sheetName val="Cover sheet"/>
      <sheetName val="int-Dia"/>
      <sheetName val="hdpe_basic"/>
      <sheetName val="pvc_basic"/>
      <sheetName val="BM-HOOP"/>
      <sheetName val="PM&amp;GM"/>
      <sheetName val="water-hammar-strenght"/>
      <sheetName val=" data sheet "/>
      <sheetName val="TOP SLAB-beams"/>
      <sheetName val="Ward areas"/>
      <sheetName val="labour rates"/>
      <sheetName val="CBL_OD"/>
      <sheetName val="ESTIMATE"/>
      <sheetName val="m1"/>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Rd.Det.Est"/>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boredetails"/>
      <sheetName val="Lead statement ss5"/>
      <sheetName val="doq-10"/>
      <sheetName val="2. WorkType"/>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_5wgdhabfinal00_01"/>
      <sheetName val="sectorwise"/>
      <sheetName val="Quarry"/>
      <sheetName val="Analysis"/>
      <sheetName val="1V800"/>
      <sheetName val="ABS.C.D."/>
      <sheetName val="DI gate-DI"/>
      <sheetName val="DIgate_PVC "/>
      <sheetName val="lead-st"/>
      <sheetName val="3405-2014"/>
      <sheetName val="3V 6mt "/>
      <sheetName val="Road dam"/>
      <sheetName val="3V 1000PC "/>
      <sheetName val="1V 3mt"/>
      <sheetName val="PVC_dia"/>
      <sheetName val="Sketch"/>
      <sheetName val="BTR"/>
      <sheetName val="GenAbst"/>
      <sheetName val="Rates"/>
      <sheetName val="(Road-Project)"/>
      <sheetName val="rdamdata"/>
      <sheetName val=""/>
      <sheetName val="_x0000_A"/>
      <sheetName val="Hyd_Stmt"/>
      <sheetName val="Basement Budget"/>
      <sheetName val="floor slab-RS2"/>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row r="6">
          <cell r="G6">
            <v>4082</v>
          </cell>
        </row>
      </sheetData>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refreshError="1"/>
      <sheetData sheetId="100" refreshError="1"/>
      <sheetData sheetId="101" refreshError="1"/>
      <sheetData sheetId="102" refreshError="1"/>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99.xml><?xml version="1.0" encoding="utf-8"?>
<externalLink xmlns="http://schemas.openxmlformats.org/spreadsheetml/2006/main">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00.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Lead"/>
      <sheetName val="Sheet5"/>
      <sheetName val="Sheet1 (2)"/>
      <sheetName val="Data"/>
      <sheetName val="int-Dia-hdpe"/>
      <sheetName val="habs-list"/>
      <sheetName val="int-Dia-pvc"/>
      <sheetName val="segments-details"/>
      <sheetName val="r"/>
      <sheetName val="leads"/>
      <sheetName val="v"/>
      <sheetName val="0000000000000"/>
      <sheetName val="cert"/>
      <sheetName val="RAFT"/>
      <sheetName val="scour depth"/>
      <sheetName val="Data.F8.BTR"/>
      <sheetName val="Work_sheet"/>
      <sheetName val="SUMP1420KL@HW"/>
      <sheetName val="NonSSR"/>
      <sheetName val="bundqty"/>
      <sheetName val="m"/>
      <sheetName val="Wordsdata"/>
      <sheetName val="FORM7"/>
      <sheetName val="ESTT"/>
      <sheetName val="mlead"/>
      <sheetName val="Levels"/>
      <sheetName val="Road data"/>
      <sheetName val="Road Detail Est."/>
      <sheetName val="MRATES"/>
      <sheetName val="RMR"/>
      <sheetName val="Specification"/>
      <sheetName val="Footings"/>
      <sheetName val="elect."/>
      <sheetName val=" General abs"/>
      <sheetName val="maya"/>
      <sheetName val="Rates"/>
      <sheetName val="Convey"/>
      <sheetName val="Common "/>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DREV"/>
      <sheetName val="CREV"/>
      <sheetName val="Lead statement"/>
      <sheetName val="data existing_do not delete"/>
      <sheetName val="3V 6mt "/>
      <sheetName val="Civil-works"/>
      <sheetName val="C-data"/>
      <sheetName val="1V800"/>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 val="Abs"/>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01.xml><?xml version="1.0" encoding="utf-8"?>
<externalLink xmlns="http://schemas.openxmlformats.org/spreadsheetml/2006/main">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detls"/>
      <sheetName val="ESTIMATE"/>
      <sheetName val="RMR "/>
      <sheetName val="Data_Bit_I"/>
      <sheetName val="Mp-team 1"/>
      <sheetName val="Sheet9"/>
      <sheetName val="Lead"/>
      <sheetName val="RMR"/>
      <sheetName val="0000000000000"/>
      <sheetName val="Lead statement"/>
      <sheetName val="FF WRK"/>
      <sheetName val="Sheet1 (2)"/>
      <sheetName val="Lead-2014-15"/>
      <sheetName val="Specification"/>
      <sheetName val="sup dat"/>
      <sheetName val="Bridge Data 2005-06"/>
      <sheetName val="Specification report"/>
      <sheetName val="Road Detail Est."/>
      <sheetName val="MRoad data"/>
      <sheetName val="labour &amp; Centering"/>
      <sheetName val="hdpe-rates"/>
      <sheetName val="hdpe weights"/>
      <sheetName val="ssr-rates"/>
      <sheetName val="pvc-rates"/>
      <sheetName val="PVC weights"/>
      <sheetName val="mlead"/>
      <sheetName val="abs road"/>
      <sheetName val="R_Det"/>
      <sheetName val="Road data"/>
      <sheetName val="dBase"/>
      <sheetName val="work_sheet"/>
      <sheetName val="ABS"/>
      <sheetName val="Est_KB"/>
      <sheetName val="Sheet1"/>
      <sheetName val="Main sheet"/>
      <sheetName val="beam-reinft"/>
      <sheetName val="Sheet3"/>
      <sheetName val="Det.SC2"/>
      <sheetName val="maya"/>
      <sheetName val="labour-16-17"/>
      <sheetName val="INPUT-SHEET"/>
      <sheetName val="other rates"/>
      <sheetName val="Levels"/>
      <sheetName val="Bitumen trunk"/>
      <sheetName val="Feeder"/>
      <sheetName val="R99 etc"/>
      <sheetName val="Trunk unpaved"/>
      <sheetName val="Lookup"/>
      <sheetName val="Rates SSR 2008-09"/>
      <sheetName val="PRECAST lightconc-II"/>
      <sheetName val="FORM7"/>
      <sheetName val="DATA-BASE"/>
      <sheetName val="DATA-ABSTRACT"/>
      <sheetName val="coverpage"/>
      <sheetName val="Lead (Final)"/>
      <sheetName val="Data Road"/>
      <sheetName val="NonSSR"/>
      <sheetName val="Longitudinal"/>
      <sheetName val="m1"/>
      <sheetName val="l"/>
      <sheetName val="lead-st"/>
      <sheetName val="rdamdata"/>
      <sheetName val="p&amp;m"/>
      <sheetName val="Superstruc"/>
      <sheetName val="SSR07-08"/>
      <sheetName val="m"/>
      <sheetName val="59"/>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Data_Base"/>
      <sheetName val="C.D.Abs.Est."/>
      <sheetName val="C-data"/>
      <sheetName val="Publicbuilding"/>
      <sheetName val="HDPE"/>
      <sheetName val="Sheet2"/>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Main"/>
      <sheetName val="GN-ST-10"/>
      <sheetName val="slab"/>
      <sheetName val="Staff Acco."/>
      <sheetName val="OverviewBarmer"/>
      <sheetName val="id"/>
      <sheetName val="basdat-f"/>
      <sheetName val="Lead sheet"/>
      <sheetName val="Data.F8.BTR"/>
      <sheetName val="lead charges"/>
      <sheetName val="not req 3"/>
      <sheetName val="temp-SDData (2)"/>
      <sheetName val="Sheet5"/>
      <sheetName val="FB - 1L"/>
      <sheetName val="TS memo"/>
      <sheetName val="Lead Chat"/>
      <sheetName val="Rd.Det.Est"/>
      <sheetName val="Data-2010-11"/>
      <sheetName val="index"/>
      <sheetName val="Rates"/>
      <sheetName val="int dia (2)"/>
      <sheetName val="DATA SHEET"/>
      <sheetName val="BTR"/>
      <sheetName val="SUMP1420KL@HW"/>
      <sheetName val="HDPE-pipe-rates"/>
      <sheetName val="pvc-pipe-rates"/>
      <sheetName val="RTS memo"/>
      <sheetName val="GenAbst"/>
      <sheetName val="Lead 2014-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Set>
  </externalBook>
</externalLink>
</file>

<file path=xl/externalLinks/externalLink102.xml><?xml version="1.0" encoding="utf-8"?>
<externalLink xmlns="http://schemas.openxmlformats.org/spreadsheetml/2006/main">
  <externalBook xmlns:r="http://schemas.openxmlformats.org/officeDocument/2006/relationships" r:id="rId1">
    <sheetNames>
      <sheetName val="Lookup"/>
      <sheetName val="ESTIMATE"/>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Lead"/>
      <sheetName val="HDPE-pipe-rates"/>
      <sheetName val="pvc-pipe-rates"/>
      <sheetName val="LEAD (old)"/>
      <sheetName val="MRate"/>
      <sheetName val="Data_Bit_I"/>
      <sheetName val="hdpe-rates"/>
      <sheetName val="hdpe weights"/>
      <sheetName val="ssr-rates"/>
      <sheetName val="pvc-rates"/>
      <sheetName val="PVC weights"/>
      <sheetName val="DATAS"/>
      <sheetName val="Plant &amp;  Machinery"/>
      <sheetName val="Road data"/>
      <sheetName val="Iocount"/>
      <sheetName val="dBase"/>
      <sheetName val="labour-16-17"/>
      <sheetName val="Sheet3"/>
      <sheetName val="Lead-2014-15"/>
      <sheetName val="labour &amp; Centering"/>
      <sheetName val="Sheet1 (2)"/>
      <sheetName val="RMR"/>
      <sheetName val="Bridge Data 2005-06"/>
      <sheetName val="Mp-team 1"/>
      <sheetName val="MRATES"/>
      <sheetName val="R_Det"/>
      <sheetName val="Road Detail Est."/>
      <sheetName val="Sheet5"/>
      <sheetName val="COLUMN"/>
      <sheetName val="Process"/>
      <sheetName val="m"/>
      <sheetName val="Publicbuilding"/>
      <sheetName val="Wordsdata"/>
      <sheetName val="Det.SC2"/>
      <sheetName val="Summary"/>
      <sheetName val="Gates and Pergola Data"/>
      <sheetName val="abs road"/>
      <sheetName val="Lead statement"/>
      <sheetName val="Estimate "/>
      <sheetName val="lead-st"/>
      <sheetName val="GF SB Ok "/>
      <sheetName val="DISCOUNT"/>
      <sheetName val="0000000000000"/>
      <sheetName val="Sheet9"/>
      <sheetName val="Rates"/>
      <sheetName val="PS1"/>
      <sheetName val="r"/>
      <sheetName val="l"/>
      <sheetName val="lead charges"/>
      <sheetName val="Specification"/>
      <sheetName val="Levels"/>
      <sheetName val="Cover"/>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03.xml><?xml version="1.0" encoding="utf-8"?>
<externalLink xmlns="http://schemas.openxmlformats.org/spreadsheetml/2006/main">
  <externalBook xmlns:r="http://schemas.openxmlformats.org/officeDocument/2006/relationships" r:id="rId1">
    <sheetNames>
      <sheetName val="Lead"/>
      <sheetName val="Data"/>
      <sheetName val="drain rm data"/>
      <sheetName val="LOWEST RATES"/>
      <sheetName val="leads"/>
      <sheetName val="drain_rm_data"/>
      <sheetName val="LOWEST_RATES"/>
      <sheetName val="drain_rm_data1"/>
      <sheetName val="LOWEST_RATES1"/>
      <sheetName val="Labour"/>
      <sheetName val="Material"/>
      <sheetName val="Plant &amp;  Machinery"/>
      <sheetName val="Lookup"/>
      <sheetName val="drain_rm_data2"/>
      <sheetName val="LOWEST_RATES2"/>
      <sheetName val="Plant_&amp;__Machinery"/>
      <sheetName val="ESTIMATE"/>
      <sheetName val="maya"/>
      <sheetName val="abs road"/>
      <sheetName val="Road data"/>
      <sheetName val="0000000000000"/>
      <sheetName val="R_Det"/>
      <sheetName val="Sheet1 (2)"/>
      <sheetName val="Data_Bit_I"/>
      <sheetName val="Sheet1"/>
      <sheetName val="v"/>
      <sheetName val="mlead"/>
      <sheetName val="r"/>
      <sheetName val="sectorwise"/>
      <sheetName val="Plant 㫨  Machinery"/>
      <sheetName val="Plant_㫨__Machinery"/>
      <sheetName val="banilad"/>
      <sheetName val="Quarry"/>
      <sheetName val="Pipe Areas"/>
      <sheetName val="Elc.Stnd.Data-18-19-final "/>
      <sheetName val="Nspt-smp-final-ORIGINAL"/>
      <sheetName val="Elc.Stnd.Data-17-18 "/>
      <sheetName val="Design_abf"/>
      <sheetName val="Rates"/>
      <sheetName val="Av.G Level"/>
      <sheetName val="Sheet2"/>
      <sheetName val="drain_rm_data3"/>
      <sheetName val="LOWEST_RATES3"/>
      <sheetName val="Plant_&amp;__Machinery1"/>
      <sheetName val="abs_road"/>
      <sheetName val="Road_data"/>
      <sheetName val="Sheet1_(2)"/>
      <sheetName val="MRATES"/>
      <sheetName val="GROUND"/>
      <sheetName val="SECOND"/>
      <sheetName val="Data 07-08 "/>
      <sheetName val="Rate Analysis"/>
      <sheetName val="CD Data"/>
      <sheetName val="steel SF (slab-2)"/>
      <sheetName val="Convey"/>
      <sheetName val="m"/>
      <sheetName val="COVER"/>
      <sheetName val="rdamdata"/>
      <sheetName val="lead-st"/>
      <sheetName val="Levels"/>
      <sheetName val="Road Detail Est."/>
      <sheetName val="HEAD"/>
      <sheetName val="Input"/>
      <sheetName val="data existing_do not delete"/>
      <sheetName val="drain_rm_data4"/>
      <sheetName val="LOWEST_RATES4"/>
      <sheetName val="Plant_&amp;__Machinery2"/>
      <sheetName val="abs_road1"/>
      <sheetName val="Road_data1"/>
      <sheetName val="elect."/>
      <sheetName val="DETAILED  BOQ"/>
      <sheetName val="hdpe weights"/>
      <sheetName val="HS 1 BPT (2)all bpts"/>
      <sheetName val="final abstract"/>
      <sheetName val="Elc.Stnd.Data-18-19"/>
      <sheetName val="Sheet3"/>
      <sheetName val="nodes"/>
      <sheetName val="ssr-rates"/>
      <sheetName val="ww-march-02"/>
      <sheetName val="labour &amp; Centering"/>
      <sheetName val="GA"/>
      <sheetName val="Flight-1"/>
      <sheetName val="l"/>
      <sheetName val="LEAD STATEMENT"/>
      <sheetName val="Elc.Stnd.Data-17-18-final "/>
      <sheetName val="Cut Off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Part-A"/>
      <sheetName val="coverpage"/>
      <sheetName val="habs-list"/>
      <sheetName val="int-Dia"/>
      <sheetName val="Lead 09-10"/>
      <sheetName val="detls"/>
      <sheetName val="Bitumen trunk"/>
      <sheetName val="Feeder"/>
      <sheetName val="R99 etc"/>
      <sheetName val="Trunk unpaved"/>
      <sheetName val="HDPE-pipe-rates"/>
      <sheetName val="pvc-pipe-rates"/>
      <sheetName val="DATA_PRG"/>
      <sheetName val="HS final-2"/>
      <sheetName val="FORM7"/>
      <sheetName val="Elc.data-20-21"/>
      <sheetName val="data- Civil"/>
      <sheetName val="2a.Est. Drainage System"/>
      <sheetName val="data- MS Gates &amp; Grills"/>
      <sheetName val="MS-Truss data"/>
      <sheetName val="SPT vs PHI"/>
      <sheetName val="Abs"/>
      <sheetName val="DATA-BASE"/>
      <sheetName val="DATA-ABSTRACT"/>
      <sheetName val="HS 30.04.2015.Final"/>
      <sheetName val="ID"/>
      <sheetName val="HDPE"/>
      <sheetName val="Sheet9"/>
      <sheetName val="HS 1"/>
      <sheetName val="zone-8"/>
      <sheetName val="MHNO_LEV"/>
      <sheetName val="ewst"/>
      <sheetName val="int-Dia-hdpe"/>
      <sheetName val="PVC"/>
      <sheetName val="Detailed"/>
      <sheetName val="Wordsdata"/>
      <sheetName val="segments-details"/>
      <sheetName val="int-Dia-pvc"/>
      <sheetName val="Sheet5"/>
      <sheetName val="Data o"/>
      <sheetName val="TS memo"/>
      <sheetName val="mlead "/>
      <sheetName val="data1"/>
      <sheetName val="dBase"/>
      <sheetName val="stone"/>
      <sheetName val="index"/>
      <sheetName val="PROCTOR"/>
      <sheetName val="narsib~1"/>
      <sheetName val="SUMP1420KL@HW"/>
      <sheetName val="Mp-team 1"/>
      <sheetName val="Staff Acco."/>
      <sheetName val="mas_hab"/>
      <sheetName val="3405-2014"/>
      <sheetName val="wh_data_R"/>
      <sheetName val="wh_data"/>
      <sheetName val="CPHEEO"/>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104.xml><?xml version="1.0" encoding="utf-8"?>
<externalLink xmlns="http://schemas.openxmlformats.org/spreadsheetml/2006/main">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5.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materials"/>
      <sheetName val="PRECAST lightconc-II"/>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s>
    <sheetDataSet>
      <sheetData sheetId="0"/>
      <sheetData sheetId="1"/>
      <sheetData sheetId="2" refreshError="1">
        <row r="25">
          <cell r="G25" t="str">
            <v>Input Rate</v>
          </cell>
        </row>
        <row r="49">
          <cell r="G49" t="str">
            <v>Input Rate</v>
          </cell>
        </row>
      </sheetData>
      <sheetData sheetId="3"/>
      <sheetData sheetId="4" refreshError="1">
        <row r="21">
          <cell r="D21" t="str">
            <v>Input Rate</v>
          </cell>
        </row>
        <row r="22">
          <cell r="D22" t="str">
            <v>Input Rate</v>
          </cell>
        </row>
        <row r="24">
          <cell r="D24" t="str">
            <v>Input Rate</v>
          </cell>
        </row>
        <row r="25">
          <cell r="D25"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06.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07.xml><?xml version="1.0" encoding="utf-8"?>
<externalLink xmlns="http://schemas.openxmlformats.org/spreadsheetml/2006/main">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08.xml><?xml version="1.0" encoding="utf-8"?>
<externalLink xmlns="http://schemas.openxmlformats.org/spreadsheetml/2006/main">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PRG"/>
      <sheetName val="v"/>
      <sheetName val="r"/>
      <sheetName val="Data 07-08 "/>
      <sheetName val="abs road"/>
      <sheetName val="coverpage"/>
      <sheetName val="Road data"/>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Plant_&amp;__Machinery"/>
      <sheetName val="Legal_Risk_Analysis"/>
      <sheetName val="Data_07-08_"/>
      <sheetName val="abs_road"/>
      <sheetName val="Road_data"/>
      <sheetName val=" datas"/>
      <sheetName val="mas_hab"/>
      <sheetName val="Rates"/>
      <sheetName val="Lead-2014-15"/>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9.xml><?xml version="1.0" encoding="utf-8"?>
<externalLink xmlns="http://schemas.openxmlformats.org/spreadsheetml/2006/main">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Legal Risk Analysis"/>
      <sheetName val="RMR"/>
      <sheetName val="elec-data"/>
      <sheetName val="Input"/>
      <sheetName val="Rates SSR 2008-09"/>
      <sheetName val="abs road"/>
      <sheetName val="R_Det"/>
      <sheetName val="Road data"/>
      <sheetName val="mas_hab"/>
      <sheetName val="MRATES"/>
      <sheetName val="Sheet3"/>
      <sheetName val="data existing_do not delete"/>
      <sheetName val="Data_Bit_I"/>
      <sheetName val="p&amp;m"/>
      <sheetName val="Specification"/>
      <sheetName val="Labour"/>
      <sheetName val="Data 07-08 "/>
      <sheetName val="lead statement"/>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0.xml><?xml version="1.0" encoding="utf-8"?>
<externalLink xmlns="http://schemas.openxmlformats.org/spreadsheetml/2006/main">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 val="Input"/>
      <sheetName val="Lead"/>
      <sheetName val="Material"/>
      <sheetName val="Plant &amp;  Machinery"/>
      <sheetName val="MRATES"/>
      <sheetName val="Legal Risk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0">
          <cell r="I60">
            <v>188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11.xml><?xml version="1.0" encoding="utf-8"?>
<externalLink xmlns="http://schemas.openxmlformats.org/spreadsheetml/2006/main">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MRATES"/>
      <sheetName val="Levels"/>
      <sheetName val="DATA"/>
      <sheetName val="Sheet3"/>
      <sheetName val="r"/>
      <sheetName val="l"/>
      <sheetName val="Material"/>
      <sheetName val="Plant &amp;  Machinery"/>
      <sheetName val="80-100 (P)"/>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2.xml><?xml version="1.0" encoding="utf-8"?>
<externalLink xmlns="http://schemas.openxmlformats.org/spreadsheetml/2006/main">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DATA"/>
      <sheetName val="Legal Risk Analysis"/>
      <sheetName val="Rates"/>
      <sheetName val="Lead statement"/>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13.xml><?xml version="1.0" encoding="utf-8"?>
<externalLink xmlns="http://schemas.openxmlformats.org/spreadsheetml/2006/main">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RMR"/>
      <sheetName val="Rates SSR 2008-09"/>
      <sheetName val="Sheet3"/>
      <sheetName val="leads"/>
      <sheetName val="Levels"/>
      <sheetName val="mas_hab"/>
      <sheetName val="MRATES"/>
      <sheetName val="Road data"/>
      <sheetName val="Lead"/>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Set>
  </externalBook>
</externalLink>
</file>

<file path=xl/externalLinks/externalLink114.xml><?xml version="1.0" encoding="utf-8"?>
<externalLink xmlns="http://schemas.openxmlformats.org/spreadsheetml/2006/main">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MRATES"/>
      <sheetName val="Rates SSR 2008-09"/>
      <sheetName val="RMR"/>
      <sheetName val="Material"/>
      <sheetName val="Plant &amp;  Machinery"/>
      <sheetName val="GEN-ABS Del"/>
      <sheetName val="Levels"/>
      <sheetName val="khokho"/>
      <sheetName val="leads"/>
      <sheetName val="r"/>
      <sheetName val="l"/>
      <sheetName val="Specification"/>
      <sheetName val="Legal Risk Analysis"/>
      <sheetName val="SSR 2011-12 Rates"/>
      <sheetName val="Lead"/>
      <sheetName val="SubAnlysis"/>
      <sheetName val="labour coeff"/>
      <sheetName val="Road data"/>
      <sheetName val="Mp-team 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15.xml><?xml version="1.0" encoding="utf-8"?>
<externalLink xmlns="http://schemas.openxmlformats.org/spreadsheetml/2006/main">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pecification"/>
      <sheetName val="Leads"/>
      <sheetName val="maya"/>
      <sheetName val="MRATES"/>
      <sheetName val="Lead  RATES"/>
      <sheetName val="l"/>
      <sheetName val="Road data"/>
      <sheetName val="Lead statement"/>
      <sheetName val="DATA"/>
      <sheetName val="Lead"/>
      <sheetName val="Sheet3"/>
      <sheetName val="sectorwise"/>
      <sheetName val="coverpage"/>
      <sheetName val="Usage"/>
      <sheetName val="mas_hab"/>
      <sheetName val="ESTIMATE"/>
      <sheetName val="t_prsr"/>
      <sheetName val="wh"/>
      <sheetName val="detls"/>
      <sheetName val="GF SB Ok "/>
      <sheetName val="m1"/>
      <sheetName val="Labour"/>
      <sheetName val="sch"/>
      <sheetName val="Levels_(2)"/>
      <sheetName val="Levels_(2)1"/>
      <sheetName val="Rates SSR 2008-09"/>
      <sheetName val="Sheet2"/>
      <sheetName val="hdpe-rates"/>
      <sheetName val="hdpe weights"/>
      <sheetName val="ssr-rates"/>
      <sheetName val="pvc-rates"/>
      <sheetName val="PVC weights"/>
      <sheetName val="GEN-ABS Del"/>
      <sheetName val="p&amp;m"/>
      <sheetName val="EDWise"/>
      <sheetName val="DATA-BASE"/>
      <sheetName val="DATA-ABSTRAC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MS Rates"/>
      <sheetName val="Valves"/>
      <sheetName val="cover (2)"/>
      <sheetName val="Data_Bit_I"/>
      <sheetName val="Nspt-smp-final-ORIGINAL"/>
      <sheetName val="Timesheet"/>
      <sheetName val="Bridge Data 2005-06"/>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hdpe_basic"/>
      <sheetName val="pvc_basic"/>
      <sheetName val="int-Dia"/>
      <sheetName val="Motor Data"/>
      <sheetName val="DATA_PRG"/>
      <sheetName val="wh_data_R"/>
      <sheetName val="wh_data"/>
      <sheetName val="CPHEEO"/>
      <sheetName val="Input"/>
      <sheetName val="COVER"/>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conc-foot-gradeslab"/>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Improvements"/>
      <sheetName val="Lead 09-10"/>
      <sheetName val="Longitudinal"/>
      <sheetName val="pile rec(N Max tr)"/>
      <sheetName val="Data base"/>
      <sheetName val="소상 &quot;1&quot;"/>
      <sheetName val="Detailed"/>
      <sheetName val="mlead"/>
      <sheetName val="ABS"/>
      <sheetName val="Masonry"/>
      <sheetName val="labour coeff"/>
      <sheetName val="Sheet1"/>
      <sheetName val="rdamdata"/>
      <sheetName val="lead-st"/>
      <sheetName val="PVC_dia"/>
      <sheetName val="0000000000000"/>
      <sheetName val="DISCOUNT"/>
      <sheetName val="Global factors"/>
      <sheetName val="quarry"/>
      <sheetName val="Iocount"/>
      <sheetName val="BASIC RATES"/>
      <sheetName val="Data_Base"/>
      <sheetName val="MRoad data"/>
      <sheetName val="Letter"/>
      <sheetName val="water-hammar-strenght"/>
      <sheetName val="Variables_x"/>
      <sheetName val="Load Details-220kV"/>
      <sheetName val="C-Mat"/>
      <sheetName val="Concrete_D."/>
      <sheetName val="BOQ - Plng"/>
      <sheetName val="Economic RisingMain  Ph-I"/>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sheetData sheetId="105"/>
      <sheetData sheetId="106"/>
      <sheetData sheetId="107"/>
      <sheetData sheetId="108"/>
      <sheetData sheetId="109" refreshError="1"/>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Set>
  </externalBook>
</externalLink>
</file>

<file path=xl/externalLinks/externalLink116.xml><?xml version="1.0" encoding="utf-8"?>
<externalLink xmlns="http://schemas.openxmlformats.org/spreadsheetml/2006/main">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Data_Bit_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Input"/>
      <sheetName val="sup dat"/>
      <sheetName val="PVC_dia"/>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data-WC"/>
      <sheetName val="Rate"/>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Staff Acco."/>
      <sheetName val="Sketch"/>
      <sheetName val="PRICE BID"/>
      <sheetName val="#REF"/>
      <sheetName val="Proj info- dump1"/>
      <sheetName val="PR-houdump"/>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Set>
  </externalBook>
</externalLink>
</file>

<file path=xl/externalLinks/externalLink117.xml><?xml version="1.0" encoding="utf-8"?>
<externalLink xmlns="http://schemas.openxmlformats.org/spreadsheetml/2006/main">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r"/>
      <sheetName val="l"/>
      <sheetName val="sectorwise"/>
      <sheetName val="Lead  RATES"/>
      <sheetName val="RMR"/>
      <sheetName val="Publicbuilding"/>
      <sheetName val="Specification"/>
      <sheetName val="Nspt-smp-final-ORIGINAL"/>
      <sheetName val="LEAD"/>
      <sheetName val="p&amp;m"/>
      <sheetName val="Material"/>
      <sheetName val="Plant &amp;  Machinery"/>
      <sheetName val="data existing_do not delete"/>
      <sheetName val="Bill_amt_qty_cc_1"/>
      <sheetName val="Leads"/>
      <sheetName val="Input"/>
      <sheetName val="Road data"/>
      <sheetName val="mlead"/>
      <sheetName val="abs road"/>
      <sheetName val="R_Det"/>
      <sheetName val="Labour"/>
      <sheetName val="detls"/>
      <sheetName val="Cover"/>
      <sheetName val="HDPE"/>
      <sheetName val="DI"/>
      <sheetName val="pvc"/>
      <sheetName val="Boq"/>
      <sheetName val="TBAL9697 -group wise  sdpl"/>
      <sheetName val="Lookup"/>
      <sheetName val="BTR"/>
      <sheetName val="pvc-pipe-rates"/>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8.xml><?xml version="1.0" encoding="utf-8"?>
<externalLink xmlns="http://schemas.openxmlformats.org/spreadsheetml/2006/main">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Design"/>
      <sheetName val="conc-foot-gradeslab"/>
      <sheetName val="Plant &amp;  Machinery"/>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9.xml><?xml version="1.0" encoding="utf-8"?>
<externalLink xmlns="http://schemas.openxmlformats.org/spreadsheetml/2006/main">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Publicbuilding"/>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p&amp;m"/>
      <sheetName val="SECOND"/>
      <sheetName val="leads"/>
      <sheetName val="Sheet9"/>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120.xml><?xml version="1.0" encoding="utf-8"?>
<externalLink xmlns="http://schemas.openxmlformats.org/spreadsheetml/2006/main">
  <externalBook xmlns:r="http://schemas.openxmlformats.org/officeDocument/2006/relationships" r:id="rId1">
    <sheetNames>
      <sheetName val="0000000000000"/>
      <sheetName val="1000000000000"/>
      <sheetName val="ABS Estimate2"/>
      <sheetName val="Leads Entry"/>
      <sheetName val="Seinorage Road"/>
      <sheetName val="seiniorages CD works"/>
      <sheetName val="GenAbst"/>
      <sheetName val="Abstract"/>
      <sheetName val="Road data"/>
      <sheetName val="BTR"/>
      <sheetName val="RMR"/>
      <sheetName val="Rates"/>
      <sheetName val="AS_SR (SH)"/>
      <sheetName val="TS_SH "/>
      <sheetName val="Plan SH TS"/>
      <sheetName val="CD Work"/>
      <sheetName val="AS_DFR"/>
      <sheetName val="PM_CRN"/>
      <sheetName val="TS_CRN"/>
      <sheetName val="LEAD"/>
      <sheetName val="pvc-pipe-rates"/>
      <sheetName val="Plant &amp;  Machinery"/>
      <sheetName val="Labour"/>
    </sheetNames>
    <sheetDataSet>
      <sheetData sheetId="0"/>
      <sheetData sheetId="1"/>
      <sheetData sheetId="2"/>
      <sheetData sheetId="3">
        <row r="30">
          <cell r="I30">
            <v>0.05</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Set>
  </externalBook>
</externalLink>
</file>

<file path=xl/externalLinks/externalLink121.xml><?xml version="1.0" encoding="utf-8"?>
<externalLink xmlns="http://schemas.openxmlformats.org/spreadsheetml/2006/main">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Lead"/>
      <sheetName val="pvc-pipe-rates"/>
      <sheetName val="Mortars"/>
      <sheetName val="Lead statement"/>
      <sheetName val="r"/>
      <sheetName val="l"/>
      <sheetName val="Publicbuilding"/>
      <sheetName val="nodes"/>
      <sheetName val="Boq"/>
      <sheetName val="p&amp;m"/>
      <sheetName val="Boq - Flats"/>
      <sheetName val="sch"/>
      <sheetName val="detls"/>
      <sheetName val="0000000000000"/>
      <sheetName val="MRATE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m"/>
      <sheetName val="Iocount"/>
      <sheetName val="t_prsr"/>
      <sheetName val="wh"/>
      <sheetName val="Levels"/>
      <sheetName val="Data-Road "/>
      <sheetName val="other rates"/>
      <sheetName val="Hire"/>
      <sheetName val="Leads Entry"/>
      <sheetName val="SubAnalysis"/>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Road Detail Est."/>
      <sheetName val="DI PIPE"/>
      <sheetName val="RUBBER GASKETS"/>
      <sheetName val="MANHOLE"/>
      <sheetName val="Lead statement ss5"/>
      <sheetName val="JAWAHAR-hyd-original"/>
      <sheetName val="not req 3"/>
      <sheetName val="Lead  RATES"/>
      <sheetName val="MRoad data"/>
      <sheetName val="Sheet1 (2)"/>
      <sheetName val="b asic rates"/>
      <sheetName val="Main sheet"/>
      <sheetName val="R_Det"/>
    </sheetNames>
    <sheetDataSet>
      <sheetData sheetId="0"/>
      <sheetData sheetId="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122.xml><?xml version="1.0" encoding="utf-8"?>
<externalLink xmlns="http://schemas.openxmlformats.org/spreadsheetml/2006/main">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Levels"/>
      <sheetName val="sup dat"/>
      <sheetName val="WATER-HAMMER"/>
      <sheetName val="Bill_amt_qty_cc_1"/>
      <sheetName val="Plant &amp;  Machinery"/>
      <sheetName val="Road data"/>
      <sheetName val="Leads"/>
      <sheetName val="sch"/>
      <sheetName val="data existing_do not delete"/>
      <sheetName val="r"/>
      <sheetName val="l"/>
      <sheetName val="LEAD"/>
      <sheetName val="m"/>
      <sheetName val="Material"/>
      <sheetName val="sand"/>
      <sheetName val="PVC_dia"/>
      <sheetName val="stone"/>
      <sheetName val="index"/>
      <sheetName val="economic PM"/>
      <sheetName val="nodes"/>
      <sheetName val="t_prsr"/>
      <sheetName val="wh"/>
      <sheetName val="Lead statement"/>
      <sheetName val="Publicbuilding"/>
      <sheetName val="data-WC"/>
      <sheetName val="GA"/>
      <sheetName val="SubAnalysis"/>
      <sheetName val="Data_Base"/>
      <sheetName val="Specification"/>
      <sheetName val="Rates SSR 2008-09"/>
      <sheetName val="Sheet3"/>
      <sheetName val="design"/>
      <sheetName val="maya"/>
      <sheetName val="p&amp;m"/>
      <sheetName val="m lead"/>
      <sheetName val="DATA-ABSTRACT"/>
      <sheetName val="id"/>
      <sheetName val="Data-Road "/>
      <sheetName val="other rates"/>
      <sheetName val="Hire"/>
      <sheetName val="RMR"/>
      <sheetName val="Mortars"/>
      <sheetName val="MRATES"/>
      <sheetName val="Boq"/>
      <sheetName val="Data_Bit_I"/>
      <sheetName val="sectorwise"/>
      <sheetName val="RCC,Ret. Wall"/>
      <sheetName val="Road Detail Est."/>
      <sheetName val="detls"/>
      <sheetName val="Leads Entry"/>
      <sheetName val="pipe-est_(13habs)-bypass-Glsr1"/>
      <sheetName val="specification_report1"/>
      <sheetName val="sup_dat"/>
      <sheetName val="Plant_&amp;__Machinery"/>
      <sheetName val="Road_data"/>
      <sheetName val="data_existing_do_not_delete"/>
      <sheetName val="Sheet1 (2)"/>
      <sheetName val="Sheet2"/>
      <sheetName val="Cover"/>
      <sheetName val="conc-foot-gradeslab"/>
      <sheetName val="RateAnalysis"/>
      <sheetName val="Data_"/>
      <sheetName val="bASICDATA"/>
      <sheetName val="REL"/>
      <sheetName val="JAWAHAR-hyd-original"/>
      <sheetName val="Sheet1"/>
      <sheetName val="RATES"/>
      <sheetName val="abs road"/>
      <sheetName val="coverpage"/>
      <sheetName val="General"/>
      <sheetName val="Boq - Flats"/>
      <sheetName val="Det. AV road "/>
      <sheetName val="R_Det"/>
      <sheetName val="mp-team 1"/>
      <sheetName val="Hydraulic Design (Pipe)"/>
      <sheetName val="concrete"/>
      <sheetName val="v"/>
      <sheetName val="temp-SDData (2)"/>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23.xml><?xml version="1.0" encoding="utf-8"?>
<externalLink xmlns="http://schemas.openxmlformats.org/spreadsheetml/2006/main">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steel SF (slab-2)"/>
      <sheetName val="final abstract"/>
      <sheetName val="Lead"/>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data_existing_do_not_delete"/>
      <sheetName val="Plant_&amp;__Machinery"/>
      <sheetName val="abs_road"/>
      <sheetName val="Road_data"/>
      <sheetName val="Bed Fall"/>
      <sheetName val="Title"/>
      <sheetName val="Ventway Calculations"/>
      <sheetName val="Work_sheet"/>
      <sheetName val="BWSCPlt"/>
      <sheetName val="CI"/>
      <sheetName val="G.R.P"/>
      <sheetName val="PSC REVISED"/>
      <sheetName val="m"/>
      <sheetName val="v"/>
      <sheetName val="0000000000000"/>
      <sheetName val="habs-list"/>
      <sheetName val="nodes"/>
      <sheetName val="Aug,02"/>
      <sheetName val="SSR 2016-17 Rates"/>
    </sheetNames>
    <sheetDataSet>
      <sheetData sheetId="0">
        <row r="3">
          <cell r="A3" t="str">
            <v>CODE</v>
          </cell>
        </row>
      </sheetData>
      <sheetData sheetId="1">
        <row r="3">
          <cell r="A3" t="str">
            <v>CODE</v>
          </cell>
        </row>
      </sheetData>
      <sheetData sheetId="2">
        <row r="3">
          <cell r="A3" t="str">
            <v>CODE</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124.xml><?xml version="1.0" encoding="utf-8"?>
<externalLink xmlns="http://schemas.openxmlformats.org/spreadsheetml/2006/main">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vc-pipe-rates"/>
      <sheetName val="Road data"/>
      <sheetName val="DATA"/>
      <sheetName val="Lead statement"/>
      <sheetName val="Plant &amp;  Machinery"/>
      <sheetName val="detls"/>
      <sheetName val="WATER-HAMMER"/>
      <sheetName val="Labour"/>
      <sheetName val="R_Det"/>
      <sheetName val="PVC_dia"/>
      <sheetName val="LEAD"/>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5.xml><?xml version="1.0" encoding="utf-8"?>
<externalLink xmlns="http://schemas.openxmlformats.org/spreadsheetml/2006/main">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data"/>
      <sheetName val="Data.F8.BTR"/>
      <sheetName val="t_prsr"/>
      <sheetName val="wh"/>
      <sheetName val="WATER-HAMMER"/>
      <sheetName val="Bill_amt_qty_cc_1"/>
      <sheetName val="WORK DONE"/>
      <sheetName val="sand"/>
      <sheetName val="stone"/>
      <sheetName val="index"/>
      <sheetName val="Labour"/>
      <sheetName val="Material"/>
      <sheetName val="Plant &amp;  Machinery"/>
      <sheetName val="R_Det"/>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Main sheet"/>
      <sheetName val="id"/>
      <sheetName val="m1"/>
      <sheetName val="Input"/>
      <sheetName val="HYDERAULIC STATMENT OHBR"/>
      <sheetName val="Abstract"/>
      <sheetName val="REcast Comperative"/>
      <sheetName val="RECAST RATES"/>
      <sheetName val="2017 OHSR DI -1 RC EST"/>
      <sheetName val="HH RC EST (2)"/>
      <sheetName val="OPD-Civil"/>
      <sheetName val="leads"/>
      <sheetName val="Sheet5"/>
      <sheetName val="Specification"/>
      <sheetName val="Data o"/>
      <sheetName val="data- Sewer -Final"/>
      <sheetName val="Mortars"/>
      <sheetName val="Sheet1"/>
      <sheetName val="int-Dia-pvc"/>
      <sheetName val="Levels"/>
      <sheetName val="r"/>
      <sheetName val="l"/>
      <sheetName val="RMR"/>
      <sheetName val="GA"/>
      <sheetName val="Cul_detail"/>
      <sheetName val="BTR (2)"/>
      <sheetName val="v"/>
      <sheetName val="Rate_Analysis"/>
      <sheetName val="Lead statement"/>
      <sheetName val="MRATES"/>
      <sheetName val="Conveyance"/>
      <sheetName val="CD Data"/>
      <sheetName val="office"/>
      <sheetName val="pop"/>
      <sheetName val="TOP SLAB-beam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Input &amp; Calculations"/>
      <sheetName val="coverpage"/>
      <sheetName val="LEAD (2)"/>
      <sheetName val="HDPE"/>
      <sheetName val="habs-list"/>
      <sheetName val="nodes"/>
      <sheetName val="DATA_PRG"/>
      <sheetName val="Rate"/>
      <sheetName val="Cd"/>
      <sheetName val="Cs"/>
      <sheetName val="CPIPE"/>
      <sheetName val="THK"/>
      <sheetName val="CPIPE 1"/>
      <sheetName val="economic PM"/>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WE CIVIL"/>
      <sheetName val="Steel Go 94"/>
      <sheetName val="Rates-1"/>
      <sheetName val="Summary"/>
      <sheetName val="quarry"/>
      <sheetName val="hdpe_basic"/>
      <sheetName val="DI"/>
      <sheetName val="GA (NABH)-Sklm (2)"/>
      <sheetName val="Gnl_Abstrct"/>
      <sheetName val="data existing_do not delete"/>
      <sheetName val="p&amp;m"/>
      <sheetName val="water-hammar-strenght"/>
      <sheetName val="DATA-ABSTRACT"/>
      <sheetName val="CLEAR OVER FALL DROP"/>
      <sheetName val="_5wgdhabfinal00_01"/>
      <sheetName val="zone-2"/>
      <sheetName val="Data rough"/>
      <sheetName val="I-CO"/>
      <sheetName val="rdamdata"/>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Sorted"/>
      <sheetName val="data-WC"/>
      <sheetName val="Cover Page"/>
      <sheetName val="lead-st"/>
      <sheetName val="Bitumen trunk"/>
      <sheetName val="Feeder"/>
      <sheetName val="R99 etc"/>
      <sheetName val="Trunk unpaved"/>
      <sheetName val="FORM7"/>
      <sheetName val="RA-markate"/>
      <sheetName val="Rising Main"/>
      <sheetName val="Line"/>
      <sheetName val="AV-HDPE"/>
      <sheetName val="Di_gate-HDPE"/>
      <sheetName val="New33KVSS_E3"/>
      <sheetName val="Prop aug of Ex 33KVSS_E3a"/>
    </sheetNames>
    <sheetDataSet>
      <sheetData sheetId="0">
        <row r="26">
          <cell r="A26">
            <v>63</v>
          </cell>
        </row>
      </sheetData>
      <sheetData sheetId="1"/>
      <sheetData sheetId="2"/>
      <sheetData sheetId="3"/>
      <sheetData sheetId="4"/>
      <sheetData sheetId="5">
        <row r="26">
          <cell r="A26">
            <v>63</v>
          </cell>
        </row>
      </sheetData>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126.xml><?xml version="1.0" encoding="utf-8"?>
<externalLink xmlns="http://schemas.openxmlformats.org/spreadsheetml/2006/main">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r"/>
      <sheetName val="v"/>
      <sheetName val="PH 6x"/>
      <sheetName val="GA"/>
      <sheetName val="Labour"/>
      <sheetName val="sand"/>
      <sheetName val="stone"/>
      <sheetName val="index"/>
      <sheetName val="Plant &amp;  Machinery"/>
      <sheetName val="pvc-pipe-rates"/>
      <sheetName val="Sheet2"/>
      <sheetName val="l"/>
      <sheetName val="Lead"/>
      <sheetName val="Material"/>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1"/>
      <sheetName val="R_Det"/>
      <sheetName val="Levels"/>
      <sheetName val="ESTIMATE"/>
      <sheetName val="ssr-rates"/>
      <sheetName val="Data_"/>
      <sheetName val="Main sheet"/>
      <sheetName val="Nspt-smp-final-ORIGINAL"/>
      <sheetName val="other 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Iocount"/>
      <sheetName val="Lead statement"/>
      <sheetName val="Data o"/>
      <sheetName val="PRICE BID"/>
      <sheetName val="DISCHARGE"/>
      <sheetName val="LEAD-c"/>
      <sheetName val="other rates-C"/>
      <sheetName val="int-Dia-pvc"/>
      <sheetName val="id"/>
      <sheetName val="LEAD (2)"/>
      <sheetName val="leads"/>
      <sheetName val="RATES"/>
      <sheetName val="MRATES"/>
      <sheetName val="sp di"/>
      <sheetName val="EDWise"/>
      <sheetName val="PVC weights"/>
      <sheetName val="JAWAHAR-hyd-original"/>
      <sheetName val="mas_hab"/>
      <sheetName val="sp dip"/>
      <sheetName val="hdpe weights"/>
      <sheetName val="bASICDATA"/>
      <sheetName val="Data-Road "/>
      <sheetName val="DATA-CD "/>
      <sheetName val="abs road"/>
      <sheetName val="CD Data"/>
      <sheetName val="Conveyance"/>
      <sheetName val="General"/>
      <sheetName val="CLEAR OVER FALL DROP"/>
      <sheetName val="TELs"/>
      <sheetName val="Bitumen trunk"/>
      <sheetName val="Feeder"/>
      <sheetName val="R99 etc"/>
      <sheetName val="Trunk unpaved"/>
      <sheetName val="DATA_PRG"/>
      <sheetName val="AUTDATA"/>
      <sheetName val="Mortars"/>
      <sheetName val="Leads Entry"/>
      <sheetName val="Gen Abs"/>
      <sheetName val="Title"/>
      <sheetName val="Note"/>
      <sheetName val="Data_Base"/>
      <sheetName val="OPD-Civil"/>
      <sheetName val="segments-details"/>
      <sheetName val="int-Dia-hdpe"/>
      <sheetName val="habs-list"/>
      <sheetName val="sp_dip"/>
      <sheetName val="hdpe_weights"/>
      <sheetName val="other_rates"/>
      <sheetName val=" data sheet "/>
      <sheetName val="Cul_detail"/>
      <sheetName val="Longitudinal"/>
      <sheetName val="Input"/>
      <sheetName val="Input &amp; Calculations"/>
      <sheetName val="Design"/>
      <sheetName val="REL"/>
      <sheetName val="RA-markate"/>
      <sheetName val="prs"/>
      <sheetName val="Schdl"/>
      <sheetName val="Boq"/>
      <sheetName val="economic PM"/>
      <sheetName val="Sheet9"/>
      <sheetName val="DATA SHEET"/>
      <sheetName val="Road Detail Est."/>
      <sheetName val="Rate"/>
      <sheetName val="coverpage"/>
      <sheetName val="PM&amp;GM"/>
      <sheetName val="Coversheet"/>
      <sheetName val="Measurment"/>
      <sheetName val="MPR_PA_1"/>
      <sheetName val="KGP.hyd rev GLBR"/>
      <sheetName val="Valves workable"/>
      <sheetName val="Rates_PVC"/>
      <sheetName val="Sheet5"/>
      <sheetName val="int-Dia"/>
      <sheetName val="Usage"/>
      <sheetName val="Common "/>
      <sheetName val="PRELIM5"/>
      <sheetName val="wh_data_R"/>
      <sheetName val="Habcodes"/>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CPHEEO"/>
      <sheetName val="wh_data"/>
      <sheetName val="lead-st"/>
      <sheetName val="hdpe-rates"/>
      <sheetName val="pvc-rates"/>
      <sheetName val="GF SB Ok "/>
      <sheetName val="Labour &amp; Plant"/>
      <sheetName val="AV-PVC"/>
      <sheetName val="DIgate_PVC "/>
      <sheetName val="DI gate-DI"/>
      <sheetName val="HDPE-pipe-rates"/>
      <sheetName val="loadcal"/>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HS 1"/>
      <sheetName val="co_5"/>
      <sheetName val="Gravity Main-Jukkal"/>
      <sheetName val="HS final-2"/>
      <sheetName val="elec-data"/>
      <sheetName val="Bill_amt_qty_cc_1"/>
      <sheetName val="ws-abs"/>
      <sheetName val="Lead  RATES"/>
      <sheetName val="quarry"/>
      <sheetName val="Rd.Det.Est"/>
      <sheetName val="C.D.Data (Morth)"/>
      <sheetName val="Rd.Data"/>
      <sheetName val="Basic Rates"/>
      <sheetName val="OverviewBarmer"/>
      <sheetName val="Field Values"/>
      <sheetName val="Project Management 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row r="26">
          <cell r="A26">
            <v>18</v>
          </cell>
        </row>
      </sheetData>
      <sheetData sheetId="201">
        <row r="26">
          <cell r="A26">
            <v>18</v>
          </cell>
        </row>
      </sheetData>
      <sheetData sheetId="202">
        <row r="26">
          <cell r="A26">
            <v>18</v>
          </cell>
        </row>
      </sheetData>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refreshError="1"/>
      <sheetData sheetId="482" refreshError="1"/>
      <sheetData sheetId="483" refreshError="1"/>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Set>
  </externalBook>
</externalLink>
</file>

<file path=xl/externalLinks/externalLink127.xml><?xml version="1.0" encoding="utf-8"?>
<externalLink xmlns="http://schemas.openxmlformats.org/spreadsheetml/2006/main">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R_Det"/>
      <sheetName val="detls"/>
      <sheetName val="PVC_dia"/>
      <sheetName val="sand"/>
      <sheetName val="Plant &amp;  Machinery"/>
      <sheetName val="t_prsr"/>
      <sheetName val="wh"/>
      <sheetName val="Lead Statement"/>
      <sheetName val="stone"/>
      <sheetName val="index"/>
      <sheetName val="Road data"/>
      <sheetName val="mlead"/>
      <sheetName val="abs road"/>
      <sheetName val="p&amp;m"/>
      <sheetName val="MRATES"/>
      <sheetName val="quarry"/>
      <sheetName val="RMR"/>
      <sheetName val="LEAD"/>
      <sheetName val="r"/>
      <sheetName val="l"/>
      <sheetName val="OPD-Civil"/>
      <sheetName val="conc-foot-gradeslab"/>
      <sheetName val="CLEAR OVER FALL DROP"/>
      <sheetName val="C.D.Abs.Est."/>
      <sheetName val="pvc-pipe-rates"/>
      <sheetName val="Leads"/>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8.xml><?xml version="1.0" encoding="utf-8"?>
<externalLink xmlns="http://schemas.openxmlformats.org/spreadsheetml/2006/main">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s>
    <sheetDataSet>
      <sheetData sheetId="0"/>
      <sheetData sheetId="1"/>
      <sheetData sheetId="2"/>
      <sheetData sheetId="3"/>
      <sheetData sheetId="4"/>
      <sheetData sheetId="5"/>
      <sheetData sheetId="6"/>
    </sheetDataSet>
  </externalBook>
</externalLink>
</file>

<file path=xl/externalLinks/externalLink129.xml><?xml version="1.0" encoding="utf-8"?>
<externalLink xmlns="http://schemas.openxmlformats.org/spreadsheetml/2006/main">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Line"/>
      <sheetName val="C-data"/>
      <sheetName val="Footings"/>
      <sheetName val="Nspt-smp-final-ORIGINAL"/>
      <sheetName val="Levels"/>
      <sheetName val="detls"/>
      <sheetName val="Data_Bit_I"/>
      <sheetName val="Suppl-data"/>
      <sheetName val="m"/>
      <sheetName val="pvc_basic"/>
      <sheetName val="HDPE"/>
      <sheetName val="LEAD STATEMENT"/>
      <sheetName val=" EST"/>
      <sheetName val="leads"/>
      <sheetName val="maya"/>
      <sheetName val="Sheet1"/>
      <sheetName val="wh"/>
      <sheetName val="Leads Entry"/>
      <sheetName val="Plant &amp;  Machinery"/>
      <sheetName val="DATA-ABSTRACT"/>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30.xml><?xml version="1.0" encoding="utf-8"?>
<externalLink xmlns="http://schemas.openxmlformats.org/spreadsheetml/2006/main">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quarry"/>
      <sheetName val=" data sheet "/>
      <sheetName val="v"/>
      <sheetName val="estimate "/>
      <sheetName val="Levels"/>
      <sheetName val="Sheet3"/>
      <sheetName val="Data_Bit_I"/>
      <sheetName val="Global factors"/>
      <sheetName val="DATA_PRG"/>
      <sheetName val="LEAD STATEMENT"/>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Pipe data"/>
      <sheetName val="Box Culvert data"/>
      <sheetName val="Usage"/>
      <sheetName val="General"/>
      <sheetName val="Common "/>
      <sheetName val="Analy"/>
      <sheetName val="rates"/>
      <sheetName val="Lead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131.xml><?xml version="1.0" encoding="utf-8"?>
<externalLink xmlns="http://schemas.openxmlformats.org/spreadsheetml/2006/main">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Sheet1"/>
      <sheetName val="DATA_PRG"/>
      <sheetName val="rdamdata"/>
      <sheetName val="1-Pop Proj"/>
      <sheetName val="Pile cap"/>
      <sheetName val="Boq - Flats"/>
      <sheetName val="Lead-2014-15"/>
      <sheetName val="Pipe data"/>
      <sheetName val="Box Culvert data"/>
      <sheetName val="MRATES"/>
      <sheetName val="temp-SDData (2)"/>
      <sheetName val="LEAD STATEMENT"/>
      <sheetName val="maya"/>
      <sheetName val=" data sheet "/>
      <sheetName val="LEAD 2013-14"/>
      <sheetName val="Road_data"/>
      <sheetName val="Road_Detail_Est_"/>
      <sheetName val="Plant_&amp;__Machinery"/>
      <sheetName val="Suppl-data"/>
      <sheetName val="DRAIN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32.xml><?xml version="1.0" encoding="utf-8"?>
<externalLink xmlns="http://schemas.openxmlformats.org/spreadsheetml/2006/main">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Road_data1"/>
      <sheetName val="Bridge_Data_2005-06"/>
      <sheetName val="Plant_&amp;__Machinery"/>
      <sheetName val="GF_SB_Ok_"/>
      <sheetName val="Lead_statement"/>
      <sheetName val="SSR_2010-11_Rates"/>
      <sheetName val="Data_-_DI_pipes_-1"/>
      <sheetName val="_Data_-Valves"/>
      <sheetName val="Main_sheet"/>
      <sheetName val="Road Detail Est."/>
      <sheetName val="detls"/>
      <sheetName val="water-hammar-strenght"/>
      <sheetName val="ewst"/>
      <sheetName val="DISCOUNT"/>
      <sheetName val="Sheet1 (2)"/>
      <sheetName val="sup dat"/>
      <sheetName val="mas_hab"/>
      <sheetName val="Data_Bit_I"/>
      <sheetName val="v"/>
    </sheetNames>
    <sheetDataSet>
      <sheetData sheetId="0" refreshError="1"/>
      <sheetData sheetId="1" refreshError="1"/>
      <sheetData sheetId="2" refreshError="1"/>
      <sheetData sheetId="3" refreshError="1"/>
      <sheetData sheetId="4" refreshError="1">
        <row r="418">
          <cell r="K418" t="e">
            <v>#REF!</v>
          </cell>
        </row>
        <row r="432">
          <cell r="K432"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33.xml><?xml version="1.0" encoding="utf-8"?>
<externalLink xmlns="http://schemas.openxmlformats.org/spreadsheetml/2006/main">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quarry"/>
      <sheetName val="Lead"/>
      <sheetName val="detls"/>
      <sheetName val="lead-st"/>
      <sheetName val="C-data"/>
      <sheetName val="R_Det"/>
      <sheetName val="COLUMN"/>
      <sheetName val="r"/>
      <sheetName val="Material"/>
      <sheetName val="PVC_dia"/>
      <sheetName val="Main sheet"/>
      <sheetName val="temp-SDData (2)"/>
      <sheetName val="Lead-2014-15"/>
      <sheetName val="Labour"/>
      <sheetName val="Plant &amp;  Machinery"/>
      <sheetName val="DATA-2005-06"/>
      <sheetName val="ssr-rates"/>
      <sheetName val="MRATES"/>
      <sheetName val="sand"/>
      <sheetName val="p&amp;m"/>
      <sheetName val="m"/>
      <sheetName val="CABLE DATA"/>
      <sheetName val="Det.SC2"/>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4.xml><?xml version="1.0" encoding="utf-8"?>
<externalLink xmlns="http://schemas.openxmlformats.org/spreadsheetml/2006/main">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Levels"/>
      <sheetName val="Lead statement"/>
      <sheetName val="Data.F8.BTR"/>
      <sheetName val="quarry"/>
      <sheetName val="t_prsr"/>
      <sheetName val="PVC_dia"/>
      <sheetName val="Specification"/>
      <sheetName val="ssr-rates"/>
      <sheetName val="ESTIMATE"/>
      <sheetName val="RMR"/>
      <sheetName val="Data_Bit_I"/>
      <sheetName val="Summary"/>
      <sheetName val="MRATES"/>
      <sheetName val="Labour"/>
      <sheetName val="int-Dia-pvc"/>
      <sheetName val="Material"/>
      <sheetName val="COLUMN"/>
      <sheetName val="detls"/>
      <sheetName val="Data o"/>
      <sheetName val="Sheet2"/>
      <sheetName val="CD Data"/>
      <sheetName val="Plant &amp;  Machinery"/>
      <sheetName val="sup dat"/>
      <sheetName val="Sheet1"/>
      <sheetName val="rdamdata"/>
      <sheetName val="DATA_PRG"/>
      <sheetName val="m"/>
      <sheetName val="MPP_Vemulapally"/>
      <sheetName val="stone"/>
      <sheetName val="index"/>
      <sheetName val=" EST"/>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egments-details"/>
      <sheetName val="int-Dia-hdpe"/>
      <sheetName val="habs-list"/>
      <sheetName val="Pipe data"/>
      <sheetName val="Box Culvert data"/>
      <sheetName val="Rising Main"/>
      <sheetName val="EDWise"/>
      <sheetName val="Cd"/>
      <sheetName val="Cs"/>
      <sheetName val="CPIPE"/>
      <sheetName val="THK"/>
      <sheetName val="CPIPE 1"/>
      <sheetName val="RECAPITULATION"/>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Lead-2014-15"/>
      <sheetName val="Longitudinal"/>
      <sheetName val="Lead 09-10"/>
      <sheetName val="Legend"/>
      <sheetName val="id"/>
      <sheetName val="procurement"/>
      <sheetName val="abs road"/>
      <sheetName val="Convey"/>
      <sheetName val="Rates"/>
      <sheetName val="MRoad data"/>
      <sheetName val="Lead-1"/>
      <sheetName val="source"/>
      <sheetName val="coverpage"/>
      <sheetName val="Rd.Est"/>
      <sheetName val="HT-INTROD"/>
      <sheetName val="hdpe weights"/>
      <sheetName val="PVC weights"/>
      <sheetName val="Rate"/>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JAWAHAR-hyd-original"/>
      <sheetName val="dlvoid"/>
      <sheetName val="Data Road"/>
      <sheetName val="CABLE DATA"/>
      <sheetName val="maing1"/>
      <sheetName val="MA"/>
      <sheetName val="Common "/>
      <sheetName val="water-hammar-strenght"/>
      <sheetName val="Abs"/>
      <sheetName val="R99 etc"/>
      <sheetName val="Sorted"/>
      <sheetName val="sand"/>
      <sheetName val="Estt"/>
      <sheetName val="SSR"/>
      <sheetName val="SSR 2015-16"/>
      <sheetName val="est"/>
      <sheetName val="mlead"/>
      <sheetName val="Desgn(zone I)"/>
      <sheetName val="DATA-2005-06"/>
      <sheetName val="Side wall dsn Formula"/>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135.xml><?xml version="1.0" encoding="utf-8"?>
<externalLink xmlns="http://schemas.openxmlformats.org/spreadsheetml/2006/main">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r"/>
      <sheetName val="Rates SSR 2008-09"/>
      <sheetName val="Data"/>
      <sheetName val="MRATES"/>
      <sheetName val="Road Detail Est."/>
      <sheetName val="Lead"/>
      <sheetName val="CD Data"/>
      <sheetName val="hdpe_basic"/>
      <sheetName val="pvc_basic"/>
      <sheetName val="HDPE"/>
      <sheetName val="DI"/>
      <sheetName val="pvc"/>
      <sheetName val="Plant &amp;  Machinery"/>
      <sheetName val="Labour"/>
      <sheetName val="t_prsr"/>
      <sheetName val="id"/>
      <sheetName val="Data 07-08 "/>
      <sheetName val="C-data"/>
      <sheetName val="maya"/>
      <sheetName val="leads"/>
      <sheetName val="Input"/>
      <sheetName val="Rates"/>
      <sheetName val="SSR 2014-15 Rates"/>
    </sheetNames>
    <sheetDataSet>
      <sheetData sheetId="0">
        <row r="6">
          <cell r="P6">
            <v>233.97</v>
          </cell>
        </row>
        <row r="16">
          <cell r="P16" t="e">
            <v>#N/A</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36.xml><?xml version="1.0" encoding="utf-8"?>
<externalLink xmlns="http://schemas.openxmlformats.org/spreadsheetml/2006/main">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MRATES"/>
      <sheetName val="Data.F8.BTR"/>
      <sheetName val="Lead statement"/>
      <sheetName val="DATA_PILE_RT2"/>
      <sheetName val="data existing_do not delete"/>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F75" t="str">
            <v>each</v>
          </cell>
          <cell r="G75">
            <v>1082</v>
          </cell>
          <cell r="H75">
            <v>1082</v>
          </cell>
          <cell r="I75">
            <v>1082</v>
          </cell>
          <cell r="J75">
            <v>2723</v>
          </cell>
        </row>
        <row r="76">
          <cell r="B76" t="str">
            <v>Dismantling joint75</v>
          </cell>
          <cell r="C76" t="str">
            <v>Dismantling joint</v>
          </cell>
          <cell r="D76">
            <v>75</v>
          </cell>
          <cell r="F76" t="str">
            <v>each</v>
          </cell>
          <cell r="G76">
            <v>1082</v>
          </cell>
          <cell r="H76">
            <v>1082</v>
          </cell>
          <cell r="I76">
            <v>1082</v>
          </cell>
          <cell r="J76">
            <v>2723</v>
          </cell>
        </row>
        <row r="77">
          <cell r="B77" t="str">
            <v>Dismantling joint90</v>
          </cell>
          <cell r="C77" t="str">
            <v>Dismantling joint</v>
          </cell>
          <cell r="D77">
            <v>90</v>
          </cell>
          <cell r="F77" t="str">
            <v>each</v>
          </cell>
          <cell r="G77">
            <v>1082</v>
          </cell>
          <cell r="H77">
            <v>1082</v>
          </cell>
          <cell r="I77">
            <v>1082</v>
          </cell>
          <cell r="J77">
            <v>2981</v>
          </cell>
        </row>
        <row r="78">
          <cell r="B78" t="str">
            <v>Dismantling joint110</v>
          </cell>
          <cell r="C78" t="str">
            <v>Dismantling joint</v>
          </cell>
          <cell r="D78">
            <v>110</v>
          </cell>
          <cell r="F78" t="str">
            <v>each</v>
          </cell>
          <cell r="G78">
            <v>1332</v>
          </cell>
          <cell r="H78">
            <v>1332</v>
          </cell>
          <cell r="I78">
            <v>1332</v>
          </cell>
          <cell r="J78">
            <v>3913</v>
          </cell>
        </row>
        <row r="79">
          <cell r="B79" t="str">
            <v>Dismantling joint125</v>
          </cell>
          <cell r="C79" t="str">
            <v>Dismantling joint</v>
          </cell>
          <cell r="D79">
            <v>125</v>
          </cell>
          <cell r="F79" t="str">
            <v>each</v>
          </cell>
          <cell r="G79">
            <v>1720</v>
          </cell>
          <cell r="H79">
            <v>1720</v>
          </cell>
          <cell r="I79">
            <v>1720</v>
          </cell>
          <cell r="J79">
            <v>5030</v>
          </cell>
        </row>
        <row r="80">
          <cell r="B80" t="str">
            <v>Dismantling joint140</v>
          </cell>
          <cell r="C80" t="str">
            <v>Dismantling joint</v>
          </cell>
          <cell r="D80">
            <v>140</v>
          </cell>
          <cell r="F80" t="str">
            <v>each</v>
          </cell>
          <cell r="G80">
            <v>2130</v>
          </cell>
          <cell r="H80">
            <v>2130</v>
          </cell>
          <cell r="I80">
            <v>2130</v>
          </cell>
          <cell r="J80">
            <v>5518</v>
          </cell>
        </row>
        <row r="81">
          <cell r="B81" t="str">
            <v>Dismantling joint160</v>
          </cell>
          <cell r="C81" t="str">
            <v>Dismantling joint</v>
          </cell>
          <cell r="D81">
            <v>160</v>
          </cell>
          <cell r="F81" t="str">
            <v>each</v>
          </cell>
          <cell r="G81">
            <v>2130</v>
          </cell>
          <cell r="H81">
            <v>2130</v>
          </cell>
          <cell r="I81">
            <v>2130</v>
          </cell>
          <cell r="J81">
            <v>5518</v>
          </cell>
        </row>
        <row r="82">
          <cell r="B82" t="str">
            <v>Dismantling joint180</v>
          </cell>
          <cell r="C82" t="str">
            <v>Dismantling joint</v>
          </cell>
          <cell r="D82">
            <v>180</v>
          </cell>
          <cell r="F82" t="str">
            <v>each</v>
          </cell>
          <cell r="G82">
            <v>2130</v>
          </cell>
          <cell r="H82">
            <v>2130</v>
          </cell>
          <cell r="I82">
            <v>2130</v>
          </cell>
          <cell r="J82">
            <v>5518</v>
          </cell>
        </row>
        <row r="83">
          <cell r="B83" t="str">
            <v>Dismantling joint200</v>
          </cell>
          <cell r="C83" t="str">
            <v>Dismantling joint</v>
          </cell>
          <cell r="D83">
            <v>200</v>
          </cell>
          <cell r="F83" t="str">
            <v>each</v>
          </cell>
          <cell r="G83">
            <v>3532</v>
          </cell>
          <cell r="H83">
            <v>3532</v>
          </cell>
          <cell r="I83">
            <v>3532</v>
          </cell>
          <cell r="J83">
            <v>7825</v>
          </cell>
        </row>
        <row r="84">
          <cell r="B84" t="str">
            <v>Dismantling joint225</v>
          </cell>
          <cell r="C84" t="str">
            <v>Dismantling joint</v>
          </cell>
          <cell r="D84">
            <v>225</v>
          </cell>
          <cell r="F84" t="str">
            <v>each</v>
          </cell>
          <cell r="G84">
            <v>3532</v>
          </cell>
          <cell r="H84">
            <v>3532</v>
          </cell>
          <cell r="I84">
            <v>3532</v>
          </cell>
          <cell r="J84">
            <v>7825</v>
          </cell>
        </row>
        <row r="85">
          <cell r="B85" t="str">
            <v>Dismantling joint250</v>
          </cell>
          <cell r="C85" t="str">
            <v>Dismantling joint</v>
          </cell>
          <cell r="D85">
            <v>250</v>
          </cell>
          <cell r="F85" t="str">
            <v>each</v>
          </cell>
          <cell r="G85">
            <v>4995</v>
          </cell>
          <cell r="H85">
            <v>4995</v>
          </cell>
          <cell r="I85">
            <v>4995</v>
          </cell>
          <cell r="J85">
            <v>9316</v>
          </cell>
        </row>
        <row r="86">
          <cell r="B86" t="str">
            <v>Dismantling joint280</v>
          </cell>
          <cell r="C86" t="str">
            <v>Dismantling joint</v>
          </cell>
          <cell r="D86">
            <v>280</v>
          </cell>
          <cell r="F86" t="str">
            <v>each</v>
          </cell>
          <cell r="G86">
            <v>4995</v>
          </cell>
          <cell r="H86">
            <v>4995</v>
          </cell>
          <cell r="I86">
            <v>4995</v>
          </cell>
          <cell r="J86">
            <v>9316</v>
          </cell>
        </row>
        <row r="87">
          <cell r="B87" t="str">
            <v>Dismantling joint315</v>
          </cell>
          <cell r="C87" t="str">
            <v>Dismantling joint</v>
          </cell>
          <cell r="D87">
            <v>315</v>
          </cell>
          <cell r="F87" t="str">
            <v>each</v>
          </cell>
          <cell r="G87">
            <v>6348</v>
          </cell>
          <cell r="H87">
            <v>6348</v>
          </cell>
          <cell r="I87">
            <v>6348</v>
          </cell>
          <cell r="J87">
            <v>14906</v>
          </cell>
        </row>
        <row r="88">
          <cell r="B88" t="str">
            <v>Dismantling joint350</v>
          </cell>
          <cell r="C88" t="str">
            <v>Dismantling joint</v>
          </cell>
          <cell r="D88">
            <v>350</v>
          </cell>
          <cell r="F88" t="str">
            <v>each</v>
          </cell>
          <cell r="G88">
            <v>7703</v>
          </cell>
          <cell r="H88">
            <v>7703</v>
          </cell>
          <cell r="I88">
            <v>7703</v>
          </cell>
          <cell r="J88">
            <v>35354</v>
          </cell>
        </row>
        <row r="89">
          <cell r="B89" t="str">
            <v>Dismantling joint400</v>
          </cell>
          <cell r="C89" t="str">
            <v>Dismantling joint</v>
          </cell>
          <cell r="D89">
            <v>400</v>
          </cell>
          <cell r="F89" t="str">
            <v>each</v>
          </cell>
          <cell r="G89">
            <v>9705</v>
          </cell>
          <cell r="H89">
            <v>9705</v>
          </cell>
          <cell r="I89">
            <v>9705</v>
          </cell>
          <cell r="J89">
            <v>40513</v>
          </cell>
        </row>
        <row r="90">
          <cell r="B90" t="str">
            <v>Dismantling joint450</v>
          </cell>
          <cell r="C90" t="str">
            <v>Dismantling joint</v>
          </cell>
          <cell r="D90">
            <v>450</v>
          </cell>
          <cell r="F90" t="str">
            <v>each</v>
          </cell>
          <cell r="G90">
            <v>11532</v>
          </cell>
          <cell r="H90">
            <v>11532</v>
          </cell>
          <cell r="I90">
            <v>11532</v>
          </cell>
          <cell r="J90">
            <v>43953</v>
          </cell>
        </row>
        <row r="91">
          <cell r="B91" t="str">
            <v>Dismantling joint500</v>
          </cell>
          <cell r="C91" t="str">
            <v>Dismantling joint</v>
          </cell>
          <cell r="D91">
            <v>500</v>
          </cell>
          <cell r="F91" t="str">
            <v>each</v>
          </cell>
          <cell r="G91">
            <v>13535</v>
          </cell>
          <cell r="H91">
            <v>13535</v>
          </cell>
          <cell r="I91">
            <v>13535</v>
          </cell>
          <cell r="J91">
            <v>52606</v>
          </cell>
        </row>
        <row r="92">
          <cell r="B92" t="str">
            <v>Dismantling joint600</v>
          </cell>
          <cell r="C92" t="str">
            <v>Dismantling joint</v>
          </cell>
          <cell r="D92">
            <v>600</v>
          </cell>
          <cell r="F92" t="str">
            <v>each</v>
          </cell>
          <cell r="G92">
            <v>20508</v>
          </cell>
          <cell r="H92">
            <v>20508</v>
          </cell>
          <cell r="I92">
            <v>20508</v>
          </cell>
          <cell r="J92">
            <v>61214</v>
          </cell>
        </row>
        <row r="93">
          <cell r="B93" t="str">
            <v>Dismantling joint700</v>
          </cell>
          <cell r="C93" t="str">
            <v>Dismantling joint</v>
          </cell>
          <cell r="D93">
            <v>700</v>
          </cell>
          <cell r="F93" t="str">
            <v>each</v>
          </cell>
          <cell r="G93">
            <v>26643</v>
          </cell>
          <cell r="H93">
            <v>26643</v>
          </cell>
          <cell r="I93">
            <v>26643</v>
          </cell>
          <cell r="J93">
            <v>68101</v>
          </cell>
        </row>
        <row r="94">
          <cell r="B94" t="str">
            <v>Dismantling joint800</v>
          </cell>
          <cell r="C94" t="str">
            <v>Dismantling joint</v>
          </cell>
          <cell r="D94">
            <v>800</v>
          </cell>
          <cell r="F94" t="str">
            <v>each</v>
          </cell>
          <cell r="G94">
            <v>32414</v>
          </cell>
          <cell r="H94">
            <v>32414</v>
          </cell>
          <cell r="I94">
            <v>32414</v>
          </cell>
          <cell r="J94">
            <v>83596</v>
          </cell>
        </row>
        <row r="95">
          <cell r="E95" t="str">
            <v>WEIGTHS</v>
          </cell>
        </row>
        <row r="96">
          <cell r="B96" t="str">
            <v>CI pipes and Specials</v>
          </cell>
          <cell r="D96" t="str">
            <v>CI pipes and Specials</v>
          </cell>
          <cell r="F96" t="str">
            <v>kg</v>
          </cell>
          <cell r="G96">
            <v>33.25</v>
          </cell>
          <cell r="H96">
            <v>52.9</v>
          </cell>
          <cell r="I96">
            <v>52.9</v>
          </cell>
          <cell r="J96">
            <v>40.700000000000003</v>
          </cell>
        </row>
        <row r="97">
          <cell r="B97" t="str">
            <v>Pigiron</v>
          </cell>
          <cell r="D97" t="str">
            <v>Pigiron</v>
          </cell>
          <cell r="F97" t="str">
            <v>MT</v>
          </cell>
          <cell r="G97">
            <v>20000</v>
          </cell>
          <cell r="H97">
            <v>27000</v>
          </cell>
          <cell r="I97">
            <v>27000</v>
          </cell>
          <cell r="J97">
            <v>19000</v>
          </cell>
        </row>
        <row r="98">
          <cell r="B98" t="str">
            <v>Coke</v>
          </cell>
          <cell r="D98" t="str">
            <v>Coke</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F188" t="str">
            <v>each</v>
          </cell>
          <cell r="G188">
            <v>3273</v>
          </cell>
          <cell r="H188">
            <v>4255</v>
          </cell>
          <cell r="I188">
            <v>4255</v>
          </cell>
          <cell r="J188">
            <v>4255</v>
          </cell>
        </row>
        <row r="189">
          <cell r="B189" t="str">
            <v>Sluice valve100</v>
          </cell>
          <cell r="C189" t="str">
            <v>Sluice valve</v>
          </cell>
          <cell r="D189">
            <v>100</v>
          </cell>
          <cell r="F189" t="str">
            <v>each</v>
          </cell>
          <cell r="G189">
            <v>4364</v>
          </cell>
          <cell r="H189">
            <v>5673</v>
          </cell>
          <cell r="I189">
            <v>5673</v>
          </cell>
          <cell r="J189">
            <v>5673</v>
          </cell>
        </row>
        <row r="190">
          <cell r="B190" t="str">
            <v>Sluice valve125</v>
          </cell>
          <cell r="C190" t="str">
            <v>Sluice valve</v>
          </cell>
          <cell r="D190">
            <v>125</v>
          </cell>
          <cell r="F190" t="str">
            <v>each</v>
          </cell>
          <cell r="G190">
            <v>5454</v>
          </cell>
          <cell r="H190">
            <v>7090</v>
          </cell>
          <cell r="I190">
            <v>7090</v>
          </cell>
          <cell r="J190">
            <v>7090</v>
          </cell>
        </row>
        <row r="191">
          <cell r="B191" t="str">
            <v>Sluice valve150</v>
          </cell>
          <cell r="C191" t="str">
            <v>Sluice valve</v>
          </cell>
          <cell r="D191">
            <v>150</v>
          </cell>
          <cell r="F191" t="str">
            <v>each</v>
          </cell>
          <cell r="G191">
            <v>6545</v>
          </cell>
          <cell r="H191">
            <v>8509</v>
          </cell>
          <cell r="I191">
            <v>8509</v>
          </cell>
          <cell r="J191">
            <v>8509</v>
          </cell>
        </row>
        <row r="192">
          <cell r="B192" t="str">
            <v>Sluice valve200</v>
          </cell>
          <cell r="C192" t="str">
            <v>Sluice valve</v>
          </cell>
          <cell r="D192">
            <v>200</v>
          </cell>
          <cell r="F192" t="str">
            <v>each</v>
          </cell>
          <cell r="G192">
            <v>11472</v>
          </cell>
          <cell r="H192">
            <v>14914</v>
          </cell>
          <cell r="I192">
            <v>14914</v>
          </cell>
          <cell r="J192">
            <v>14914</v>
          </cell>
        </row>
        <row r="193">
          <cell r="B193" t="str">
            <v>Sluice valve250</v>
          </cell>
          <cell r="C193" t="str">
            <v>Sluice valve</v>
          </cell>
          <cell r="D193">
            <v>250</v>
          </cell>
          <cell r="F193" t="str">
            <v>each</v>
          </cell>
          <cell r="G193">
            <v>16226</v>
          </cell>
          <cell r="H193">
            <v>21094</v>
          </cell>
          <cell r="I193">
            <v>21094</v>
          </cell>
          <cell r="J193">
            <v>21094</v>
          </cell>
        </row>
        <row r="194">
          <cell r="B194" t="str">
            <v>Sluice valve300</v>
          </cell>
          <cell r="C194" t="str">
            <v>Sluice valve</v>
          </cell>
          <cell r="D194">
            <v>300</v>
          </cell>
          <cell r="F194" t="str">
            <v>each</v>
          </cell>
          <cell r="G194">
            <v>22274</v>
          </cell>
          <cell r="H194">
            <v>28956</v>
          </cell>
          <cell r="I194">
            <v>28956</v>
          </cell>
          <cell r="J194">
            <v>28956</v>
          </cell>
        </row>
        <row r="195">
          <cell r="B195" t="str">
            <v>Sluice valve350</v>
          </cell>
          <cell r="C195" t="str">
            <v>Sluice valve</v>
          </cell>
          <cell r="D195">
            <v>350</v>
          </cell>
          <cell r="F195" t="str">
            <v>each</v>
          </cell>
          <cell r="G195">
            <v>50087</v>
          </cell>
          <cell r="H195">
            <v>71629</v>
          </cell>
          <cell r="I195">
            <v>71629</v>
          </cell>
          <cell r="J195">
            <v>71629</v>
          </cell>
        </row>
        <row r="196">
          <cell r="B196" t="str">
            <v>Sluice valve400</v>
          </cell>
          <cell r="C196" t="str">
            <v>Sluice valve</v>
          </cell>
          <cell r="D196">
            <v>400</v>
          </cell>
          <cell r="F196" t="str">
            <v>each</v>
          </cell>
          <cell r="G196">
            <v>59372</v>
          </cell>
          <cell r="H196">
            <v>89548</v>
          </cell>
          <cell r="I196">
            <v>89548</v>
          </cell>
          <cell r="J196">
            <v>89548</v>
          </cell>
        </row>
        <row r="197">
          <cell r="B197" t="str">
            <v>Sluice valve450</v>
          </cell>
          <cell r="C197" t="str">
            <v>Sluice valve</v>
          </cell>
          <cell r="D197">
            <v>450</v>
          </cell>
          <cell r="F197" t="str">
            <v>each</v>
          </cell>
          <cell r="G197">
            <v>74549</v>
          </cell>
          <cell r="H197">
            <v>112411</v>
          </cell>
          <cell r="I197">
            <v>112411</v>
          </cell>
          <cell r="J197">
            <v>112411</v>
          </cell>
        </row>
        <row r="198">
          <cell r="B198" t="str">
            <v>Sluice valve500</v>
          </cell>
          <cell r="C198" t="str">
            <v>Sluice valve</v>
          </cell>
          <cell r="D198">
            <v>500</v>
          </cell>
          <cell r="F198" t="str">
            <v>each</v>
          </cell>
          <cell r="G198">
            <v>85525</v>
          </cell>
          <cell r="H198">
            <v>129168</v>
          </cell>
          <cell r="I198">
            <v>129168</v>
          </cell>
          <cell r="J198">
            <v>129168</v>
          </cell>
        </row>
        <row r="199">
          <cell r="B199" t="str">
            <v>Sluice valve600</v>
          </cell>
          <cell r="C199" t="str">
            <v>Sluice valve</v>
          </cell>
          <cell r="D199">
            <v>600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G285">
            <v>48</v>
          </cell>
          <cell r="H285">
            <v>48</v>
          </cell>
          <cell r="I285">
            <v>48</v>
          </cell>
        </row>
        <row r="286">
          <cell r="B286" t="str">
            <v>HDPE Tail piece80x40mm</v>
          </cell>
          <cell r="C286" t="str">
            <v>HDPE Tail piece</v>
          </cell>
          <cell r="D286" t="str">
            <v>80x40mm</v>
          </cell>
          <cell r="G286">
            <v>56</v>
          </cell>
          <cell r="H286">
            <v>56</v>
          </cell>
          <cell r="I286">
            <v>56</v>
          </cell>
        </row>
        <row r="287">
          <cell r="B287" t="str">
            <v>HDPE Tail piece80x40mm</v>
          </cell>
          <cell r="C287" t="str">
            <v>HDPE Tail piece</v>
          </cell>
          <cell r="D287" t="str">
            <v>80x40mm</v>
          </cell>
          <cell r="G287">
            <v>64</v>
          </cell>
          <cell r="H287">
            <v>64</v>
          </cell>
          <cell r="I287">
            <v>64</v>
          </cell>
        </row>
        <row r="288">
          <cell r="B288" t="str">
            <v>HDPE Tail piece100x40mm</v>
          </cell>
          <cell r="C288" t="str">
            <v>HDPE Tail piece</v>
          </cell>
          <cell r="D288" t="str">
            <v>100x40mm</v>
          </cell>
          <cell r="G288">
            <v>82</v>
          </cell>
          <cell r="H288">
            <v>82</v>
          </cell>
          <cell r="I288">
            <v>82</v>
          </cell>
        </row>
        <row r="289">
          <cell r="B289" t="str">
            <v>HDPE Tail piece125x50mm</v>
          </cell>
          <cell r="C289" t="str">
            <v>HDPE Tail piece</v>
          </cell>
          <cell r="D289" t="str">
            <v>125x50mm</v>
          </cell>
          <cell r="G289">
            <v>112</v>
          </cell>
          <cell r="H289">
            <v>112</v>
          </cell>
          <cell r="I289">
            <v>112</v>
          </cell>
        </row>
        <row r="290">
          <cell r="B290" t="str">
            <v>HDPE Tail piece150x50mm</v>
          </cell>
          <cell r="C290" t="str">
            <v>HDPE Tail piece</v>
          </cell>
          <cell r="D290" t="str">
            <v>150x50mm</v>
          </cell>
          <cell r="G290">
            <v>142</v>
          </cell>
          <cell r="H290">
            <v>142</v>
          </cell>
          <cell r="I290">
            <v>142</v>
          </cell>
        </row>
        <row r="291">
          <cell r="B291" t="str">
            <v>HDPE Tail piece150x50mm</v>
          </cell>
          <cell r="C291" t="str">
            <v>HDPE Tail piece</v>
          </cell>
          <cell r="D291" t="str">
            <v>150x50mm</v>
          </cell>
          <cell r="G291">
            <v>155</v>
          </cell>
          <cell r="H291">
            <v>155</v>
          </cell>
          <cell r="I291">
            <v>155</v>
          </cell>
        </row>
        <row r="292">
          <cell r="B292" t="str">
            <v>HDPE Tail piece150x50mm</v>
          </cell>
          <cell r="C292" t="str">
            <v>HDPE Tail piece</v>
          </cell>
          <cell r="D292" t="str">
            <v>150x50mm</v>
          </cell>
          <cell r="G292">
            <v>195</v>
          </cell>
          <cell r="H292">
            <v>195</v>
          </cell>
          <cell r="I292">
            <v>195</v>
          </cell>
        </row>
        <row r="293">
          <cell r="B293" t="str">
            <v>HDPE Tail piece200x50mm</v>
          </cell>
          <cell r="C293" t="str">
            <v>HDPE Tail piece</v>
          </cell>
          <cell r="D293" t="str">
            <v>200x50mm</v>
          </cell>
          <cell r="G293">
            <v>242</v>
          </cell>
          <cell r="H293">
            <v>242</v>
          </cell>
          <cell r="I293">
            <v>242</v>
          </cell>
        </row>
        <row r="294">
          <cell r="B294" t="str">
            <v>HDPE Tail piece200x50mm</v>
          </cell>
          <cell r="C294" t="str">
            <v>HDPE Tail piece</v>
          </cell>
          <cell r="D294" t="str">
            <v>200x50mm</v>
          </cell>
          <cell r="G294">
            <v>279</v>
          </cell>
          <cell r="H294">
            <v>279</v>
          </cell>
          <cell r="I294">
            <v>279</v>
          </cell>
        </row>
        <row r="295">
          <cell r="B295" t="str">
            <v>HDPE Tail piece250x80mm</v>
          </cell>
          <cell r="C295" t="str">
            <v>HDPE Tail piece</v>
          </cell>
          <cell r="D295" t="str">
            <v>250x80mm</v>
          </cell>
          <cell r="G295">
            <v>328</v>
          </cell>
          <cell r="H295">
            <v>328</v>
          </cell>
          <cell r="I295">
            <v>328</v>
          </cell>
        </row>
        <row r="296">
          <cell r="B296" t="str">
            <v>HDPE Tail piece250x80mm</v>
          </cell>
          <cell r="C296" t="str">
            <v>HDPE Tail piece</v>
          </cell>
          <cell r="D296" t="str">
            <v>250x80mm</v>
          </cell>
          <cell r="G296">
            <v>336</v>
          </cell>
          <cell r="H296">
            <v>336</v>
          </cell>
          <cell r="I296">
            <v>336</v>
          </cell>
        </row>
        <row r="297">
          <cell r="B297" t="str">
            <v>HDPE Tail piece300x80mm</v>
          </cell>
          <cell r="C297" t="str">
            <v>HDPE Tail piece</v>
          </cell>
          <cell r="D297" t="str">
            <v>300x80mm</v>
          </cell>
          <cell r="G297">
            <v>342</v>
          </cell>
          <cell r="H297">
            <v>342</v>
          </cell>
          <cell r="I297">
            <v>342</v>
          </cell>
        </row>
        <row r="298">
          <cell r="B298" t="str">
            <v>MS flanges63mm</v>
          </cell>
          <cell r="C298" t="str">
            <v>MS flanges</v>
          </cell>
          <cell r="D298" t="str">
            <v>63mm</v>
          </cell>
          <cell r="G298">
            <v>148</v>
          </cell>
          <cell r="H298">
            <v>148</v>
          </cell>
          <cell r="I298">
            <v>148</v>
          </cell>
        </row>
        <row r="299">
          <cell r="B299" t="str">
            <v>MS flanges75mm</v>
          </cell>
          <cell r="C299" t="str">
            <v>MS flanges</v>
          </cell>
          <cell r="D299" t="str">
            <v>75mm</v>
          </cell>
          <cell r="G299">
            <v>148</v>
          </cell>
          <cell r="H299">
            <v>148</v>
          </cell>
          <cell r="I299">
            <v>148</v>
          </cell>
        </row>
        <row r="300">
          <cell r="B300" t="str">
            <v>MS flanges90mm</v>
          </cell>
          <cell r="C300" t="str">
            <v>MS flanges</v>
          </cell>
          <cell r="D300" t="str">
            <v>90mm</v>
          </cell>
          <cell r="G300">
            <v>148</v>
          </cell>
          <cell r="H300">
            <v>148</v>
          </cell>
          <cell r="I300">
            <v>148</v>
          </cell>
        </row>
        <row r="301">
          <cell r="B301" t="str">
            <v>MS flanges110mm</v>
          </cell>
          <cell r="C301" t="str">
            <v>MS flanges</v>
          </cell>
          <cell r="D301" t="str">
            <v>110mm</v>
          </cell>
          <cell r="G301">
            <v>180</v>
          </cell>
          <cell r="H301">
            <v>180</v>
          </cell>
          <cell r="I301">
            <v>180</v>
          </cell>
        </row>
        <row r="302">
          <cell r="B302" t="str">
            <v>MS flanges125mm</v>
          </cell>
          <cell r="C302" t="str">
            <v>MS flanges</v>
          </cell>
          <cell r="D302" t="str">
            <v>125mm</v>
          </cell>
          <cell r="G302">
            <v>242</v>
          </cell>
          <cell r="H302">
            <v>242</v>
          </cell>
          <cell r="I302">
            <v>242</v>
          </cell>
        </row>
        <row r="303">
          <cell r="B303" t="str">
            <v>MS flanges140mm</v>
          </cell>
          <cell r="C303" t="str">
            <v>MS flanges</v>
          </cell>
          <cell r="D303" t="str">
            <v>140mm</v>
          </cell>
          <cell r="G303">
            <v>282</v>
          </cell>
          <cell r="H303">
            <v>282</v>
          </cell>
          <cell r="I303">
            <v>282</v>
          </cell>
        </row>
        <row r="304">
          <cell r="B304" t="str">
            <v>MS flanges160mm</v>
          </cell>
          <cell r="C304" t="str">
            <v>MS flanges</v>
          </cell>
          <cell r="D304" t="str">
            <v>160mm</v>
          </cell>
          <cell r="G304">
            <v>282</v>
          </cell>
          <cell r="H304">
            <v>282</v>
          </cell>
          <cell r="I304">
            <v>282</v>
          </cell>
        </row>
        <row r="305">
          <cell r="B305" t="str">
            <v>MS flanges180mm</v>
          </cell>
          <cell r="C305" t="str">
            <v>MS flanges</v>
          </cell>
          <cell r="D305" t="str">
            <v>180mm</v>
          </cell>
          <cell r="G305">
            <v>382</v>
          </cell>
          <cell r="H305">
            <v>382</v>
          </cell>
          <cell r="I305">
            <v>382</v>
          </cell>
        </row>
        <row r="306">
          <cell r="B306" t="str">
            <v>MS flanges200mm</v>
          </cell>
          <cell r="C306" t="str">
            <v>MS flanges</v>
          </cell>
          <cell r="D306" t="str">
            <v>200mm</v>
          </cell>
          <cell r="G306">
            <v>382</v>
          </cell>
          <cell r="H306">
            <v>382</v>
          </cell>
          <cell r="I306">
            <v>382</v>
          </cell>
        </row>
        <row r="307">
          <cell r="B307" t="str">
            <v>MS flanges225mm</v>
          </cell>
          <cell r="C307" t="str">
            <v>MS flanges</v>
          </cell>
          <cell r="D307" t="str">
            <v>225mm</v>
          </cell>
          <cell r="G307">
            <v>382</v>
          </cell>
          <cell r="H307">
            <v>382</v>
          </cell>
          <cell r="I307">
            <v>382</v>
          </cell>
        </row>
        <row r="308">
          <cell r="B308" t="str">
            <v>MS flanges250mm</v>
          </cell>
          <cell r="C308" t="str">
            <v>MS flanges</v>
          </cell>
          <cell r="D308" t="str">
            <v>250mm</v>
          </cell>
          <cell r="G308">
            <v>461</v>
          </cell>
          <cell r="H308">
            <v>461</v>
          </cell>
          <cell r="I308">
            <v>461</v>
          </cell>
        </row>
        <row r="309">
          <cell r="B309" t="str">
            <v>MS flanges280mm</v>
          </cell>
          <cell r="C309" t="str">
            <v>MS flanges</v>
          </cell>
          <cell r="D309" t="str">
            <v>280mm</v>
          </cell>
          <cell r="G309">
            <v>470</v>
          </cell>
          <cell r="H309">
            <v>470</v>
          </cell>
          <cell r="I309">
            <v>470</v>
          </cell>
        </row>
        <row r="310">
          <cell r="B310" t="str">
            <v>MS flanges315mm</v>
          </cell>
          <cell r="C310" t="str">
            <v>MS flanges</v>
          </cell>
          <cell r="D310" t="str">
            <v>315mm</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row r="501">
          <cell r="B501" t="str">
            <v/>
          </cell>
        </row>
        <row r="502">
          <cell r="B502" t="str">
            <v/>
          </cell>
        </row>
        <row r="503">
          <cell r="B503" t="str">
            <v/>
          </cell>
        </row>
        <row r="504">
          <cell r="B504" t="str">
            <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37.xml><?xml version="1.0" encoding="utf-8"?>
<externalLink xmlns="http://schemas.openxmlformats.org/spreadsheetml/2006/main">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Specification report"/>
      <sheetName val="data existing_do not delete"/>
      <sheetName val="GF SB Ok "/>
      <sheetName val="Bitumen trunk"/>
      <sheetName val="Feeder"/>
      <sheetName val="R99 etc"/>
      <sheetName val="Trunk unpaved"/>
      <sheetName val="Design"/>
      <sheetName val="Process"/>
      <sheetName val="concrete"/>
      <sheetName val="Input"/>
      <sheetName val="abs road"/>
      <sheetName val="coverpage"/>
      <sheetName val="Road data"/>
      <sheetName val="Plant &amp;  Machinery"/>
      <sheetName val="Aug,02"/>
      <sheetName val="m"/>
      <sheetName val="TS memo"/>
      <sheetName val="r"/>
      <sheetName val="RMR"/>
      <sheetName val="R_Det"/>
      <sheetName val="Bridge Data 2005-06"/>
      <sheetName val="Detail In Door Stad"/>
      <sheetName val="p&amp;m"/>
      <sheetName val="v"/>
      <sheetName val="Boq (Main Building)"/>
      <sheetName val="t_prsr"/>
      <sheetName val="id"/>
      <sheetName val="final abstract"/>
      <sheetName val="leads"/>
      <sheetName val="MRATES"/>
      <sheetName val="1000000000000"/>
      <sheetName val="Drains Est"/>
      <sheetName val="Rd.Est"/>
      <sheetName val="mlead"/>
      <sheetName val="maya"/>
      <sheetName val="RF_DesignCT_Sp@53.0"/>
      <sheetName val="select items_PMW"/>
      <sheetName val="Material"/>
      <sheetName val="C.D.Abs.Est."/>
      <sheetName val="ssr-rates"/>
      <sheetName val="MRMECADAMoad data"/>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Summary- Flyovers"/>
      <sheetName val="Work_sheet"/>
      <sheetName val="CONVEYANCE  (2)"/>
      <sheetName val="Road data-TDR"/>
      <sheetName val="MRoad data"/>
      <sheetName val="1V800"/>
      <sheetName val="ABSTRACT ESTIMATE 2013-14"/>
      <sheetName val="lead-st"/>
      <sheetName val="rdam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138.xml><?xml version="1.0" encoding="utf-8"?>
<externalLink xmlns="http://schemas.openxmlformats.org/spreadsheetml/2006/main">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TBAL9697 -group wise  sdpl"/>
      <sheetName val="Specification report"/>
      <sheetName val="data existing_do not delete"/>
      <sheetName val="Iocount"/>
      <sheetName val="comp-st(GEN)"/>
      <sheetName val="sup dat"/>
      <sheetName val="v"/>
      <sheetName val="Bridge Data 2005-06"/>
      <sheetName val="ssr-rates"/>
      <sheetName val="Weightage-Sub Sht"/>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Basic Rates"/>
      <sheetName val="leads"/>
      <sheetName val="MRoad data"/>
      <sheetName val="New33KVSS_E3"/>
      <sheetName val="Prop aug of Ex 33KVSS_E3a"/>
      <sheetName val="GBW"/>
      <sheetName val="COLUMN"/>
      <sheetName val="r"/>
      <sheetName val="Marteru"/>
      <sheetName val="General"/>
      <sheetName val="ELE "/>
      <sheetName val="FIRE ESTIMATE"/>
      <sheetName val="Sheet5"/>
      <sheetName val="Nspt-smp-final-ORIGINAL"/>
      <sheetName val="Data_Bit_I"/>
      <sheetName val="INDIGINEOUS ITEMS "/>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39.xml><?xml version="1.0" encoding="utf-8"?>
<externalLink xmlns="http://schemas.openxmlformats.org/spreadsheetml/2006/main">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quarry"/>
      <sheetName val="Road Detail Est."/>
      <sheetName val="Road data"/>
      <sheetName val="Material"/>
      <sheetName val="r"/>
      <sheetName val="Publicbuilding"/>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0.xml><?xml version="1.0" encoding="utf-8"?>
<externalLink xmlns="http://schemas.openxmlformats.org/spreadsheetml/2006/main">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Footings"/>
      <sheetName val="Data.F8.BTR"/>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8">
          <cell r="F38">
            <v>206</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1.xml><?xml version="1.0" encoding="utf-8"?>
<externalLink xmlns="http://schemas.openxmlformats.org/spreadsheetml/2006/main">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Data_Base"/>
      <sheetName val="ABS"/>
      <sheetName val="data existing_do not delete"/>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2.xml><?xml version="1.0" encoding="utf-8"?>
<externalLink xmlns="http://schemas.openxmlformats.org/spreadsheetml/2006/main">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Sent NHO"/>
      <sheetName val="LEAD"/>
      <sheetName val="Specification"/>
      <sheetName val="MRoad data"/>
      <sheetName val="quarry"/>
      <sheetName val="Data_Renuals"/>
      <sheetName val="sand"/>
      <sheetName val="stone"/>
      <sheetName val="index"/>
      <sheetName val="UT Without Drop"/>
      <sheetName val="data1"/>
      <sheetName val="Data.F8.BTR"/>
      <sheetName val="wordsdata"/>
      <sheetName val="Road Detail Est."/>
      <sheetName val="Part-A"/>
      <sheetName val="v"/>
      <sheetName val="HDPE"/>
      <sheetName val="Sorted"/>
      <sheetName val="G F  (2)"/>
      <sheetName val="7 Other Costs"/>
      <sheetName val="Data_Bit_I"/>
      <sheetName val="pvc_basic"/>
      <sheetName val="LEAD (3)"/>
      <sheetName val="hdpe-rates"/>
      <sheetName val="hdpe weights"/>
      <sheetName val="pvc-rates"/>
      <sheetName val="PVC weights"/>
      <sheetName val="abs road"/>
      <sheetName val="coverpage"/>
      <sheetName val="R_Det"/>
      <sheetName val="mlead"/>
      <sheetName val="int-Dia-hdpe"/>
      <sheetName val="PIpe Pushing"/>
      <sheetName val="cover_page"/>
      <sheetName val="general_abstract"/>
      <sheetName val="lead_statement"/>
      <sheetName val="door_window_calculations"/>
      <sheetName val="door_window_datas"/>
      <sheetName val="electrification_data"/>
      <sheetName val="data_existing_do_not_delete"/>
      <sheetName val="pipe_line_sub_estimate"/>
      <sheetName val="pipe_line_data"/>
      <sheetName val="hydraulic_designs_projects"/>
      <sheetName val="hydraulic_designs_pws_schemes"/>
      <sheetName val="hydraulic_statement"/>
      <sheetName val="economical_pm_calculations"/>
      <sheetName val="fp_estimate"/>
      <sheetName val="rotary_bore_well_estimate"/>
      <sheetName val="ohsr_40k_sub_estimate"/>
      <sheetName val="ohsr_40k_verticals"/>
      <sheetName val="ohsr_60k_sub_estimate"/>
      <sheetName val="ohsr_60k_verticals"/>
      <sheetName val="ohsr_90k_sub_estimate"/>
      <sheetName val="ohsr_90k_verticals"/>
      <sheetName val="ohsr_120k_sub_estimate"/>
      <sheetName val="ohsr_120k_verticals"/>
      <sheetName val="ohsr_150_sub_estimate"/>
      <sheetName val="ohsr_150k_verticals"/>
      <sheetName val="ohsr_200k_sub_estimate"/>
      <sheetName val="ohsr_200k_verticals"/>
      <sheetName val="ohsr_250k_sub_estimate"/>
      <sheetName val="ohsr_250k_verticals"/>
      <sheetName val="other_rates"/>
      <sheetName val="Road_data"/>
      <sheetName val="Rates_SSR_2008-09"/>
      <sheetName val="Plant_&amp;__Machinery"/>
      <sheetName val="Pile_cap"/>
      <sheetName val="MRoad_data"/>
      <sheetName val="estimate "/>
      <sheetName val="sum. loads"/>
      <sheetName val="bASICDATA"/>
      <sheetName val="temp-SDData (2)"/>
      <sheetName val="ewst"/>
      <sheetName val="Lead  RATES"/>
      <sheetName val="select items_PMW"/>
      <sheetName val="C-Drain"/>
      <sheetName val="Summary"/>
      <sheetName val="maya"/>
      <sheetName val="Rates"/>
      <sheetName val="FIRST"/>
    </sheetNames>
    <sheetDataSet>
      <sheetData sheetId="0">
        <row r="2">
          <cell r="I2" t="str">
            <v>Clayey &amp; Loamy soils</v>
          </cell>
        </row>
      </sheetData>
      <sheetData sheetId="1">
        <row r="2">
          <cell r="I2" t="str">
            <v>Clayey &amp; Loamy soils</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143.xml><?xml version="1.0" encoding="utf-8"?>
<externalLink xmlns="http://schemas.openxmlformats.org/spreadsheetml/2006/main">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Nspt-smp-final-ORIGINAL"/>
      <sheetName val="Labour"/>
      <sheetName val="Common "/>
      <sheetName val="lead-st"/>
      <sheetName val="rdamdata"/>
      <sheetName val="DATA_PRG"/>
      <sheetName val="r"/>
      <sheetName val="PUMP_DATA"/>
      <sheetName val="Civil Boq"/>
      <sheetName val="RMR"/>
      <sheetName val="Pile cap"/>
      <sheetName val="Sqn-Abs _G+1"/>
      <sheetName val="Sqn_Abs _G_1"/>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Summary"/>
      <sheetName val="MRoad data"/>
      <sheetName val="SPECS"/>
      <sheetName val="RM"/>
      <sheetName val="data1"/>
      <sheetName val="ABS"/>
      <sheetName val="FINAL LEAD"/>
      <sheetName val="mlead"/>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refreshError="1"/>
      <sheetData sheetId="52" refreshError="1"/>
      <sheetData sheetId="53" refreshError="1"/>
      <sheetData sheetId="54"/>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44.xml><?xml version="1.0" encoding="utf-8"?>
<externalLink xmlns="http://schemas.openxmlformats.org/spreadsheetml/2006/main">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MRATES"/>
      <sheetName val="Specification"/>
      <sheetName val="data existing_do not delete"/>
      <sheetName val="Legal Risk Analysis"/>
      <sheetName val="m"/>
      <sheetName val="Material"/>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5.xml><?xml version="1.0" encoding="utf-8"?>
<externalLink xmlns="http://schemas.openxmlformats.org/spreadsheetml/2006/main">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m"/>
      <sheetName val="Plant &amp;  Machinery"/>
      <sheetName val="PVC_dia"/>
      <sheetName val="sch"/>
      <sheetName val="id"/>
      <sheetName val="hdpe weights"/>
      <sheetName val="PVC weights"/>
      <sheetName val="Specification"/>
      <sheetName val="Lead"/>
      <sheetName val="Sheet1 (2)"/>
      <sheetName val="MRATES"/>
      <sheetName val="Sheet2"/>
      <sheetName val="Dormitory"/>
      <sheetName val="l"/>
      <sheetName val="Levels"/>
      <sheetName val="Ward areas"/>
      <sheetName val="sluice-PVC"/>
      <sheetName val="Airvalve-HDPE"/>
      <sheetName val="dbl-airvalve-PVC"/>
      <sheetName val="DFjoints"/>
      <sheetName val="VC rate"/>
      <sheetName val="Mahesh"/>
      <sheetName val="Raghuveer"/>
      <sheetName val="Sheet3"/>
      <sheetName val="RMR"/>
      <sheetName val="0000000000000"/>
      <sheetName val="sluice-HDPE"/>
      <sheetName val="sluice-DI upto 1000"/>
      <sheetName val="scour-DI-CI"/>
      <sheetName val="Labour"/>
      <sheetName val="detls"/>
      <sheetName val="Lead statement"/>
      <sheetName val="WATER-HAMMER"/>
      <sheetName val="input"/>
      <sheetName val="Nspt-smp-final-ORIGINAL"/>
      <sheetName val="Publicbuilding"/>
      <sheetName val="r"/>
      <sheetName val="Rate"/>
      <sheetName val="Data-ELSR"/>
      <sheetName val="airvalve(AC)"/>
      <sheetName val="Caze Estimate "/>
      <sheetName val="Airvalve-DI"/>
      <sheetName val="Boq"/>
      <sheetName val="Material"/>
      <sheetName val="Basic Rates"/>
      <sheetName val="CD Data"/>
      <sheetName val="Datas"/>
      <sheetName val="design"/>
      <sheetName val="PUMP_DATA"/>
      <sheetName val="hdpe-rates"/>
      <sheetName val="pvc-rates"/>
      <sheetName val="Rates_PVC"/>
      <sheetName val="1-Pop Proj"/>
      <sheetName val=" data sheet "/>
      <sheetName val="DFjoints 2.11.17"/>
      <sheetName val="water-hammar-strenght"/>
      <sheetName val="SSR"/>
      <sheetName val="rdamdata"/>
      <sheetName val="Cd"/>
      <sheetName val="Cs"/>
      <sheetName val="CPIPE"/>
      <sheetName val="THK"/>
      <sheetName val="CPIPE 1"/>
      <sheetName val="Main sheet"/>
      <sheetName val="HS (MVS Akumarru)"/>
      <sheetName val="Sorted"/>
      <sheetName val="int-Dia-pvc"/>
      <sheetName val="temp-SDData (2)"/>
      <sheetName val="maya"/>
      <sheetName val="data existing_do not delete"/>
      <sheetName val="Legal Risk Analysis"/>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hdpe_basic"/>
      <sheetName val="clvrt_data"/>
      <sheetName val="Stem "/>
      <sheetName val="VCRate"/>
      <sheetName val="Air-HDPE"/>
      <sheetName val="VC Rate2"/>
      <sheetName val="Sluice-HDPE-16"/>
      <sheetName val="Sluice-DI-16"/>
      <sheetName val="Civil Boq"/>
      <sheetName val="7 Other Costs"/>
      <sheetName val="Longitudinal"/>
      <sheetName val="GA"/>
      <sheetName val="Summary"/>
      <sheetName val="DISCHARGE"/>
      <sheetName val="IW-SRD-Rect"/>
      <sheetName val="Rising Main"/>
      <sheetName val="LOCAL RATES"/>
      <sheetName val="Breakdown"/>
      <sheetName val="Sheet5"/>
      <sheetName val="Estt"/>
      <sheetName val="int-Dia-hdpe"/>
      <sheetName val="dummy"/>
      <sheetName val="DsnConcept"/>
      <sheetName val="Pile cap"/>
      <sheetName val="HT-INTROD"/>
      <sheetName val="FORM7"/>
      <sheetName val="Stn&amp;bldg Abs"/>
      <sheetName val="cubes_M20"/>
      <sheetName val="E1"/>
      <sheetName val="ww-march-02"/>
      <sheetName val="pop"/>
      <sheetName val="I-CO"/>
      <sheetName val="sluice-HDPE- FINAL"/>
      <sheetName val="kintc-airvalve-BWSC&amp;MS"/>
      <sheetName val="sluice-BWSCP-MS"/>
      <sheetName val="kintc-airvalve-DI"/>
      <sheetName val="sluice-DI"/>
      <sheetName val="Abstract"/>
      <sheetName val="Detailed"/>
      <sheetName val="ABS"/>
      <sheetName val="DATA SHEET"/>
      <sheetName val="mlead"/>
      <sheetName val="abs road"/>
      <sheetName val="Abs_CD_2"/>
      <sheetName val="coverpage"/>
      <sheetName val="road est"/>
      <sheetName val="ECV"/>
      <sheetName val="PM&amp;GM"/>
      <sheetName val="quarry"/>
      <sheetName val="lead-st"/>
      <sheetName val="Cover"/>
      <sheetName val="PS1"/>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MS pipe,flange,Dummy"/>
      <sheetName val="Iocount"/>
      <sheetName val="20kL-design-final"/>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Chamber"/>
      <sheetName val="Leads Entry"/>
      <sheetName val="Road data.PS"/>
      <sheetName val="Gen.Abs."/>
      <sheetName val="boredetails"/>
      <sheetName val="rsf-5ld"/>
      <sheetName val="#REF"/>
      <sheetName val="RSF"/>
      <sheetName val="Mortars"/>
      <sheetName val="Data 2"/>
      <sheetName val="Valves"/>
      <sheetName val="MS Rates"/>
      <sheetName val="Data- All"/>
      <sheetName val="pvc_basic"/>
      <sheetName val="Sheet9"/>
      <sheetName val="Habcodes"/>
      <sheetName val="HS 1"/>
      <sheetName val="Data_Bit_I"/>
      <sheetName val="conc-foot-gradeslab"/>
      <sheetName val="bASICDATA"/>
      <sheetName val="Road data-TDR"/>
      <sheetName val="MRoad data"/>
      <sheetName val="Road data "/>
      <sheetName val="SPECS"/>
      <sheetName val="Road data  PH"/>
      <sheetName val="WS Data"/>
      <sheetName val="Setup Variables"/>
      <sheetName val="nodes"/>
      <sheetName val="PH"/>
      <sheetName val="PH Sor"/>
      <sheetName val="Part-A"/>
      <sheetName val="0+655"/>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46.xml><?xml version="1.0" encoding="utf-8"?>
<externalLink xmlns="http://schemas.openxmlformats.org/spreadsheetml/2006/main">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Legal Risk Analysis"/>
      <sheetName val="Specification"/>
      <sheetName val="r"/>
      <sheetName val="pvc"/>
      <sheetName val="WS Data"/>
      <sheetName val="Boq"/>
      <sheetName val="SSR _ NSSR Market final"/>
      <sheetName val="Note"/>
      <sheetName val="Labour"/>
      <sheetName val="Material"/>
      <sheetName val="Plant &amp;  Machinery"/>
      <sheetName val="data"/>
      <sheetName val="Main sheet"/>
      <sheetName val="RMR"/>
      <sheetName val="Summary"/>
      <sheetName val="Lead statement ss5"/>
      <sheetName val="t_prsr"/>
      <sheetName val="wh"/>
      <sheetName val="mas_hab"/>
      <sheetName val="Basic Rates"/>
      <sheetName val="b asic rates"/>
      <sheetName val="Bitumen trunk"/>
      <sheetName val="Feeder"/>
      <sheetName val="R99 etc"/>
      <sheetName val="Trunk unpaved"/>
      <sheetName val="Sheet2"/>
      <sheetName val="Data.F8.BTR"/>
      <sheetName val="maya"/>
      <sheetName val="Work_sheet"/>
      <sheetName val="Suppl-data"/>
      <sheetName val=" "/>
      <sheetName val="detls"/>
      <sheetName val="G F  (2)"/>
      <sheetName val="DISCOUNT"/>
      <sheetName val="Global factors"/>
      <sheetName val="Specification report"/>
      <sheetName val="data existing_do not delete"/>
      <sheetName val="m"/>
      <sheetName val="moments-table(tri)"/>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mlead"/>
      <sheetName val="abs road"/>
      <sheetName val="Civil Boq"/>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47.xml><?xml version="1.0" encoding="utf-8"?>
<externalLink xmlns="http://schemas.openxmlformats.org/spreadsheetml/2006/main">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HDPE-pipe-rates"/>
      <sheetName val="pvc-pipe-rates"/>
      <sheetName val="ww-march-02"/>
      <sheetName val="Road data"/>
      <sheetName val="data-WC"/>
      <sheetName val="Labour"/>
      <sheetName val="LEADS"/>
      <sheetName val="General"/>
      <sheetName val="DATA_PRG"/>
      <sheetName val="r"/>
      <sheetName val="MRATES"/>
      <sheetName val="data"/>
      <sheetName val="SSR 2014-15 Rates"/>
      <sheetName val="Lead statement"/>
      <sheetName val="Specification"/>
      <sheetName val="Sheet1 (2)"/>
      <sheetName val="Data_Base"/>
      <sheetName val="Nspt-smp-final-ORIGINAL"/>
      <sheetName val="Lead"/>
      <sheetName val="stone"/>
      <sheetName val="index"/>
      <sheetName val="Detailed"/>
      <sheetName val="hdpe weights"/>
      <sheetName val="PVC weights"/>
      <sheetName val="pop"/>
      <sheetName val="b asic rates"/>
      <sheetName val="ESTIMATE"/>
      <sheetName val="m1"/>
      <sheetName val="Sheet2"/>
      <sheetName val="sectorwise"/>
      <sheetName val="habs-list"/>
      <sheetName val="int-Dia"/>
      <sheetName val="nodes"/>
      <sheetName val="Material"/>
      <sheetName val="Sheet6"/>
      <sheetName val="0000000000000"/>
      <sheetName val="Abs"/>
      <sheetName val="Rates"/>
      <sheetName val="v"/>
      <sheetName val="Rate"/>
      <sheetName val="BOQ"/>
      <sheetName val="economic PM"/>
      <sheetName val="WATER-HAMMER"/>
      <sheetName val="Data rough"/>
      <sheetName val="hdpe-rates"/>
      <sheetName val="pvc-rates"/>
      <sheetName val="ewst"/>
      <sheetName val="Suppl-data"/>
      <sheetName val="Note"/>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SSR 2015-16 Rates"/>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Civil Boq"/>
      <sheetName val="Footings"/>
      <sheetName val="Global_factors"/>
      <sheetName val="457 COMP"/>
      <sheetName val="R_Det"/>
      <sheetName val="DATA-BASE"/>
      <sheetName val="DATA-ABSTRACT"/>
      <sheetName val="lead-st"/>
      <sheetName val="Habcodes"/>
      <sheetName val="RAFT"/>
      <sheetName val="Data o"/>
      <sheetName val="C.D.Abs.Est."/>
      <sheetName val=" data sheet "/>
      <sheetName val="labour rates"/>
      <sheetName val="input"/>
      <sheetName val="zone-2"/>
      <sheetName val="Iocount"/>
      <sheetName val="Rates SSR 2008-09"/>
      <sheetName val="sand"/>
      <sheetName val="GN-ST-10"/>
      <sheetName val="Road Detail Est."/>
      <sheetName val="Gen.Abs."/>
      <sheetName val="Amortization Table"/>
      <sheetName val="Usage"/>
    </sheetNames>
    <sheetDataSet>
      <sheetData sheetId="0">
        <row r="3">
          <cell r="B3">
            <v>2.5</v>
          </cell>
        </row>
      </sheetData>
      <sheetData sheetId="1">
        <row r="3">
          <cell r="B3">
            <v>2.5</v>
          </cell>
        </row>
      </sheetData>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148.xml><?xml version="1.0" encoding="utf-8"?>
<externalLink xmlns="http://schemas.openxmlformats.org/spreadsheetml/2006/main">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MRATES"/>
      <sheetName val="Lead statement"/>
      <sheetName val="Labour"/>
      <sheetName val="Usage"/>
      <sheetName val="wordsdata"/>
      <sheetName val="data-WC"/>
      <sheetName val="Footings"/>
      <sheetName val="Nspt-smp-final-ORIGINAL"/>
      <sheetName val="Road data"/>
      <sheetName val="sand"/>
      <sheetName val="Plant &amp;  Machinery"/>
      <sheetName val="Note"/>
      <sheetName val="RA-markate"/>
      <sheetName val="Road Detail Est."/>
      <sheetName val="Suppl-data"/>
      <sheetName val="Data_Base"/>
      <sheetName val="Material"/>
      <sheetName val="Cover"/>
      <sheetName val="pvc_basic"/>
      <sheetName val="maya"/>
      <sheetName val="BTR (2)"/>
      <sheetName val="b asic rates"/>
      <sheetName val="Civil Boq"/>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49.xml><?xml version="1.0" encoding="utf-8"?>
<externalLink xmlns="http://schemas.openxmlformats.org/spreadsheetml/2006/main">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V?O?I?L?S?I?N?G?R?A?M?.?X?L?S?"/>
      <sheetName val="Sheet1"/>
      <sheetName val="Material"/>
      <sheetName val="Labour"/>
      <sheetName val="Data"/>
      <sheetName val="TBAL9697 -group wise  sdpl"/>
      <sheetName val="ABS.C.D."/>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damdata"/>
      <sheetName val="lead-st"/>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C-data"/>
      <sheetName val="HDPE-pipe-rates"/>
      <sheetName val="pvc-pipe-rates"/>
      <sheetName val="_V_O_I_L_S_I_N_G_R_A_M_._X_L_S_"/>
      <sheetName val="Sheet2"/>
      <sheetName val="m"/>
      <sheetName val="SPT vs PHI"/>
      <sheetName val="_x005f_x0000_V_x005f_x0000_O_x005f_x0000_I_x005f_x0000_"/>
      <sheetName val="RAM"/>
      <sheetName val="Shaft type"/>
      <sheetName val="SSR"/>
      <sheetName val="Flight-1"/>
      <sheetName val="EDWise"/>
      <sheetName val="ESTIMATE"/>
      <sheetName val="FF WRK"/>
      <sheetName val="Bitumen trunk"/>
      <sheetName val="Feeder"/>
      <sheetName val="R99 etc"/>
      <sheetName val="Trunk unpaved"/>
      <sheetName val="wh"/>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com_st_PM6"/>
      <sheetName val="comst_GM6"/>
      <sheetName val="G_R_P6"/>
      <sheetName val="Specification_report3"/>
      <sheetName val="id"/>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Wordsdata"/>
      <sheetName val="_x005f_x005f_x005f_x0000_V_x005f_x005f_x005f_x0000_O_x0"/>
      <sheetName val="Sheet9"/>
      <sheetName val="_V_O_I_L_S_I_N_G_R_A_M___X_L__4"/>
      <sheetName val="Sheet3"/>
      <sheetName val="Sheet1 (2)"/>
      <sheetName val="bundqty"/>
      <sheetName val="Levels"/>
      <sheetName val="Lead- Input sheet "/>
      <sheetName val="CONST"/>
      <sheetName val="Leads Entry"/>
      <sheetName val="MRMECADAMoad data"/>
      <sheetName val="Staff Acco."/>
      <sheetName val="t_prsr"/>
      <sheetName val="estimate "/>
      <sheetName val="MRoad data"/>
      <sheetName val="labour coeff"/>
      <sheetName val="clvrt_data"/>
      <sheetName val="l"/>
      <sheetName val="_V_O_I_L_S_I_N_G_R_A_M___X_L_S_"/>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Set>
  </externalBook>
</externalLink>
</file>

<file path=xl/externalLinks/externalLink150.xml><?xml version="1.0" encoding="utf-8"?>
<externalLink xmlns="http://schemas.openxmlformats.org/spreadsheetml/2006/main">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pvc_basic"/>
      <sheetName val="Cover"/>
      <sheetName val="detls"/>
      <sheetName val="Suppl-data"/>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1.xml><?xml version="1.0" encoding="utf-8"?>
<externalLink xmlns="http://schemas.openxmlformats.org/spreadsheetml/2006/main">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0000000000000"/>
      <sheetName val="Suppl-data"/>
      <sheetName val="input"/>
      <sheetName val="Material"/>
      <sheetName val="Civil-SOR"/>
      <sheetName val="Data"/>
      <sheetName val="Cover"/>
      <sheetName val="MRoad data"/>
      <sheetName val="DATA_PRG"/>
      <sheetName val="MRATES"/>
      <sheetName val="det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sheetPr codeName="Sheet7"/>
  <dimension ref="A1:U375"/>
  <sheetViews>
    <sheetView tabSelected="1" view="pageBreakPreview" topLeftCell="B1" zoomScale="70" zoomScaleSheetLayoutView="70" workbookViewId="0">
      <pane ySplit="3" topLeftCell="A317" activePane="bottomLeft" state="frozen"/>
      <selection activeCell="D23" sqref="D23"/>
      <selection pane="bottomLeft" activeCell="N367" sqref="N367"/>
    </sheetView>
  </sheetViews>
  <sheetFormatPr defaultRowHeight="15"/>
  <cols>
    <col min="3" max="3" width="11.140625" bestFit="1" customWidth="1"/>
    <col min="4" max="4" width="48" style="523" customWidth="1"/>
    <col min="5" max="5" width="6.28515625" style="523" bestFit="1" customWidth="1"/>
    <col min="6" max="6" width="15.28515625" style="523" bestFit="1" customWidth="1"/>
    <col min="7" max="7" width="8.85546875" style="523" customWidth="1"/>
    <col min="8" max="8" width="14.140625" style="523" bestFit="1" customWidth="1"/>
    <col min="9" max="9" width="8.85546875" style="523" customWidth="1"/>
    <col min="10" max="10" width="13" style="523" customWidth="1"/>
    <col min="11" max="11" width="8.85546875" style="523" customWidth="1"/>
    <col min="12" max="12" width="14.42578125" style="523" bestFit="1" customWidth="1"/>
    <col min="13" max="14" width="18.85546875" style="523" bestFit="1" customWidth="1"/>
    <col min="15" max="16" width="17.28515625" style="523" customWidth="1"/>
    <col min="19" max="19" width="24.28515625" customWidth="1"/>
    <col min="20" max="20" width="26.28515625" customWidth="1"/>
  </cols>
  <sheetData>
    <row r="1" spans="1:21" ht="30" thickBot="1">
      <c r="A1" s="778" t="s">
        <v>954</v>
      </c>
      <c r="B1" s="779"/>
      <c r="C1" s="779"/>
      <c r="D1" s="779"/>
      <c r="E1" s="779"/>
      <c r="F1" s="779"/>
      <c r="G1" s="779"/>
      <c r="H1" s="779"/>
      <c r="I1" s="779"/>
      <c r="J1" s="779"/>
      <c r="K1" s="779"/>
      <c r="L1" s="779"/>
      <c r="M1" s="779"/>
      <c r="N1" s="779"/>
      <c r="O1" s="779"/>
      <c r="P1" s="780"/>
    </row>
    <row r="2" spans="1:21" ht="16.5" customHeight="1" thickBot="1">
      <c r="A2" s="781" t="s">
        <v>522</v>
      </c>
      <c r="B2" s="781" t="s">
        <v>645</v>
      </c>
      <c r="C2" s="781" t="s">
        <v>520</v>
      </c>
      <c r="D2" s="782" t="s">
        <v>519</v>
      </c>
      <c r="E2" s="782" t="s">
        <v>29</v>
      </c>
      <c r="F2" s="776" t="s">
        <v>28</v>
      </c>
      <c r="G2" s="782" t="s">
        <v>925</v>
      </c>
      <c r="H2" s="782"/>
      <c r="I2" s="782" t="s">
        <v>926</v>
      </c>
      <c r="J2" s="782"/>
      <c r="K2" s="782" t="s">
        <v>927</v>
      </c>
      <c r="L2" s="782"/>
      <c r="M2" s="782" t="s">
        <v>515</v>
      </c>
      <c r="N2" s="782"/>
      <c r="O2" s="782" t="s">
        <v>848</v>
      </c>
      <c r="P2" s="782" t="s">
        <v>849</v>
      </c>
    </row>
    <row r="3" spans="1:21" ht="16.5" thickBot="1">
      <c r="A3" s="781"/>
      <c r="B3" s="781"/>
      <c r="C3" s="781"/>
      <c r="D3" s="782"/>
      <c r="E3" s="782"/>
      <c r="F3" s="776"/>
      <c r="G3" s="657" t="s">
        <v>27</v>
      </c>
      <c r="H3" s="767" t="s">
        <v>590</v>
      </c>
      <c r="I3" s="657" t="s">
        <v>27</v>
      </c>
      <c r="J3" s="767" t="s">
        <v>955</v>
      </c>
      <c r="K3" s="657" t="s">
        <v>27</v>
      </c>
      <c r="L3" s="767" t="s">
        <v>955</v>
      </c>
      <c r="M3" s="657" t="s">
        <v>27</v>
      </c>
      <c r="N3" s="767" t="s">
        <v>590</v>
      </c>
      <c r="O3" s="782"/>
      <c r="P3" s="782"/>
    </row>
    <row r="4" spans="1:21" ht="30">
      <c r="A4" s="652">
        <v>1</v>
      </c>
      <c r="B4" s="584">
        <v>1</v>
      </c>
      <c r="C4" s="584" t="s">
        <v>511</v>
      </c>
      <c r="D4" s="585" t="s">
        <v>510</v>
      </c>
      <c r="E4" s="658" t="s">
        <v>0</v>
      </c>
      <c r="F4" s="659">
        <v>15010</v>
      </c>
      <c r="G4" s="660">
        <v>400</v>
      </c>
      <c r="H4" s="661">
        <v>6004000</v>
      </c>
      <c r="I4" s="662">
        <v>350</v>
      </c>
      <c r="J4" s="663">
        <v>5253500</v>
      </c>
      <c r="K4" s="664">
        <v>750</v>
      </c>
      <c r="L4" s="665">
        <v>11257500</v>
      </c>
      <c r="M4" s="666">
        <v>491.9486</v>
      </c>
      <c r="N4" s="667">
        <f>ROUND(M4*F4,0)</f>
        <v>7384148</v>
      </c>
      <c r="O4" s="667">
        <v>5253.5</v>
      </c>
      <c r="P4" s="668">
        <f>ROUND(O4*M4,0)</f>
        <v>2584452</v>
      </c>
      <c r="Q4" s="351"/>
      <c r="R4" s="351" t="s">
        <v>543</v>
      </c>
      <c r="S4" s="23" t="s">
        <v>846</v>
      </c>
      <c r="T4" s="69">
        <f>SUMIF($Q$4:$Q$451,R4,$N$4:$N$451)</f>
        <v>59355462</v>
      </c>
      <c r="U4" s="23">
        <f>COUNTIF(Q4:Q358,"AE")</f>
        <v>61</v>
      </c>
    </row>
    <row r="5" spans="1:21" ht="30">
      <c r="A5" s="648">
        <v>2</v>
      </c>
      <c r="B5" s="328">
        <v>1</v>
      </c>
      <c r="C5" s="328" t="s">
        <v>509</v>
      </c>
      <c r="D5" s="580" t="s">
        <v>508</v>
      </c>
      <c r="E5" s="669" t="s">
        <v>0</v>
      </c>
      <c r="F5" s="670">
        <v>15010</v>
      </c>
      <c r="G5" s="671">
        <v>385</v>
      </c>
      <c r="H5" s="672">
        <v>5778850</v>
      </c>
      <c r="I5" s="673">
        <v>78</v>
      </c>
      <c r="J5" s="674">
        <v>1170780</v>
      </c>
      <c r="K5" s="675">
        <v>463</v>
      </c>
      <c r="L5" s="676">
        <v>6949630</v>
      </c>
      <c r="M5" s="677">
        <v>263.16500000000002</v>
      </c>
      <c r="N5" s="678">
        <f t="shared" ref="N5:N68" si="0">ROUND(M5*F5,0)</f>
        <v>3950107</v>
      </c>
      <c r="O5" s="678">
        <v>5253.5</v>
      </c>
      <c r="P5" s="679">
        <f t="shared" ref="P5:P68" si="1">ROUND(O5*M5,0)</f>
        <v>1382537</v>
      </c>
      <c r="Q5" s="351"/>
      <c r="R5" s="351" t="s">
        <v>845</v>
      </c>
      <c r="S5" s="23" t="s">
        <v>847</v>
      </c>
      <c r="T5" s="69">
        <f>SUMIF($Q$4:$Q$451,R5,$N$4:$N$451)</f>
        <v>250533639.82500002</v>
      </c>
      <c r="U5" s="23">
        <f>COUNTIF(Q5:Q359,"SI")</f>
        <v>32</v>
      </c>
    </row>
    <row r="6" spans="1:21">
      <c r="A6" s="648">
        <v>3</v>
      </c>
      <c r="B6" s="328">
        <v>1.5</v>
      </c>
      <c r="C6" s="328" t="s">
        <v>507</v>
      </c>
      <c r="D6" s="580" t="s">
        <v>506</v>
      </c>
      <c r="E6" s="669" t="s">
        <v>3</v>
      </c>
      <c r="F6" s="670">
        <v>295000</v>
      </c>
      <c r="G6" s="671">
        <v>2</v>
      </c>
      <c r="H6" s="672">
        <v>590000</v>
      </c>
      <c r="I6" s="673">
        <v>1</v>
      </c>
      <c r="J6" s="674">
        <v>295000</v>
      </c>
      <c r="K6" s="675">
        <v>3</v>
      </c>
      <c r="L6" s="676">
        <v>885000</v>
      </c>
      <c r="M6" s="677">
        <v>0</v>
      </c>
      <c r="N6" s="678">
        <f t="shared" si="0"/>
        <v>0</v>
      </c>
      <c r="O6" s="674">
        <v>103250</v>
      </c>
      <c r="P6" s="679">
        <f t="shared" si="1"/>
        <v>0</v>
      </c>
      <c r="Q6" s="351"/>
      <c r="R6" s="351"/>
      <c r="S6" s="23"/>
      <c r="T6" s="537">
        <f>SUM(T4:T5)</f>
        <v>309889101.82500005</v>
      </c>
      <c r="U6" s="23">
        <f>SUM(U4:U5)</f>
        <v>93</v>
      </c>
    </row>
    <row r="7" spans="1:21">
      <c r="A7" s="648">
        <v>4</v>
      </c>
      <c r="B7" s="328">
        <v>2.1</v>
      </c>
      <c r="C7" s="328" t="s">
        <v>505</v>
      </c>
      <c r="D7" s="580" t="s">
        <v>504</v>
      </c>
      <c r="E7" s="669" t="s">
        <v>0</v>
      </c>
      <c r="F7" s="670">
        <v>4035</v>
      </c>
      <c r="G7" s="671">
        <v>160</v>
      </c>
      <c r="H7" s="672">
        <v>645600</v>
      </c>
      <c r="I7" s="673">
        <v>80</v>
      </c>
      <c r="J7" s="674">
        <v>322800</v>
      </c>
      <c r="K7" s="675">
        <v>240</v>
      </c>
      <c r="L7" s="676">
        <v>968400</v>
      </c>
      <c r="M7" s="677">
        <v>217.78020000000001</v>
      </c>
      <c r="N7" s="678">
        <f t="shared" si="0"/>
        <v>878743</v>
      </c>
      <c r="O7" s="678">
        <v>1412.25</v>
      </c>
      <c r="P7" s="679">
        <f t="shared" si="1"/>
        <v>307560</v>
      </c>
      <c r="Q7" s="351"/>
    </row>
    <row r="8" spans="1:21">
      <c r="A8" s="648">
        <v>5</v>
      </c>
      <c r="B8" s="328">
        <v>2.2000000000000002</v>
      </c>
      <c r="C8" s="328" t="s">
        <v>503</v>
      </c>
      <c r="D8" s="580" t="s">
        <v>502</v>
      </c>
      <c r="E8" s="669" t="s">
        <v>0</v>
      </c>
      <c r="F8" s="670">
        <v>3750</v>
      </c>
      <c r="G8" s="671">
        <v>175</v>
      </c>
      <c r="H8" s="672">
        <v>656250</v>
      </c>
      <c r="I8" s="673">
        <v>50</v>
      </c>
      <c r="J8" s="674">
        <v>187500</v>
      </c>
      <c r="K8" s="675">
        <v>225</v>
      </c>
      <c r="L8" s="676">
        <v>843750</v>
      </c>
      <c r="M8" s="677">
        <v>87.032940000000011</v>
      </c>
      <c r="N8" s="678">
        <f t="shared" si="0"/>
        <v>326374</v>
      </c>
      <c r="O8" s="678">
        <v>1312.5</v>
      </c>
      <c r="P8" s="679">
        <f t="shared" si="1"/>
        <v>114231</v>
      </c>
      <c r="Q8" s="351"/>
    </row>
    <row r="9" spans="1:21">
      <c r="A9" s="648">
        <v>6</v>
      </c>
      <c r="B9" s="328">
        <v>3</v>
      </c>
      <c r="C9" s="328" t="s">
        <v>501</v>
      </c>
      <c r="D9" s="580" t="s">
        <v>432</v>
      </c>
      <c r="E9" s="669" t="s">
        <v>3</v>
      </c>
      <c r="F9" s="670">
        <v>465000</v>
      </c>
      <c r="G9" s="671">
        <v>4</v>
      </c>
      <c r="H9" s="672">
        <v>1860000</v>
      </c>
      <c r="I9" s="673">
        <v>2</v>
      </c>
      <c r="J9" s="674">
        <v>930000</v>
      </c>
      <c r="K9" s="675">
        <v>6</v>
      </c>
      <c r="L9" s="676">
        <v>2790000</v>
      </c>
      <c r="M9" s="677">
        <v>6</v>
      </c>
      <c r="N9" s="678">
        <f t="shared" si="0"/>
        <v>2790000</v>
      </c>
      <c r="O9" s="674">
        <v>162750</v>
      </c>
      <c r="P9" s="679">
        <f t="shared" si="1"/>
        <v>976500</v>
      </c>
      <c r="Q9" s="351" t="s">
        <v>543</v>
      </c>
    </row>
    <row r="10" spans="1:21">
      <c r="A10" s="648">
        <v>7</v>
      </c>
      <c r="B10" s="328">
        <v>3.1</v>
      </c>
      <c r="C10" s="328" t="s">
        <v>500</v>
      </c>
      <c r="D10" s="580" t="s">
        <v>430</v>
      </c>
      <c r="E10" s="669" t="s">
        <v>3</v>
      </c>
      <c r="F10" s="670">
        <v>1495000</v>
      </c>
      <c r="G10" s="671">
        <v>4</v>
      </c>
      <c r="H10" s="672">
        <v>5980000</v>
      </c>
      <c r="I10" s="673">
        <v>2</v>
      </c>
      <c r="J10" s="674">
        <v>2990000</v>
      </c>
      <c r="K10" s="675">
        <v>6</v>
      </c>
      <c r="L10" s="676">
        <v>8970000</v>
      </c>
      <c r="M10" s="677">
        <v>6</v>
      </c>
      <c r="N10" s="678">
        <f t="shared" si="0"/>
        <v>8970000</v>
      </c>
      <c r="O10" s="674">
        <v>523250</v>
      </c>
      <c r="P10" s="679">
        <f t="shared" si="1"/>
        <v>3139500</v>
      </c>
      <c r="Q10" s="351"/>
    </row>
    <row r="11" spans="1:21">
      <c r="A11" s="648">
        <v>8</v>
      </c>
      <c r="B11" s="328">
        <v>3.2</v>
      </c>
      <c r="C11" s="328" t="s">
        <v>499</v>
      </c>
      <c r="D11" s="580" t="s">
        <v>426</v>
      </c>
      <c r="E11" s="669" t="s">
        <v>3</v>
      </c>
      <c r="F11" s="670">
        <v>345000</v>
      </c>
      <c r="G11" s="671">
        <v>4</v>
      </c>
      <c r="H11" s="672">
        <v>1380000</v>
      </c>
      <c r="I11" s="673">
        <v>2</v>
      </c>
      <c r="J11" s="674">
        <v>690000</v>
      </c>
      <c r="K11" s="675">
        <v>6</v>
      </c>
      <c r="L11" s="676">
        <v>2070000</v>
      </c>
      <c r="M11" s="677">
        <v>6</v>
      </c>
      <c r="N11" s="678">
        <f t="shared" si="0"/>
        <v>2070000</v>
      </c>
      <c r="O11" s="674">
        <v>0</v>
      </c>
      <c r="P11" s="679">
        <f t="shared" si="1"/>
        <v>0</v>
      </c>
      <c r="Q11" s="351"/>
    </row>
    <row r="12" spans="1:21" ht="21">
      <c r="A12" s="648">
        <v>9</v>
      </c>
      <c r="B12" s="566"/>
      <c r="C12" s="328"/>
      <c r="D12" s="723" t="s">
        <v>543</v>
      </c>
      <c r="E12" s="680"/>
      <c r="F12" s="670">
        <v>345000</v>
      </c>
      <c r="G12" s="680"/>
      <c r="H12" s="680"/>
      <c r="I12" s="680"/>
      <c r="J12" s="680"/>
      <c r="K12" s="675"/>
      <c r="L12" s="676"/>
      <c r="M12" s="677">
        <v>4</v>
      </c>
      <c r="N12" s="678">
        <f t="shared" si="0"/>
        <v>1380000</v>
      </c>
      <c r="O12" s="674">
        <v>0</v>
      </c>
      <c r="P12" s="679">
        <f t="shared" si="1"/>
        <v>0</v>
      </c>
      <c r="Q12" s="351"/>
    </row>
    <row r="13" spans="1:21">
      <c r="A13" s="648">
        <v>10</v>
      </c>
      <c r="B13" s="328">
        <v>4</v>
      </c>
      <c r="C13" s="328" t="s">
        <v>498</v>
      </c>
      <c r="D13" s="580" t="s">
        <v>424</v>
      </c>
      <c r="E13" s="669" t="s">
        <v>3</v>
      </c>
      <c r="F13" s="670">
        <v>22500</v>
      </c>
      <c r="G13" s="671">
        <v>4</v>
      </c>
      <c r="H13" s="672">
        <v>90000</v>
      </c>
      <c r="I13" s="673">
        <v>2</v>
      </c>
      <c r="J13" s="674">
        <v>45000</v>
      </c>
      <c r="K13" s="675">
        <v>6</v>
      </c>
      <c r="L13" s="676">
        <v>135000</v>
      </c>
      <c r="M13" s="677">
        <v>6</v>
      </c>
      <c r="N13" s="678">
        <f t="shared" si="0"/>
        <v>135000</v>
      </c>
      <c r="O13" s="674">
        <v>7875</v>
      </c>
      <c r="P13" s="679">
        <f t="shared" si="1"/>
        <v>47250</v>
      </c>
      <c r="Q13" s="351"/>
    </row>
    <row r="14" spans="1:21">
      <c r="A14" s="648">
        <v>11</v>
      </c>
      <c r="B14" s="328">
        <v>5.0999999999999996</v>
      </c>
      <c r="C14" s="328" t="s">
        <v>497</v>
      </c>
      <c r="D14" s="580" t="s">
        <v>496</v>
      </c>
      <c r="E14" s="669" t="s">
        <v>3</v>
      </c>
      <c r="F14" s="670">
        <v>1195000</v>
      </c>
      <c r="G14" s="671">
        <v>4</v>
      </c>
      <c r="H14" s="672">
        <v>4780000</v>
      </c>
      <c r="I14" s="673">
        <v>2</v>
      </c>
      <c r="J14" s="674">
        <v>2390000</v>
      </c>
      <c r="K14" s="675">
        <v>6</v>
      </c>
      <c r="L14" s="676">
        <v>7170000</v>
      </c>
      <c r="M14" s="677">
        <v>6</v>
      </c>
      <c r="N14" s="678">
        <f t="shared" si="0"/>
        <v>7170000</v>
      </c>
      <c r="O14" s="674">
        <v>418250</v>
      </c>
      <c r="P14" s="679">
        <f t="shared" si="1"/>
        <v>2509500</v>
      </c>
      <c r="Q14" s="351" t="s">
        <v>543</v>
      </c>
    </row>
    <row r="15" spans="1:21">
      <c r="A15" s="648">
        <v>12</v>
      </c>
      <c r="B15" s="328">
        <v>5.2</v>
      </c>
      <c r="C15" s="328" t="s">
        <v>495</v>
      </c>
      <c r="D15" s="580" t="s">
        <v>494</v>
      </c>
      <c r="E15" s="669" t="s">
        <v>3</v>
      </c>
      <c r="F15" s="670">
        <v>4750000</v>
      </c>
      <c r="G15" s="671">
        <v>2</v>
      </c>
      <c r="H15" s="672">
        <v>9500000</v>
      </c>
      <c r="I15" s="673"/>
      <c r="J15" s="674">
        <v>0</v>
      </c>
      <c r="K15" s="675">
        <v>2</v>
      </c>
      <c r="L15" s="676">
        <v>9500000</v>
      </c>
      <c r="M15" s="677">
        <v>2</v>
      </c>
      <c r="N15" s="678">
        <f t="shared" si="0"/>
        <v>9500000</v>
      </c>
      <c r="O15" s="674">
        <v>1662500</v>
      </c>
      <c r="P15" s="679">
        <f t="shared" si="1"/>
        <v>3325000</v>
      </c>
      <c r="Q15" s="351"/>
    </row>
    <row r="16" spans="1:21" ht="21">
      <c r="A16" s="648">
        <v>13</v>
      </c>
      <c r="B16" s="566"/>
      <c r="C16" s="328"/>
      <c r="D16" s="723" t="s">
        <v>543</v>
      </c>
      <c r="E16" s="680"/>
      <c r="F16" s="670">
        <v>4750000</v>
      </c>
      <c r="G16" s="680"/>
      <c r="H16" s="680"/>
      <c r="I16" s="680"/>
      <c r="J16" s="680"/>
      <c r="K16" s="675"/>
      <c r="L16" s="676"/>
      <c r="M16" s="677">
        <v>2</v>
      </c>
      <c r="N16" s="678">
        <f t="shared" si="0"/>
        <v>9500000</v>
      </c>
      <c r="O16" s="674">
        <v>1662500</v>
      </c>
      <c r="P16" s="679">
        <f t="shared" si="1"/>
        <v>3325000</v>
      </c>
      <c r="Q16" s="351" t="s">
        <v>543</v>
      </c>
    </row>
    <row r="17" spans="1:17">
      <c r="A17" s="648">
        <v>14</v>
      </c>
      <c r="B17" s="328">
        <v>5.3</v>
      </c>
      <c r="C17" s="328" t="s">
        <v>493</v>
      </c>
      <c r="D17" s="580" t="s">
        <v>492</v>
      </c>
      <c r="E17" s="669" t="s">
        <v>3</v>
      </c>
      <c r="F17" s="670">
        <v>3550000</v>
      </c>
      <c r="G17" s="671">
        <v>2</v>
      </c>
      <c r="H17" s="672">
        <v>7100000</v>
      </c>
      <c r="I17" s="673">
        <v>2</v>
      </c>
      <c r="J17" s="674">
        <v>7100000</v>
      </c>
      <c r="K17" s="675">
        <v>4</v>
      </c>
      <c r="L17" s="676">
        <v>14200000</v>
      </c>
      <c r="M17" s="677">
        <v>2</v>
      </c>
      <c r="N17" s="678">
        <f t="shared" si="0"/>
        <v>7100000</v>
      </c>
      <c r="O17" s="674">
        <v>1242500</v>
      </c>
      <c r="P17" s="679">
        <f t="shared" si="1"/>
        <v>2485000</v>
      </c>
      <c r="Q17" s="351"/>
    </row>
    <row r="18" spans="1:17" ht="30">
      <c r="A18" s="648">
        <v>15</v>
      </c>
      <c r="B18" s="328">
        <v>5.4</v>
      </c>
      <c r="C18" s="328" t="s">
        <v>491</v>
      </c>
      <c r="D18" s="580" t="s">
        <v>490</v>
      </c>
      <c r="E18" s="669" t="s">
        <v>3</v>
      </c>
      <c r="F18" s="670">
        <v>995000</v>
      </c>
      <c r="G18" s="671">
        <v>2</v>
      </c>
      <c r="H18" s="672">
        <v>1990000</v>
      </c>
      <c r="I18" s="673">
        <v>1</v>
      </c>
      <c r="J18" s="674">
        <v>995000</v>
      </c>
      <c r="K18" s="675">
        <v>3</v>
      </c>
      <c r="L18" s="676">
        <v>2985000</v>
      </c>
      <c r="M18" s="677">
        <v>3</v>
      </c>
      <c r="N18" s="678">
        <f t="shared" si="0"/>
        <v>2985000</v>
      </c>
      <c r="O18" s="674">
        <v>348250</v>
      </c>
      <c r="P18" s="679">
        <f t="shared" si="1"/>
        <v>1044750</v>
      </c>
      <c r="Q18" s="351"/>
    </row>
    <row r="19" spans="1:17">
      <c r="A19" s="648">
        <v>16</v>
      </c>
      <c r="B19" s="328">
        <v>91</v>
      </c>
      <c r="C19" s="328" t="s">
        <v>489</v>
      </c>
      <c r="D19" s="580" t="s">
        <v>416</v>
      </c>
      <c r="E19" s="669" t="s">
        <v>3</v>
      </c>
      <c r="F19" s="670">
        <v>22500</v>
      </c>
      <c r="G19" s="671">
        <v>4</v>
      </c>
      <c r="H19" s="672">
        <v>90000</v>
      </c>
      <c r="I19" s="673">
        <v>2</v>
      </c>
      <c r="J19" s="674">
        <v>45000</v>
      </c>
      <c r="K19" s="675">
        <v>6</v>
      </c>
      <c r="L19" s="676">
        <v>135000</v>
      </c>
      <c r="M19" s="677">
        <v>6</v>
      </c>
      <c r="N19" s="678">
        <f t="shared" si="0"/>
        <v>135000</v>
      </c>
      <c r="O19" s="674">
        <v>7875</v>
      </c>
      <c r="P19" s="679">
        <f t="shared" si="1"/>
        <v>47250</v>
      </c>
      <c r="Q19" s="351" t="s">
        <v>543</v>
      </c>
    </row>
    <row r="20" spans="1:17" ht="30">
      <c r="A20" s="648">
        <v>17</v>
      </c>
      <c r="B20" s="328">
        <v>6</v>
      </c>
      <c r="C20" s="328" t="s">
        <v>488</v>
      </c>
      <c r="D20" s="580" t="s">
        <v>487</v>
      </c>
      <c r="E20" s="669" t="s">
        <v>3</v>
      </c>
      <c r="F20" s="670">
        <v>18750</v>
      </c>
      <c r="G20" s="671">
        <v>62</v>
      </c>
      <c r="H20" s="672">
        <v>1162500</v>
      </c>
      <c r="I20" s="673">
        <v>40</v>
      </c>
      <c r="J20" s="674">
        <v>750000</v>
      </c>
      <c r="K20" s="675">
        <v>102</v>
      </c>
      <c r="L20" s="676">
        <v>1912500</v>
      </c>
      <c r="M20" s="677">
        <v>102</v>
      </c>
      <c r="N20" s="678">
        <f t="shared" si="0"/>
        <v>1912500</v>
      </c>
      <c r="O20" s="674">
        <v>6562.5</v>
      </c>
      <c r="P20" s="679">
        <f t="shared" si="1"/>
        <v>669375</v>
      </c>
      <c r="Q20" s="351"/>
    </row>
    <row r="21" spans="1:17" ht="21">
      <c r="A21" s="648">
        <v>18</v>
      </c>
      <c r="B21" s="566"/>
      <c r="C21" s="328"/>
      <c r="D21" s="581" t="s">
        <v>543</v>
      </c>
      <c r="E21" s="680"/>
      <c r="F21" s="670">
        <v>18750</v>
      </c>
      <c r="G21" s="680"/>
      <c r="H21" s="680"/>
      <c r="I21" s="680"/>
      <c r="J21" s="680"/>
      <c r="K21" s="675"/>
      <c r="L21" s="676"/>
      <c r="M21" s="677">
        <v>5</v>
      </c>
      <c r="N21" s="678">
        <f t="shared" si="0"/>
        <v>93750</v>
      </c>
      <c r="O21" s="674">
        <v>6562.5</v>
      </c>
      <c r="P21" s="679">
        <f t="shared" si="1"/>
        <v>32813</v>
      </c>
      <c r="Q21" s="351"/>
    </row>
    <row r="22" spans="1:17" ht="30">
      <c r="A22" s="648">
        <v>19</v>
      </c>
      <c r="B22" s="328">
        <v>7</v>
      </c>
      <c r="C22" s="328" t="s">
        <v>486</v>
      </c>
      <c r="D22" s="580" t="s">
        <v>485</v>
      </c>
      <c r="E22" s="669" t="s">
        <v>3</v>
      </c>
      <c r="F22" s="670">
        <v>115000</v>
      </c>
      <c r="G22" s="671">
        <v>7</v>
      </c>
      <c r="H22" s="672">
        <v>805000</v>
      </c>
      <c r="I22" s="673">
        <v>2</v>
      </c>
      <c r="J22" s="674">
        <v>230000</v>
      </c>
      <c r="K22" s="675">
        <v>9</v>
      </c>
      <c r="L22" s="676">
        <v>1035000</v>
      </c>
      <c r="M22" s="677">
        <v>9</v>
      </c>
      <c r="N22" s="678">
        <f t="shared" si="0"/>
        <v>1035000</v>
      </c>
      <c r="O22" s="674">
        <v>40250</v>
      </c>
      <c r="P22" s="679">
        <f t="shared" si="1"/>
        <v>362250</v>
      </c>
      <c r="Q22" s="351"/>
    </row>
    <row r="23" spans="1:17" ht="21">
      <c r="A23" s="648">
        <v>20</v>
      </c>
      <c r="B23" s="566"/>
      <c r="C23" s="328"/>
      <c r="D23" s="723" t="s">
        <v>543</v>
      </c>
      <c r="E23" s="680"/>
      <c r="F23" s="670">
        <v>115000</v>
      </c>
      <c r="G23" s="680"/>
      <c r="H23" s="680"/>
      <c r="I23" s="680"/>
      <c r="J23" s="680"/>
      <c r="K23" s="675"/>
      <c r="L23" s="676"/>
      <c r="M23" s="677">
        <v>5</v>
      </c>
      <c r="N23" s="678">
        <f t="shared" si="0"/>
        <v>575000</v>
      </c>
      <c r="O23" s="674">
        <v>40250</v>
      </c>
      <c r="P23" s="679">
        <f t="shared" si="1"/>
        <v>201250</v>
      </c>
      <c r="Q23" s="351" t="s">
        <v>543</v>
      </c>
    </row>
    <row r="24" spans="1:17">
      <c r="A24" s="648">
        <v>21</v>
      </c>
      <c r="B24" s="328">
        <v>8</v>
      </c>
      <c r="C24" s="328" t="s">
        <v>484</v>
      </c>
      <c r="D24" s="580" t="s">
        <v>422</v>
      </c>
      <c r="E24" s="669" t="s">
        <v>3</v>
      </c>
      <c r="F24" s="670">
        <v>115000</v>
      </c>
      <c r="G24" s="671">
        <v>4</v>
      </c>
      <c r="H24" s="672">
        <v>460000</v>
      </c>
      <c r="I24" s="673">
        <v>2</v>
      </c>
      <c r="J24" s="674">
        <v>230000</v>
      </c>
      <c r="K24" s="675">
        <v>6</v>
      </c>
      <c r="L24" s="676">
        <v>690000</v>
      </c>
      <c r="M24" s="677">
        <v>6</v>
      </c>
      <c r="N24" s="678">
        <f t="shared" si="0"/>
        <v>690000</v>
      </c>
      <c r="O24" s="678">
        <v>40250</v>
      </c>
      <c r="P24" s="679">
        <f t="shared" si="1"/>
        <v>241500</v>
      </c>
      <c r="Q24" s="351"/>
    </row>
    <row r="25" spans="1:17" ht="21">
      <c r="A25" s="648">
        <v>22</v>
      </c>
      <c r="B25" s="566"/>
      <c r="C25" s="328"/>
      <c r="D25" s="723" t="s">
        <v>543</v>
      </c>
      <c r="E25" s="680"/>
      <c r="F25" s="670">
        <v>115000</v>
      </c>
      <c r="G25" s="680"/>
      <c r="H25" s="680"/>
      <c r="I25" s="680"/>
      <c r="J25" s="680"/>
      <c r="K25" s="675"/>
      <c r="L25" s="676"/>
      <c r="M25" s="677">
        <v>3</v>
      </c>
      <c r="N25" s="678">
        <f t="shared" si="0"/>
        <v>345000</v>
      </c>
      <c r="O25" s="678">
        <v>40250</v>
      </c>
      <c r="P25" s="679">
        <f t="shared" si="1"/>
        <v>120750</v>
      </c>
      <c r="Q25" s="351"/>
    </row>
    <row r="26" spans="1:17" ht="30">
      <c r="A26" s="648">
        <v>23</v>
      </c>
      <c r="B26" s="328">
        <v>8</v>
      </c>
      <c r="C26" s="328" t="s">
        <v>483</v>
      </c>
      <c r="D26" s="580" t="s">
        <v>482</v>
      </c>
      <c r="E26" s="669" t="s">
        <v>3</v>
      </c>
      <c r="F26" s="670">
        <v>525000</v>
      </c>
      <c r="G26" s="671">
        <v>2</v>
      </c>
      <c r="H26" s="672">
        <v>1050000</v>
      </c>
      <c r="I26" s="673"/>
      <c r="J26" s="674">
        <v>0</v>
      </c>
      <c r="K26" s="675">
        <v>2</v>
      </c>
      <c r="L26" s="676">
        <v>1050000</v>
      </c>
      <c r="M26" s="677">
        <v>2</v>
      </c>
      <c r="N26" s="678">
        <f t="shared" si="0"/>
        <v>1050000</v>
      </c>
      <c r="O26" s="678">
        <v>183750</v>
      </c>
      <c r="P26" s="679">
        <f t="shared" si="1"/>
        <v>367500</v>
      </c>
      <c r="Q26" s="351" t="s">
        <v>543</v>
      </c>
    </row>
    <row r="27" spans="1:17">
      <c r="A27" s="648">
        <v>24</v>
      </c>
      <c r="B27" s="328">
        <v>10</v>
      </c>
      <c r="C27" s="328" t="s">
        <v>481</v>
      </c>
      <c r="D27" s="580" t="s">
        <v>480</v>
      </c>
      <c r="E27" s="669" t="s">
        <v>3</v>
      </c>
      <c r="F27" s="670">
        <v>75000</v>
      </c>
      <c r="G27" s="671">
        <v>4</v>
      </c>
      <c r="H27" s="672">
        <v>300000</v>
      </c>
      <c r="I27" s="673">
        <v>2</v>
      </c>
      <c r="J27" s="674">
        <v>150000</v>
      </c>
      <c r="K27" s="675">
        <v>6</v>
      </c>
      <c r="L27" s="676">
        <v>450000</v>
      </c>
      <c r="M27" s="677">
        <v>6</v>
      </c>
      <c r="N27" s="678">
        <f t="shared" si="0"/>
        <v>450000</v>
      </c>
      <c r="O27" s="678">
        <v>26250</v>
      </c>
      <c r="P27" s="679">
        <f t="shared" si="1"/>
        <v>157500</v>
      </c>
      <c r="Q27" s="351"/>
    </row>
    <row r="28" spans="1:17">
      <c r="A28" s="648">
        <v>25</v>
      </c>
      <c r="B28" s="328">
        <v>11</v>
      </c>
      <c r="C28" s="328" t="s">
        <v>479</v>
      </c>
      <c r="D28" s="580" t="s">
        <v>478</v>
      </c>
      <c r="E28" s="669" t="s">
        <v>3</v>
      </c>
      <c r="F28" s="670">
        <v>18750</v>
      </c>
      <c r="G28" s="671">
        <v>4</v>
      </c>
      <c r="H28" s="672">
        <v>75000</v>
      </c>
      <c r="I28" s="673">
        <v>2</v>
      </c>
      <c r="J28" s="674">
        <v>37500</v>
      </c>
      <c r="K28" s="675">
        <v>6</v>
      </c>
      <c r="L28" s="676">
        <v>112500</v>
      </c>
      <c r="M28" s="677">
        <v>6</v>
      </c>
      <c r="N28" s="678">
        <f t="shared" si="0"/>
        <v>112500</v>
      </c>
      <c r="O28" s="678">
        <v>6562.5</v>
      </c>
      <c r="P28" s="679">
        <f t="shared" si="1"/>
        <v>39375</v>
      </c>
      <c r="Q28" s="351" t="s">
        <v>543</v>
      </c>
    </row>
    <row r="29" spans="1:17">
      <c r="A29" s="648">
        <v>26</v>
      </c>
      <c r="B29" s="328">
        <v>12</v>
      </c>
      <c r="C29" s="328" t="s">
        <v>477</v>
      </c>
      <c r="D29" s="580" t="s">
        <v>476</v>
      </c>
      <c r="E29" s="669" t="s">
        <v>3</v>
      </c>
      <c r="F29" s="670">
        <v>37500</v>
      </c>
      <c r="G29" s="671">
        <v>4</v>
      </c>
      <c r="H29" s="672">
        <v>150000</v>
      </c>
      <c r="I29" s="673">
        <v>2</v>
      </c>
      <c r="J29" s="674">
        <v>75000</v>
      </c>
      <c r="K29" s="675">
        <v>6</v>
      </c>
      <c r="L29" s="676">
        <v>225000</v>
      </c>
      <c r="M29" s="677">
        <v>6</v>
      </c>
      <c r="N29" s="678">
        <f t="shared" si="0"/>
        <v>225000</v>
      </c>
      <c r="O29" s="674">
        <v>13125</v>
      </c>
      <c r="P29" s="679">
        <f t="shared" si="1"/>
        <v>78750</v>
      </c>
      <c r="Q29" s="351"/>
    </row>
    <row r="30" spans="1:17">
      <c r="A30" s="648">
        <v>27</v>
      </c>
      <c r="B30" s="328">
        <v>13</v>
      </c>
      <c r="C30" s="328" t="s">
        <v>475</v>
      </c>
      <c r="D30" s="580" t="s">
        <v>474</v>
      </c>
      <c r="E30" s="669" t="s">
        <v>3</v>
      </c>
      <c r="F30" s="670">
        <v>385000</v>
      </c>
      <c r="G30" s="671">
        <v>4</v>
      </c>
      <c r="H30" s="672">
        <v>1540000</v>
      </c>
      <c r="I30" s="673">
        <v>2</v>
      </c>
      <c r="J30" s="674">
        <v>770000</v>
      </c>
      <c r="K30" s="675">
        <v>6</v>
      </c>
      <c r="L30" s="676">
        <v>2310000</v>
      </c>
      <c r="M30" s="677">
        <v>6</v>
      </c>
      <c r="N30" s="678">
        <f t="shared" si="0"/>
        <v>2310000</v>
      </c>
      <c r="O30" s="674">
        <v>134750</v>
      </c>
      <c r="P30" s="679">
        <f t="shared" si="1"/>
        <v>808500</v>
      </c>
      <c r="Q30" s="351" t="s">
        <v>543</v>
      </c>
    </row>
    <row r="31" spans="1:17" ht="21">
      <c r="A31" s="648">
        <v>28</v>
      </c>
      <c r="B31" s="566"/>
      <c r="C31" s="328"/>
      <c r="D31" s="723" t="s">
        <v>543</v>
      </c>
      <c r="E31" s="680"/>
      <c r="F31" s="670">
        <v>385000</v>
      </c>
      <c r="G31" s="680"/>
      <c r="H31" s="680"/>
      <c r="I31" s="680"/>
      <c r="J31" s="680"/>
      <c r="K31" s="675"/>
      <c r="L31" s="676"/>
      <c r="M31" s="677">
        <v>3</v>
      </c>
      <c r="N31" s="678">
        <f t="shared" si="0"/>
        <v>1155000</v>
      </c>
      <c r="O31" s="674">
        <v>134750</v>
      </c>
      <c r="P31" s="679">
        <f t="shared" si="1"/>
        <v>404250</v>
      </c>
      <c r="Q31" s="351"/>
    </row>
    <row r="32" spans="1:17">
      <c r="A32" s="648">
        <v>29</v>
      </c>
      <c r="B32" s="328">
        <v>14</v>
      </c>
      <c r="C32" s="328" t="s">
        <v>473</v>
      </c>
      <c r="D32" s="580" t="s">
        <v>472</v>
      </c>
      <c r="E32" s="669" t="s">
        <v>3</v>
      </c>
      <c r="F32" s="670">
        <v>368750</v>
      </c>
      <c r="G32" s="671">
        <v>2</v>
      </c>
      <c r="H32" s="672">
        <v>737500</v>
      </c>
      <c r="I32" s="673"/>
      <c r="J32" s="674">
        <v>0</v>
      </c>
      <c r="K32" s="675">
        <v>2</v>
      </c>
      <c r="L32" s="676">
        <v>737500</v>
      </c>
      <c r="M32" s="677">
        <v>2</v>
      </c>
      <c r="N32" s="678">
        <f t="shared" si="0"/>
        <v>737500</v>
      </c>
      <c r="O32" s="674">
        <v>129062.5</v>
      </c>
      <c r="P32" s="679">
        <f t="shared" si="1"/>
        <v>258125</v>
      </c>
      <c r="Q32" s="351" t="s">
        <v>543</v>
      </c>
    </row>
    <row r="33" spans="1:17" ht="21">
      <c r="A33" s="648">
        <v>30</v>
      </c>
      <c r="B33" s="566"/>
      <c r="C33" s="328"/>
      <c r="D33" s="723" t="s">
        <v>543</v>
      </c>
      <c r="E33" s="680"/>
      <c r="F33" s="670">
        <v>368750</v>
      </c>
      <c r="G33" s="680"/>
      <c r="H33" s="680"/>
      <c r="I33" s="680"/>
      <c r="J33" s="680"/>
      <c r="K33" s="675"/>
      <c r="L33" s="676"/>
      <c r="M33" s="677">
        <v>2</v>
      </c>
      <c r="N33" s="678">
        <f t="shared" si="0"/>
        <v>737500</v>
      </c>
      <c r="O33" s="674">
        <v>129062.5</v>
      </c>
      <c r="P33" s="679">
        <f t="shared" si="1"/>
        <v>258125</v>
      </c>
      <c r="Q33" s="351"/>
    </row>
    <row r="34" spans="1:17">
      <c r="A34" s="648">
        <v>31</v>
      </c>
      <c r="B34" s="328">
        <v>16</v>
      </c>
      <c r="C34" s="328" t="s">
        <v>471</v>
      </c>
      <c r="D34" s="580" t="s">
        <v>470</v>
      </c>
      <c r="E34" s="669" t="s">
        <v>3</v>
      </c>
      <c r="F34" s="670">
        <v>8000000</v>
      </c>
      <c r="G34" s="671">
        <v>1</v>
      </c>
      <c r="H34" s="672">
        <v>8000000</v>
      </c>
      <c r="I34" s="673"/>
      <c r="J34" s="674">
        <v>0</v>
      </c>
      <c r="K34" s="675">
        <v>1</v>
      </c>
      <c r="L34" s="676">
        <v>8000000</v>
      </c>
      <c r="M34" s="677">
        <v>1</v>
      </c>
      <c r="N34" s="678">
        <f t="shared" si="0"/>
        <v>8000000</v>
      </c>
      <c r="O34" s="674">
        <v>2800000</v>
      </c>
      <c r="P34" s="679">
        <f t="shared" si="1"/>
        <v>2800000</v>
      </c>
      <c r="Q34" s="351" t="s">
        <v>543</v>
      </c>
    </row>
    <row r="35" spans="1:17">
      <c r="A35" s="648">
        <v>32</v>
      </c>
      <c r="B35" s="328">
        <v>16.100000000000001</v>
      </c>
      <c r="C35" s="328" t="s">
        <v>469</v>
      </c>
      <c r="D35" s="580" t="s">
        <v>468</v>
      </c>
      <c r="E35" s="669" t="s">
        <v>3</v>
      </c>
      <c r="F35" s="670">
        <v>1295000</v>
      </c>
      <c r="G35" s="671">
        <v>4</v>
      </c>
      <c r="H35" s="672">
        <v>5180000</v>
      </c>
      <c r="I35" s="673">
        <v>2</v>
      </c>
      <c r="J35" s="674">
        <v>2590000</v>
      </c>
      <c r="K35" s="675">
        <v>6</v>
      </c>
      <c r="L35" s="676">
        <v>7770000</v>
      </c>
      <c r="M35" s="677">
        <v>6</v>
      </c>
      <c r="N35" s="678">
        <f t="shared" si="0"/>
        <v>7770000</v>
      </c>
      <c r="O35" s="674">
        <v>453250</v>
      </c>
      <c r="P35" s="679">
        <f t="shared" si="1"/>
        <v>2719500</v>
      </c>
      <c r="Q35" s="351"/>
    </row>
    <row r="36" spans="1:17" ht="30">
      <c r="A36" s="648">
        <v>33</v>
      </c>
      <c r="B36" s="328">
        <v>16.2</v>
      </c>
      <c r="C36" s="328" t="s">
        <v>467</v>
      </c>
      <c r="D36" s="580" t="s">
        <v>466</v>
      </c>
      <c r="E36" s="669" t="s">
        <v>3</v>
      </c>
      <c r="F36" s="670">
        <v>495000.00000000006</v>
      </c>
      <c r="G36" s="671">
        <v>2</v>
      </c>
      <c r="H36" s="672">
        <v>990000.00000000012</v>
      </c>
      <c r="I36" s="673"/>
      <c r="J36" s="674">
        <v>0</v>
      </c>
      <c r="K36" s="675">
        <v>2</v>
      </c>
      <c r="L36" s="676">
        <v>990000.00000000012</v>
      </c>
      <c r="M36" s="677">
        <v>2</v>
      </c>
      <c r="N36" s="678">
        <f t="shared" si="0"/>
        <v>990000</v>
      </c>
      <c r="O36" s="674">
        <v>173250</v>
      </c>
      <c r="P36" s="679">
        <f t="shared" si="1"/>
        <v>346500</v>
      </c>
      <c r="Q36" s="351" t="s">
        <v>543</v>
      </c>
    </row>
    <row r="37" spans="1:17" ht="45">
      <c r="A37" s="648">
        <v>34</v>
      </c>
      <c r="B37" s="328" t="s">
        <v>646</v>
      </c>
      <c r="C37" s="328" t="s">
        <v>465</v>
      </c>
      <c r="D37" s="580" t="s">
        <v>464</v>
      </c>
      <c r="E37" s="669" t="s">
        <v>4</v>
      </c>
      <c r="F37" s="670">
        <v>997500</v>
      </c>
      <c r="G37" s="671">
        <v>4</v>
      </c>
      <c r="H37" s="672">
        <v>3990000</v>
      </c>
      <c r="I37" s="673">
        <v>2</v>
      </c>
      <c r="J37" s="674">
        <v>1995000</v>
      </c>
      <c r="K37" s="675">
        <v>6</v>
      </c>
      <c r="L37" s="676">
        <v>5985000</v>
      </c>
      <c r="M37" s="677">
        <v>6</v>
      </c>
      <c r="N37" s="678">
        <f t="shared" si="0"/>
        <v>5985000</v>
      </c>
      <c r="O37" s="674">
        <v>349125</v>
      </c>
      <c r="P37" s="679">
        <f t="shared" si="1"/>
        <v>2094750</v>
      </c>
      <c r="Q37" s="351"/>
    </row>
    <row r="38" spans="1:17">
      <c r="A38" s="648">
        <v>35</v>
      </c>
      <c r="B38" s="328">
        <v>16.5</v>
      </c>
      <c r="C38" s="328" t="s">
        <v>463</v>
      </c>
      <c r="D38" s="580" t="s">
        <v>462</v>
      </c>
      <c r="E38" s="669" t="s">
        <v>3</v>
      </c>
      <c r="F38" s="670">
        <v>255000</v>
      </c>
      <c r="G38" s="671">
        <v>1</v>
      </c>
      <c r="H38" s="672">
        <v>255000</v>
      </c>
      <c r="I38" s="673"/>
      <c r="J38" s="674">
        <v>0</v>
      </c>
      <c r="K38" s="675">
        <v>1</v>
      </c>
      <c r="L38" s="676">
        <v>255000</v>
      </c>
      <c r="M38" s="677">
        <v>1</v>
      </c>
      <c r="N38" s="678">
        <f t="shared" si="0"/>
        <v>255000</v>
      </c>
      <c r="O38" s="674">
        <v>89250</v>
      </c>
      <c r="P38" s="679">
        <f t="shared" si="1"/>
        <v>89250</v>
      </c>
      <c r="Q38" s="351"/>
    </row>
    <row r="39" spans="1:17">
      <c r="A39" s="648">
        <v>36</v>
      </c>
      <c r="B39" s="328">
        <v>16.600000000000001</v>
      </c>
      <c r="C39" s="328" t="s">
        <v>461</v>
      </c>
      <c r="D39" s="580" t="s">
        <v>460</v>
      </c>
      <c r="E39" s="669" t="s">
        <v>3</v>
      </c>
      <c r="F39" s="670">
        <v>245000</v>
      </c>
      <c r="G39" s="671">
        <v>1</v>
      </c>
      <c r="H39" s="672">
        <v>245000</v>
      </c>
      <c r="I39" s="673"/>
      <c r="J39" s="674">
        <v>0</v>
      </c>
      <c r="K39" s="675">
        <v>1</v>
      </c>
      <c r="L39" s="676">
        <v>245000</v>
      </c>
      <c r="M39" s="677">
        <v>1</v>
      </c>
      <c r="N39" s="678">
        <f t="shared" si="0"/>
        <v>245000</v>
      </c>
      <c r="O39" s="674">
        <v>85750</v>
      </c>
      <c r="P39" s="679">
        <f t="shared" si="1"/>
        <v>85750</v>
      </c>
      <c r="Q39" s="351"/>
    </row>
    <row r="40" spans="1:17">
      <c r="A40" s="648">
        <v>37</v>
      </c>
      <c r="B40" s="328">
        <v>16.7</v>
      </c>
      <c r="C40" s="328" t="s">
        <v>459</v>
      </c>
      <c r="D40" s="580" t="s">
        <v>458</v>
      </c>
      <c r="E40" s="669" t="s">
        <v>3</v>
      </c>
      <c r="F40" s="670">
        <v>15000</v>
      </c>
      <c r="G40" s="671">
        <v>4</v>
      </c>
      <c r="H40" s="672">
        <v>60000</v>
      </c>
      <c r="I40" s="673">
        <v>2</v>
      </c>
      <c r="J40" s="674">
        <v>30000</v>
      </c>
      <c r="K40" s="675">
        <v>6</v>
      </c>
      <c r="L40" s="676">
        <v>90000</v>
      </c>
      <c r="M40" s="677">
        <v>6</v>
      </c>
      <c r="N40" s="678">
        <f t="shared" si="0"/>
        <v>90000</v>
      </c>
      <c r="O40" s="674">
        <v>5250</v>
      </c>
      <c r="P40" s="679">
        <f t="shared" si="1"/>
        <v>31500</v>
      </c>
      <c r="Q40" s="351"/>
    </row>
    <row r="41" spans="1:17">
      <c r="A41" s="648">
        <v>38</v>
      </c>
      <c r="B41" s="328">
        <v>16.8</v>
      </c>
      <c r="C41" s="328" t="s">
        <v>457</v>
      </c>
      <c r="D41" s="580" t="s">
        <v>456</v>
      </c>
      <c r="E41" s="669" t="s">
        <v>3</v>
      </c>
      <c r="F41" s="670">
        <v>1195000</v>
      </c>
      <c r="G41" s="671">
        <v>1</v>
      </c>
      <c r="H41" s="672">
        <v>1195000</v>
      </c>
      <c r="I41" s="673"/>
      <c r="J41" s="674">
        <v>0</v>
      </c>
      <c r="K41" s="675">
        <v>1</v>
      </c>
      <c r="L41" s="676">
        <v>1195000</v>
      </c>
      <c r="M41" s="677">
        <v>1</v>
      </c>
      <c r="N41" s="678">
        <f t="shared" si="0"/>
        <v>1195000</v>
      </c>
      <c r="O41" s="674">
        <v>418250</v>
      </c>
      <c r="P41" s="679">
        <f t="shared" si="1"/>
        <v>418250</v>
      </c>
      <c r="Q41" s="351"/>
    </row>
    <row r="42" spans="1:17">
      <c r="A42" s="648">
        <v>39</v>
      </c>
      <c r="B42" s="328">
        <v>17.100000000000001</v>
      </c>
      <c r="C42" s="328" t="s">
        <v>455</v>
      </c>
      <c r="D42" s="580" t="s">
        <v>454</v>
      </c>
      <c r="E42" s="669" t="s">
        <v>3</v>
      </c>
      <c r="F42" s="670">
        <v>145000</v>
      </c>
      <c r="G42" s="671">
        <v>1</v>
      </c>
      <c r="H42" s="672">
        <v>145000</v>
      </c>
      <c r="I42" s="673"/>
      <c r="J42" s="674">
        <v>0</v>
      </c>
      <c r="K42" s="675">
        <v>1</v>
      </c>
      <c r="L42" s="676">
        <v>145000</v>
      </c>
      <c r="M42" s="677">
        <v>1</v>
      </c>
      <c r="N42" s="678">
        <f t="shared" si="0"/>
        <v>145000</v>
      </c>
      <c r="O42" s="674">
        <v>50750</v>
      </c>
      <c r="P42" s="679">
        <f t="shared" si="1"/>
        <v>50750</v>
      </c>
      <c r="Q42" s="351"/>
    </row>
    <row r="43" spans="1:17">
      <c r="A43" s="648">
        <v>40</v>
      </c>
      <c r="B43" s="328">
        <v>17.2</v>
      </c>
      <c r="C43" s="328" t="s">
        <v>453</v>
      </c>
      <c r="D43" s="580" t="s">
        <v>452</v>
      </c>
      <c r="E43" s="669" t="s">
        <v>3</v>
      </c>
      <c r="F43" s="670">
        <v>245000</v>
      </c>
      <c r="G43" s="671">
        <v>1</v>
      </c>
      <c r="H43" s="672">
        <v>245000</v>
      </c>
      <c r="I43" s="673"/>
      <c r="J43" s="674">
        <v>0</v>
      </c>
      <c r="K43" s="675">
        <v>1</v>
      </c>
      <c r="L43" s="676">
        <v>245000</v>
      </c>
      <c r="M43" s="677">
        <v>1</v>
      </c>
      <c r="N43" s="678">
        <f t="shared" si="0"/>
        <v>245000</v>
      </c>
      <c r="O43" s="674">
        <v>85750</v>
      </c>
      <c r="P43" s="679">
        <f t="shared" si="1"/>
        <v>85750</v>
      </c>
      <c r="Q43" s="351"/>
    </row>
    <row r="44" spans="1:17">
      <c r="A44" s="648">
        <v>41</v>
      </c>
      <c r="B44" s="328">
        <v>17.3</v>
      </c>
      <c r="C44" s="328" t="s">
        <v>451</v>
      </c>
      <c r="D44" s="580" t="s">
        <v>450</v>
      </c>
      <c r="E44" s="669" t="s">
        <v>3</v>
      </c>
      <c r="F44" s="670">
        <v>50000</v>
      </c>
      <c r="G44" s="671">
        <v>1</v>
      </c>
      <c r="H44" s="672">
        <v>50000</v>
      </c>
      <c r="I44" s="673"/>
      <c r="J44" s="674">
        <v>0</v>
      </c>
      <c r="K44" s="675">
        <v>1</v>
      </c>
      <c r="L44" s="676">
        <v>50000</v>
      </c>
      <c r="M44" s="677">
        <v>1</v>
      </c>
      <c r="N44" s="678">
        <f t="shared" si="0"/>
        <v>50000</v>
      </c>
      <c r="O44" s="674">
        <v>17500</v>
      </c>
      <c r="P44" s="679">
        <f t="shared" si="1"/>
        <v>17500</v>
      </c>
      <c r="Q44" s="351"/>
    </row>
    <row r="45" spans="1:17">
      <c r="A45" s="648">
        <v>42</v>
      </c>
      <c r="B45" s="328">
        <v>17.5</v>
      </c>
      <c r="C45" s="328" t="s">
        <v>449</v>
      </c>
      <c r="D45" s="580" t="s">
        <v>448</v>
      </c>
      <c r="E45" s="669" t="s">
        <v>3</v>
      </c>
      <c r="F45" s="670">
        <v>1495000</v>
      </c>
      <c r="G45" s="671">
        <v>1</v>
      </c>
      <c r="H45" s="672">
        <v>1495000</v>
      </c>
      <c r="I45" s="673"/>
      <c r="J45" s="674">
        <v>0</v>
      </c>
      <c r="K45" s="675">
        <v>1</v>
      </c>
      <c r="L45" s="676">
        <v>1495000</v>
      </c>
      <c r="M45" s="677">
        <v>1</v>
      </c>
      <c r="N45" s="678">
        <f t="shared" si="0"/>
        <v>1495000</v>
      </c>
      <c r="O45" s="674">
        <v>523250</v>
      </c>
      <c r="P45" s="679">
        <f t="shared" si="1"/>
        <v>523250</v>
      </c>
      <c r="Q45" s="351"/>
    </row>
    <row r="46" spans="1:17" ht="30">
      <c r="A46" s="648">
        <v>43</v>
      </c>
      <c r="B46" s="328" t="s">
        <v>647</v>
      </c>
      <c r="C46" s="328" t="s">
        <v>447</v>
      </c>
      <c r="D46" s="580" t="s">
        <v>446</v>
      </c>
      <c r="E46" s="669" t="s">
        <v>3</v>
      </c>
      <c r="F46" s="670">
        <v>40000</v>
      </c>
      <c r="G46" s="671">
        <v>1</v>
      </c>
      <c r="H46" s="672">
        <v>40000</v>
      </c>
      <c r="I46" s="673"/>
      <c r="J46" s="674">
        <v>0</v>
      </c>
      <c r="K46" s="675">
        <v>1</v>
      </c>
      <c r="L46" s="676">
        <v>40000</v>
      </c>
      <c r="M46" s="677">
        <v>1</v>
      </c>
      <c r="N46" s="678">
        <f t="shared" si="0"/>
        <v>40000</v>
      </c>
      <c r="O46" s="674">
        <v>14000</v>
      </c>
      <c r="P46" s="679">
        <f t="shared" si="1"/>
        <v>14000</v>
      </c>
      <c r="Q46" s="351"/>
    </row>
    <row r="47" spans="1:17">
      <c r="A47" s="648">
        <v>44</v>
      </c>
      <c r="B47" s="328">
        <v>17.8</v>
      </c>
      <c r="C47" s="328" t="s">
        <v>445</v>
      </c>
      <c r="D47" s="580" t="s">
        <v>444</v>
      </c>
      <c r="E47" s="669" t="s">
        <v>3</v>
      </c>
      <c r="F47" s="670">
        <v>245000</v>
      </c>
      <c r="G47" s="671">
        <v>1</v>
      </c>
      <c r="H47" s="672">
        <v>245000</v>
      </c>
      <c r="I47" s="673"/>
      <c r="J47" s="674">
        <v>0</v>
      </c>
      <c r="K47" s="675">
        <v>1</v>
      </c>
      <c r="L47" s="676">
        <v>245000</v>
      </c>
      <c r="M47" s="677">
        <v>1</v>
      </c>
      <c r="N47" s="678">
        <f t="shared" si="0"/>
        <v>245000</v>
      </c>
      <c r="O47" s="674">
        <v>85750</v>
      </c>
      <c r="P47" s="679">
        <f t="shared" si="1"/>
        <v>85750</v>
      </c>
      <c r="Q47" s="351"/>
    </row>
    <row r="48" spans="1:17">
      <c r="A48" s="648">
        <v>45</v>
      </c>
      <c r="B48" s="328">
        <v>19</v>
      </c>
      <c r="C48" s="328" t="s">
        <v>443</v>
      </c>
      <c r="D48" s="580" t="s">
        <v>442</v>
      </c>
      <c r="E48" s="669" t="s">
        <v>4</v>
      </c>
      <c r="F48" s="670">
        <v>195000</v>
      </c>
      <c r="G48" s="671">
        <v>7</v>
      </c>
      <c r="H48" s="672">
        <v>1365000</v>
      </c>
      <c r="I48" s="673">
        <v>2</v>
      </c>
      <c r="J48" s="674">
        <v>390000</v>
      </c>
      <c r="K48" s="675">
        <v>9</v>
      </c>
      <c r="L48" s="676">
        <v>1755000</v>
      </c>
      <c r="M48" s="677">
        <v>9</v>
      </c>
      <c r="N48" s="678">
        <f t="shared" si="0"/>
        <v>1755000</v>
      </c>
      <c r="O48" s="674">
        <v>68250</v>
      </c>
      <c r="P48" s="679">
        <f t="shared" si="1"/>
        <v>614250</v>
      </c>
      <c r="Q48" s="351"/>
    </row>
    <row r="49" spans="1:17" ht="30">
      <c r="A49" s="648">
        <v>46</v>
      </c>
      <c r="B49" s="328">
        <v>1</v>
      </c>
      <c r="C49" s="328" t="s">
        <v>441</v>
      </c>
      <c r="D49" s="580" t="s">
        <v>440</v>
      </c>
      <c r="E49" s="669" t="s">
        <v>0</v>
      </c>
      <c r="F49" s="670">
        <v>15010</v>
      </c>
      <c r="G49" s="671">
        <v>202</v>
      </c>
      <c r="H49" s="672">
        <v>3032020</v>
      </c>
      <c r="I49" s="673">
        <v>0</v>
      </c>
      <c r="J49" s="674">
        <v>0</v>
      </c>
      <c r="K49" s="675">
        <v>202</v>
      </c>
      <c r="L49" s="676">
        <v>3032020</v>
      </c>
      <c r="M49" s="677">
        <v>202</v>
      </c>
      <c r="N49" s="678">
        <f t="shared" si="0"/>
        <v>3032020</v>
      </c>
      <c r="O49" s="678">
        <v>5253.5</v>
      </c>
      <c r="P49" s="679">
        <f t="shared" si="1"/>
        <v>1061207</v>
      </c>
      <c r="Q49" s="351"/>
    </row>
    <row r="50" spans="1:17" ht="21">
      <c r="A50" s="648">
        <v>47</v>
      </c>
      <c r="B50" s="566"/>
      <c r="C50" s="328"/>
      <c r="D50" s="723" t="s">
        <v>543</v>
      </c>
      <c r="E50" s="680"/>
      <c r="F50" s="670">
        <v>15010</v>
      </c>
      <c r="G50" s="680"/>
      <c r="H50" s="680"/>
      <c r="I50" s="680"/>
      <c r="J50" s="680"/>
      <c r="K50" s="675"/>
      <c r="L50" s="676"/>
      <c r="M50" s="681">
        <v>136.93180000000001</v>
      </c>
      <c r="N50" s="678">
        <f t="shared" si="0"/>
        <v>2055346</v>
      </c>
      <c r="O50" s="678">
        <v>5253.5</v>
      </c>
      <c r="P50" s="679">
        <f t="shared" si="1"/>
        <v>719371</v>
      </c>
      <c r="Q50" s="351" t="s">
        <v>543</v>
      </c>
    </row>
    <row r="51" spans="1:17" ht="30">
      <c r="A51" s="648">
        <v>48</v>
      </c>
      <c r="B51" s="328">
        <v>1</v>
      </c>
      <c r="C51" s="328" t="s">
        <v>439</v>
      </c>
      <c r="D51" s="580" t="s">
        <v>438</v>
      </c>
      <c r="E51" s="669" t="s">
        <v>0</v>
      </c>
      <c r="F51" s="670">
        <v>15010</v>
      </c>
      <c r="G51" s="671">
        <v>146</v>
      </c>
      <c r="H51" s="672">
        <v>2191460</v>
      </c>
      <c r="I51" s="673">
        <v>0</v>
      </c>
      <c r="J51" s="674">
        <v>0</v>
      </c>
      <c r="K51" s="675">
        <v>146</v>
      </c>
      <c r="L51" s="676">
        <v>2191460</v>
      </c>
      <c r="M51" s="677">
        <v>146</v>
      </c>
      <c r="N51" s="678">
        <f t="shared" si="0"/>
        <v>2191460</v>
      </c>
      <c r="O51" s="678">
        <v>5253.5</v>
      </c>
      <c r="P51" s="679">
        <f t="shared" si="1"/>
        <v>767011</v>
      </c>
      <c r="Q51" s="351"/>
    </row>
    <row r="52" spans="1:17" ht="21">
      <c r="A52" s="648">
        <v>49</v>
      </c>
      <c r="B52" s="566"/>
      <c r="C52" s="328"/>
      <c r="D52" s="723" t="s">
        <v>543</v>
      </c>
      <c r="E52" s="680"/>
      <c r="F52" s="670">
        <v>15010</v>
      </c>
      <c r="G52" s="680"/>
      <c r="H52" s="680"/>
      <c r="I52" s="680"/>
      <c r="J52" s="680"/>
      <c r="K52" s="675"/>
      <c r="L52" s="676"/>
      <c r="M52" s="681">
        <v>33.22</v>
      </c>
      <c r="N52" s="678">
        <f t="shared" si="0"/>
        <v>498632</v>
      </c>
      <c r="O52" s="678">
        <v>5253.5</v>
      </c>
      <c r="P52" s="679">
        <f t="shared" si="1"/>
        <v>174521</v>
      </c>
      <c r="Q52" s="351" t="s">
        <v>543</v>
      </c>
    </row>
    <row r="53" spans="1:17">
      <c r="A53" s="648">
        <v>50</v>
      </c>
      <c r="B53" s="328">
        <v>2.1</v>
      </c>
      <c r="C53" s="328" t="s">
        <v>437</v>
      </c>
      <c r="D53" s="580" t="s">
        <v>436</v>
      </c>
      <c r="E53" s="669" t="s">
        <v>0</v>
      </c>
      <c r="F53" s="670">
        <v>4035</v>
      </c>
      <c r="G53" s="671">
        <v>146</v>
      </c>
      <c r="H53" s="672">
        <v>589110</v>
      </c>
      <c r="I53" s="673"/>
      <c r="J53" s="674">
        <v>0</v>
      </c>
      <c r="K53" s="675">
        <v>146</v>
      </c>
      <c r="L53" s="676">
        <v>589110</v>
      </c>
      <c r="M53" s="677">
        <v>73.664400000000001</v>
      </c>
      <c r="N53" s="678">
        <f t="shared" si="0"/>
        <v>297236</v>
      </c>
      <c r="O53" s="678">
        <v>1412.25</v>
      </c>
      <c r="P53" s="679">
        <f t="shared" si="1"/>
        <v>104033</v>
      </c>
      <c r="Q53" s="351"/>
    </row>
    <row r="54" spans="1:17">
      <c r="A54" s="648">
        <v>51</v>
      </c>
      <c r="B54" s="328">
        <v>2.2000000000000002</v>
      </c>
      <c r="C54" s="328" t="s">
        <v>435</v>
      </c>
      <c r="D54" s="580" t="s">
        <v>434</v>
      </c>
      <c r="E54" s="669" t="s">
        <v>0</v>
      </c>
      <c r="F54" s="670">
        <v>3750</v>
      </c>
      <c r="G54" s="671">
        <v>61</v>
      </c>
      <c r="H54" s="672">
        <v>228750</v>
      </c>
      <c r="I54" s="673"/>
      <c r="J54" s="674">
        <v>0</v>
      </c>
      <c r="K54" s="675">
        <v>61</v>
      </c>
      <c r="L54" s="676">
        <v>228750</v>
      </c>
      <c r="M54" s="677">
        <v>61</v>
      </c>
      <c r="N54" s="678">
        <f t="shared" si="0"/>
        <v>228750</v>
      </c>
      <c r="O54" s="678">
        <v>1312.5</v>
      </c>
      <c r="P54" s="679">
        <f t="shared" si="1"/>
        <v>80063</v>
      </c>
      <c r="Q54" s="351"/>
    </row>
    <row r="55" spans="1:17" ht="21">
      <c r="A55" s="648">
        <v>52</v>
      </c>
      <c r="B55" s="566"/>
      <c r="C55" s="328"/>
      <c r="D55" s="723" t="s">
        <v>543</v>
      </c>
      <c r="E55" s="680"/>
      <c r="F55" s="670">
        <v>3750</v>
      </c>
      <c r="G55" s="680"/>
      <c r="H55" s="680"/>
      <c r="I55" s="680"/>
      <c r="J55" s="680"/>
      <c r="K55" s="675"/>
      <c r="L55" s="676"/>
      <c r="M55" s="681">
        <v>70.407399999999996</v>
      </c>
      <c r="N55" s="678">
        <f t="shared" si="0"/>
        <v>264028</v>
      </c>
      <c r="O55" s="678">
        <v>1312.5</v>
      </c>
      <c r="P55" s="679">
        <f t="shared" si="1"/>
        <v>92410</v>
      </c>
      <c r="Q55" s="351"/>
    </row>
    <row r="56" spans="1:17">
      <c r="A56" s="648">
        <v>53</v>
      </c>
      <c r="B56" s="328">
        <v>3</v>
      </c>
      <c r="C56" s="328" t="s">
        <v>433</v>
      </c>
      <c r="D56" s="580" t="s">
        <v>432</v>
      </c>
      <c r="E56" s="669" t="s">
        <v>3</v>
      </c>
      <c r="F56" s="670">
        <v>395000</v>
      </c>
      <c r="G56" s="671">
        <v>3</v>
      </c>
      <c r="H56" s="672">
        <v>1185000</v>
      </c>
      <c r="I56" s="673"/>
      <c r="J56" s="674">
        <v>0</v>
      </c>
      <c r="K56" s="675">
        <v>3</v>
      </c>
      <c r="L56" s="676">
        <v>1185000</v>
      </c>
      <c r="M56" s="677">
        <v>3</v>
      </c>
      <c r="N56" s="678">
        <f t="shared" si="0"/>
        <v>1185000</v>
      </c>
      <c r="O56" s="674">
        <v>138250</v>
      </c>
      <c r="P56" s="679">
        <f t="shared" si="1"/>
        <v>414750</v>
      </c>
      <c r="Q56" s="351"/>
    </row>
    <row r="57" spans="1:17">
      <c r="A57" s="648">
        <v>54</v>
      </c>
      <c r="B57" s="328">
        <v>3.1</v>
      </c>
      <c r="C57" s="328" t="s">
        <v>431</v>
      </c>
      <c r="D57" s="580" t="s">
        <v>430</v>
      </c>
      <c r="E57" s="669" t="s">
        <v>3</v>
      </c>
      <c r="F57" s="670">
        <v>1495000</v>
      </c>
      <c r="G57" s="671">
        <v>2</v>
      </c>
      <c r="H57" s="672">
        <v>2990000</v>
      </c>
      <c r="I57" s="673"/>
      <c r="J57" s="674">
        <v>0</v>
      </c>
      <c r="K57" s="675">
        <v>2</v>
      </c>
      <c r="L57" s="676">
        <v>2990000</v>
      </c>
      <c r="M57" s="677">
        <v>2</v>
      </c>
      <c r="N57" s="678">
        <f t="shared" si="0"/>
        <v>2990000</v>
      </c>
      <c r="O57" s="674">
        <v>523250</v>
      </c>
      <c r="P57" s="679">
        <f t="shared" si="1"/>
        <v>1046500</v>
      </c>
      <c r="Q57" s="351" t="s">
        <v>543</v>
      </c>
    </row>
    <row r="58" spans="1:17">
      <c r="A58" s="648">
        <v>55</v>
      </c>
      <c r="B58" s="328">
        <v>3.1</v>
      </c>
      <c r="C58" s="328" t="s">
        <v>429</v>
      </c>
      <c r="D58" s="580" t="s">
        <v>428</v>
      </c>
      <c r="E58" s="669" t="s">
        <v>3</v>
      </c>
      <c r="F58" s="670">
        <v>1195000</v>
      </c>
      <c r="G58" s="671">
        <v>1</v>
      </c>
      <c r="H58" s="672">
        <v>1195000</v>
      </c>
      <c r="I58" s="673"/>
      <c r="J58" s="674">
        <v>0</v>
      </c>
      <c r="K58" s="675">
        <v>1</v>
      </c>
      <c r="L58" s="676">
        <v>1195000</v>
      </c>
      <c r="M58" s="677">
        <v>1</v>
      </c>
      <c r="N58" s="678">
        <f t="shared" si="0"/>
        <v>1195000</v>
      </c>
      <c r="O58" s="674">
        <v>418250</v>
      </c>
      <c r="P58" s="679">
        <f t="shared" si="1"/>
        <v>418250</v>
      </c>
      <c r="Q58" s="351"/>
    </row>
    <row r="59" spans="1:17">
      <c r="A59" s="648">
        <v>56</v>
      </c>
      <c r="B59" s="328">
        <v>3.2</v>
      </c>
      <c r="C59" s="328" t="s">
        <v>427</v>
      </c>
      <c r="D59" s="580" t="s">
        <v>426</v>
      </c>
      <c r="E59" s="669" t="s">
        <v>3</v>
      </c>
      <c r="F59" s="670">
        <v>345000</v>
      </c>
      <c r="G59" s="671">
        <v>3</v>
      </c>
      <c r="H59" s="672">
        <v>1035000</v>
      </c>
      <c r="I59" s="673"/>
      <c r="J59" s="674">
        <v>0</v>
      </c>
      <c r="K59" s="675">
        <v>3</v>
      </c>
      <c r="L59" s="676">
        <v>1035000</v>
      </c>
      <c r="M59" s="677">
        <v>3</v>
      </c>
      <c r="N59" s="678">
        <f t="shared" si="0"/>
        <v>1035000</v>
      </c>
      <c r="O59" s="674">
        <v>120750</v>
      </c>
      <c r="P59" s="679">
        <f t="shared" si="1"/>
        <v>362250</v>
      </c>
      <c r="Q59" s="351"/>
    </row>
    <row r="60" spans="1:17" ht="21">
      <c r="A60" s="648">
        <v>57</v>
      </c>
      <c r="B60" s="566"/>
      <c r="C60" s="328"/>
      <c r="D60" s="723" t="s">
        <v>543</v>
      </c>
      <c r="E60" s="680"/>
      <c r="F60" s="670">
        <v>345000</v>
      </c>
      <c r="G60" s="680"/>
      <c r="H60" s="680"/>
      <c r="I60" s="680"/>
      <c r="J60" s="680"/>
      <c r="K60" s="675"/>
      <c r="L60" s="676"/>
      <c r="M60" s="677">
        <v>3</v>
      </c>
      <c r="N60" s="678">
        <f t="shared" si="0"/>
        <v>1035000</v>
      </c>
      <c r="O60" s="674">
        <v>120750</v>
      </c>
      <c r="P60" s="679">
        <f t="shared" si="1"/>
        <v>362250</v>
      </c>
      <c r="Q60" s="351" t="s">
        <v>543</v>
      </c>
    </row>
    <row r="61" spans="1:17">
      <c r="A61" s="648">
        <v>58</v>
      </c>
      <c r="B61" s="328">
        <v>4</v>
      </c>
      <c r="C61" s="328" t="s">
        <v>425</v>
      </c>
      <c r="D61" s="580" t="s">
        <v>424</v>
      </c>
      <c r="E61" s="669" t="s">
        <v>3</v>
      </c>
      <c r="F61" s="670">
        <v>22500</v>
      </c>
      <c r="G61" s="671">
        <v>3</v>
      </c>
      <c r="H61" s="672">
        <v>67500</v>
      </c>
      <c r="I61" s="673"/>
      <c r="J61" s="674">
        <v>0</v>
      </c>
      <c r="K61" s="675">
        <v>3</v>
      </c>
      <c r="L61" s="676">
        <v>67500</v>
      </c>
      <c r="M61" s="677">
        <v>3</v>
      </c>
      <c r="N61" s="678">
        <f t="shared" si="0"/>
        <v>67500</v>
      </c>
      <c r="O61" s="674">
        <v>7875</v>
      </c>
      <c r="P61" s="679">
        <f t="shared" si="1"/>
        <v>23625</v>
      </c>
      <c r="Q61" s="351"/>
    </row>
    <row r="62" spans="1:17">
      <c r="A62" s="648">
        <v>59</v>
      </c>
      <c r="B62" s="328">
        <v>8</v>
      </c>
      <c r="C62" s="328" t="s">
        <v>423</v>
      </c>
      <c r="D62" s="580" t="s">
        <v>422</v>
      </c>
      <c r="E62" s="669" t="s">
        <v>3</v>
      </c>
      <c r="F62" s="670">
        <v>525000</v>
      </c>
      <c r="G62" s="671">
        <v>3</v>
      </c>
      <c r="H62" s="672">
        <v>1575000</v>
      </c>
      <c r="I62" s="673"/>
      <c r="J62" s="674">
        <v>0</v>
      </c>
      <c r="K62" s="675">
        <v>3</v>
      </c>
      <c r="L62" s="676">
        <v>1575000</v>
      </c>
      <c r="M62" s="677">
        <v>3</v>
      </c>
      <c r="N62" s="678">
        <f t="shared" si="0"/>
        <v>1575000</v>
      </c>
      <c r="O62" s="678">
        <v>183750</v>
      </c>
      <c r="P62" s="679">
        <f t="shared" si="1"/>
        <v>551250</v>
      </c>
      <c r="Q62" s="351" t="s">
        <v>543</v>
      </c>
    </row>
    <row r="63" spans="1:17">
      <c r="A63" s="648">
        <v>60</v>
      </c>
      <c r="B63" s="328">
        <v>15</v>
      </c>
      <c r="C63" s="328" t="s">
        <v>421</v>
      </c>
      <c r="D63" s="580" t="s">
        <v>420</v>
      </c>
      <c r="E63" s="669" t="s">
        <v>0</v>
      </c>
      <c r="F63" s="670">
        <v>650.00000000000011</v>
      </c>
      <c r="G63" s="671">
        <v>40</v>
      </c>
      <c r="H63" s="672">
        <v>26000.000000000004</v>
      </c>
      <c r="I63" s="673"/>
      <c r="J63" s="674">
        <v>0</v>
      </c>
      <c r="K63" s="675">
        <v>40</v>
      </c>
      <c r="L63" s="676">
        <v>26000.000000000004</v>
      </c>
      <c r="M63" s="677">
        <v>40</v>
      </c>
      <c r="N63" s="678">
        <f t="shared" si="0"/>
        <v>26000</v>
      </c>
      <c r="O63" s="674">
        <v>227.5</v>
      </c>
      <c r="P63" s="679">
        <f t="shared" si="1"/>
        <v>9100</v>
      </c>
      <c r="Q63" s="351"/>
    </row>
    <row r="64" spans="1:17">
      <c r="A64" s="648">
        <v>61</v>
      </c>
      <c r="B64" s="328">
        <v>15</v>
      </c>
      <c r="C64" s="328" t="s">
        <v>419</v>
      </c>
      <c r="D64" s="580" t="s">
        <v>418</v>
      </c>
      <c r="E64" s="669" t="s">
        <v>3</v>
      </c>
      <c r="F64" s="670">
        <v>165000</v>
      </c>
      <c r="G64" s="671">
        <v>3</v>
      </c>
      <c r="H64" s="672">
        <v>495000</v>
      </c>
      <c r="I64" s="673"/>
      <c r="J64" s="674">
        <v>0</v>
      </c>
      <c r="K64" s="675">
        <v>3</v>
      </c>
      <c r="L64" s="676">
        <v>495000</v>
      </c>
      <c r="M64" s="677">
        <v>3</v>
      </c>
      <c r="N64" s="678">
        <f t="shared" si="0"/>
        <v>495000</v>
      </c>
      <c r="O64" s="674">
        <v>57750</v>
      </c>
      <c r="P64" s="679">
        <f t="shared" si="1"/>
        <v>173250</v>
      </c>
      <c r="Q64" s="351"/>
    </row>
    <row r="65" spans="1:17">
      <c r="A65" s="648">
        <v>62</v>
      </c>
      <c r="B65" s="328">
        <v>91</v>
      </c>
      <c r="C65" s="328" t="s">
        <v>417</v>
      </c>
      <c r="D65" s="580" t="s">
        <v>416</v>
      </c>
      <c r="E65" s="669" t="s">
        <v>3</v>
      </c>
      <c r="F65" s="670">
        <v>12000</v>
      </c>
      <c r="G65" s="671">
        <v>3</v>
      </c>
      <c r="H65" s="672">
        <v>36000</v>
      </c>
      <c r="I65" s="673"/>
      <c r="J65" s="674">
        <v>0</v>
      </c>
      <c r="K65" s="675">
        <v>3</v>
      </c>
      <c r="L65" s="676">
        <v>36000</v>
      </c>
      <c r="M65" s="677">
        <v>3</v>
      </c>
      <c r="N65" s="678">
        <f t="shared" si="0"/>
        <v>36000</v>
      </c>
      <c r="O65" s="674">
        <v>4200</v>
      </c>
      <c r="P65" s="679">
        <f t="shared" si="1"/>
        <v>12600</v>
      </c>
      <c r="Q65" s="351"/>
    </row>
    <row r="66" spans="1:17" ht="30">
      <c r="A66" s="648">
        <v>63</v>
      </c>
      <c r="B66" s="328">
        <v>88.6</v>
      </c>
      <c r="C66" s="328" t="s">
        <v>415</v>
      </c>
      <c r="D66" s="580" t="s">
        <v>414</v>
      </c>
      <c r="E66" s="669" t="s">
        <v>3</v>
      </c>
      <c r="F66" s="670">
        <v>49500</v>
      </c>
      <c r="G66" s="671">
        <v>3</v>
      </c>
      <c r="H66" s="672">
        <v>148500</v>
      </c>
      <c r="I66" s="673"/>
      <c r="J66" s="674">
        <v>0</v>
      </c>
      <c r="K66" s="675">
        <v>3</v>
      </c>
      <c r="L66" s="676">
        <v>148500</v>
      </c>
      <c r="M66" s="677">
        <v>3</v>
      </c>
      <c r="N66" s="678">
        <f t="shared" si="0"/>
        <v>148500</v>
      </c>
      <c r="O66" s="674">
        <v>17325</v>
      </c>
      <c r="P66" s="679">
        <f t="shared" si="1"/>
        <v>51975</v>
      </c>
      <c r="Q66" s="351"/>
    </row>
    <row r="67" spans="1:17" ht="30">
      <c r="A67" s="648">
        <v>64</v>
      </c>
      <c r="B67" s="328">
        <v>12</v>
      </c>
      <c r="C67" s="328" t="s">
        <v>413</v>
      </c>
      <c r="D67" s="580" t="s">
        <v>412</v>
      </c>
      <c r="E67" s="669" t="s">
        <v>3</v>
      </c>
      <c r="F67" s="670">
        <v>37500</v>
      </c>
      <c r="G67" s="671">
        <v>5</v>
      </c>
      <c r="H67" s="672">
        <v>187500</v>
      </c>
      <c r="I67" s="673"/>
      <c r="J67" s="674">
        <v>0</v>
      </c>
      <c r="K67" s="675">
        <v>5</v>
      </c>
      <c r="L67" s="676">
        <v>187500</v>
      </c>
      <c r="M67" s="677">
        <v>5</v>
      </c>
      <c r="N67" s="678">
        <f t="shared" si="0"/>
        <v>187500</v>
      </c>
      <c r="O67" s="674">
        <v>13125</v>
      </c>
      <c r="P67" s="679">
        <f t="shared" si="1"/>
        <v>65625</v>
      </c>
      <c r="Q67" s="351"/>
    </row>
    <row r="68" spans="1:17" ht="21">
      <c r="A68" s="648">
        <v>65</v>
      </c>
      <c r="B68" s="566"/>
      <c r="C68" s="328"/>
      <c r="D68" s="723" t="s">
        <v>543</v>
      </c>
      <c r="E68" s="680"/>
      <c r="F68" s="670">
        <v>37500</v>
      </c>
      <c r="G68" s="680"/>
      <c r="H68" s="680"/>
      <c r="I68" s="680"/>
      <c r="J68" s="680"/>
      <c r="K68" s="675"/>
      <c r="L68" s="680"/>
      <c r="M68" s="677">
        <v>1</v>
      </c>
      <c r="N68" s="678">
        <f t="shared" si="0"/>
        <v>37500</v>
      </c>
      <c r="O68" s="674">
        <v>13125</v>
      </c>
      <c r="P68" s="679">
        <f t="shared" si="1"/>
        <v>13125</v>
      </c>
      <c r="Q68" s="351"/>
    </row>
    <row r="69" spans="1:17">
      <c r="A69" s="648">
        <v>66</v>
      </c>
      <c r="B69" s="328">
        <v>11</v>
      </c>
      <c r="C69" s="328" t="s">
        <v>411</v>
      </c>
      <c r="D69" s="580" t="s">
        <v>410</v>
      </c>
      <c r="E69" s="669" t="s">
        <v>3</v>
      </c>
      <c r="F69" s="670">
        <v>18750</v>
      </c>
      <c r="G69" s="671">
        <v>5</v>
      </c>
      <c r="H69" s="672">
        <v>93750</v>
      </c>
      <c r="I69" s="673"/>
      <c r="J69" s="674">
        <v>0</v>
      </c>
      <c r="K69" s="675">
        <v>5</v>
      </c>
      <c r="L69" s="676">
        <v>93750</v>
      </c>
      <c r="M69" s="677">
        <v>5</v>
      </c>
      <c r="N69" s="678">
        <f t="shared" ref="N69:N132" si="2">ROUND(M69*F69,0)</f>
        <v>93750</v>
      </c>
      <c r="O69" s="674">
        <v>6562.5</v>
      </c>
      <c r="P69" s="679">
        <f t="shared" ref="P69:P132" si="3">ROUND(O69*M69,0)</f>
        <v>32813</v>
      </c>
      <c r="Q69" s="351" t="s">
        <v>543</v>
      </c>
    </row>
    <row r="70" spans="1:17" ht="21">
      <c r="A70" s="648">
        <v>67</v>
      </c>
      <c r="B70" s="566"/>
      <c r="C70" s="328"/>
      <c r="D70" s="723" t="s">
        <v>543</v>
      </c>
      <c r="E70" s="680"/>
      <c r="F70" s="670">
        <v>18750</v>
      </c>
      <c r="G70" s="680"/>
      <c r="H70" s="680"/>
      <c r="I70" s="680"/>
      <c r="J70" s="680"/>
      <c r="K70" s="675"/>
      <c r="L70" s="676"/>
      <c r="M70" s="677">
        <v>1</v>
      </c>
      <c r="N70" s="678">
        <f t="shared" si="2"/>
        <v>18750</v>
      </c>
      <c r="O70" s="674">
        <v>6562.5</v>
      </c>
      <c r="P70" s="679">
        <f t="shared" si="3"/>
        <v>6563</v>
      </c>
      <c r="Q70" s="351"/>
    </row>
    <row r="71" spans="1:17">
      <c r="A71" s="648">
        <v>68</v>
      </c>
      <c r="B71" s="328">
        <v>91</v>
      </c>
      <c r="C71" s="328" t="s">
        <v>409</v>
      </c>
      <c r="D71" s="580" t="s">
        <v>408</v>
      </c>
      <c r="E71" s="669" t="s">
        <v>3</v>
      </c>
      <c r="F71" s="670">
        <v>9500</v>
      </c>
      <c r="G71" s="671">
        <v>10</v>
      </c>
      <c r="H71" s="672">
        <v>95000</v>
      </c>
      <c r="I71" s="673"/>
      <c r="J71" s="674">
        <v>0</v>
      </c>
      <c r="K71" s="675">
        <v>10</v>
      </c>
      <c r="L71" s="676">
        <v>95000</v>
      </c>
      <c r="M71" s="677">
        <v>10</v>
      </c>
      <c r="N71" s="678">
        <f t="shared" si="2"/>
        <v>95000</v>
      </c>
      <c r="O71" s="674">
        <v>3325</v>
      </c>
      <c r="P71" s="679">
        <f t="shared" si="3"/>
        <v>33250</v>
      </c>
      <c r="Q71" s="351"/>
    </row>
    <row r="72" spans="1:17" ht="30">
      <c r="A72" s="648">
        <v>69</v>
      </c>
      <c r="B72" s="328" t="s">
        <v>648</v>
      </c>
      <c r="C72" s="328" t="s">
        <v>407</v>
      </c>
      <c r="D72" s="582" t="s">
        <v>406</v>
      </c>
      <c r="E72" s="682" t="s">
        <v>99</v>
      </c>
      <c r="F72" s="683">
        <v>110</v>
      </c>
      <c r="G72" s="684">
        <v>10000</v>
      </c>
      <c r="H72" s="672">
        <v>1100000</v>
      </c>
      <c r="I72" s="673"/>
      <c r="J72" s="674">
        <v>0</v>
      </c>
      <c r="K72" s="675">
        <v>10000</v>
      </c>
      <c r="L72" s="676">
        <v>1100000</v>
      </c>
      <c r="M72" s="677">
        <v>10000</v>
      </c>
      <c r="N72" s="678">
        <f t="shared" si="2"/>
        <v>1100000</v>
      </c>
      <c r="O72" s="674">
        <v>38.5</v>
      </c>
      <c r="P72" s="679">
        <f t="shared" si="3"/>
        <v>385000</v>
      </c>
      <c r="Q72" s="351" t="s">
        <v>543</v>
      </c>
    </row>
    <row r="73" spans="1:17" ht="30">
      <c r="A73" s="648">
        <v>70</v>
      </c>
      <c r="B73" s="328" t="s">
        <v>649</v>
      </c>
      <c r="C73" s="328" t="s">
        <v>405</v>
      </c>
      <c r="D73" s="582" t="s">
        <v>404</v>
      </c>
      <c r="E73" s="682" t="s">
        <v>99</v>
      </c>
      <c r="F73" s="683">
        <v>115</v>
      </c>
      <c r="G73" s="684">
        <v>4000</v>
      </c>
      <c r="H73" s="672">
        <v>460000</v>
      </c>
      <c r="I73" s="673"/>
      <c r="J73" s="674">
        <v>0</v>
      </c>
      <c r="K73" s="675">
        <v>4000</v>
      </c>
      <c r="L73" s="676">
        <v>460000</v>
      </c>
      <c r="M73" s="677">
        <v>4000</v>
      </c>
      <c r="N73" s="678">
        <f t="shared" si="2"/>
        <v>460000</v>
      </c>
      <c r="O73" s="674">
        <v>40.25</v>
      </c>
      <c r="P73" s="679">
        <f t="shared" si="3"/>
        <v>161000</v>
      </c>
      <c r="Q73" s="351"/>
    </row>
    <row r="74" spans="1:17" ht="30">
      <c r="A74" s="648">
        <v>71</v>
      </c>
      <c r="B74" s="328" t="s">
        <v>650</v>
      </c>
      <c r="C74" s="328" t="s">
        <v>403</v>
      </c>
      <c r="D74" s="583" t="s">
        <v>769</v>
      </c>
      <c r="E74" s="682" t="s">
        <v>393</v>
      </c>
      <c r="F74" s="683">
        <v>1525</v>
      </c>
      <c r="G74" s="684">
        <v>570</v>
      </c>
      <c r="H74" s="672">
        <v>869250</v>
      </c>
      <c r="I74" s="673"/>
      <c r="J74" s="674">
        <v>0</v>
      </c>
      <c r="K74" s="675">
        <v>570</v>
      </c>
      <c r="L74" s="676">
        <v>869250</v>
      </c>
      <c r="M74" s="677">
        <v>570</v>
      </c>
      <c r="N74" s="678">
        <f t="shared" si="2"/>
        <v>869250</v>
      </c>
      <c r="O74" s="674">
        <v>533.75</v>
      </c>
      <c r="P74" s="679">
        <f t="shared" si="3"/>
        <v>304238</v>
      </c>
      <c r="Q74" s="351"/>
    </row>
    <row r="75" spans="1:17" ht="30">
      <c r="A75" s="648">
        <v>72</v>
      </c>
      <c r="B75" s="328" t="s">
        <v>651</v>
      </c>
      <c r="C75" s="328" t="s">
        <v>401</v>
      </c>
      <c r="D75" s="583" t="s">
        <v>770</v>
      </c>
      <c r="E75" s="682" t="s">
        <v>393</v>
      </c>
      <c r="F75" s="683">
        <v>1100</v>
      </c>
      <c r="G75" s="684">
        <v>10</v>
      </c>
      <c r="H75" s="672">
        <v>11000</v>
      </c>
      <c r="I75" s="673"/>
      <c r="J75" s="674">
        <v>0</v>
      </c>
      <c r="K75" s="675">
        <v>10</v>
      </c>
      <c r="L75" s="676">
        <v>11000</v>
      </c>
      <c r="M75" s="677">
        <v>10</v>
      </c>
      <c r="N75" s="678">
        <f t="shared" si="2"/>
        <v>11000</v>
      </c>
      <c r="O75" s="674">
        <v>385</v>
      </c>
      <c r="P75" s="679">
        <f t="shared" si="3"/>
        <v>3850</v>
      </c>
      <c r="Q75" s="351" t="s">
        <v>543</v>
      </c>
    </row>
    <row r="76" spans="1:17" ht="30">
      <c r="A76" s="648">
        <v>73</v>
      </c>
      <c r="B76" s="328" t="s">
        <v>652</v>
      </c>
      <c r="C76" s="328" t="s">
        <v>399</v>
      </c>
      <c r="D76" s="582" t="s">
        <v>398</v>
      </c>
      <c r="E76" s="682" t="s">
        <v>393</v>
      </c>
      <c r="F76" s="683">
        <v>900</v>
      </c>
      <c r="G76" s="684">
        <v>25</v>
      </c>
      <c r="H76" s="672">
        <v>22500</v>
      </c>
      <c r="I76" s="673"/>
      <c r="J76" s="674">
        <v>0</v>
      </c>
      <c r="K76" s="675">
        <v>25</v>
      </c>
      <c r="L76" s="676">
        <v>22500</v>
      </c>
      <c r="M76" s="677">
        <v>25</v>
      </c>
      <c r="N76" s="678">
        <f t="shared" si="2"/>
        <v>22500</v>
      </c>
      <c r="O76" s="674">
        <v>315</v>
      </c>
      <c r="P76" s="679">
        <f t="shared" si="3"/>
        <v>7875</v>
      </c>
      <c r="Q76" s="351"/>
    </row>
    <row r="77" spans="1:17" ht="45">
      <c r="A77" s="648">
        <v>74</v>
      </c>
      <c r="B77" s="328" t="s">
        <v>653</v>
      </c>
      <c r="C77" s="328" t="s">
        <v>397</v>
      </c>
      <c r="D77" s="582" t="s">
        <v>396</v>
      </c>
      <c r="E77" s="682" t="s">
        <v>393</v>
      </c>
      <c r="F77" s="683">
        <v>2800</v>
      </c>
      <c r="G77" s="684">
        <v>50</v>
      </c>
      <c r="H77" s="672">
        <v>140000</v>
      </c>
      <c r="I77" s="673"/>
      <c r="J77" s="674">
        <v>0</v>
      </c>
      <c r="K77" s="675">
        <v>50</v>
      </c>
      <c r="L77" s="676">
        <v>140000</v>
      </c>
      <c r="M77" s="677">
        <v>50</v>
      </c>
      <c r="N77" s="678">
        <f t="shared" si="2"/>
        <v>140000</v>
      </c>
      <c r="O77" s="674">
        <v>980</v>
      </c>
      <c r="P77" s="679">
        <f t="shared" si="3"/>
        <v>49000</v>
      </c>
      <c r="Q77" s="351"/>
    </row>
    <row r="78" spans="1:17" ht="30">
      <c r="A78" s="648">
        <v>75</v>
      </c>
      <c r="B78" s="328" t="s">
        <v>654</v>
      </c>
      <c r="C78" s="328" t="s">
        <v>395</v>
      </c>
      <c r="D78" s="582" t="s">
        <v>394</v>
      </c>
      <c r="E78" s="682" t="s">
        <v>393</v>
      </c>
      <c r="F78" s="683">
        <v>1400</v>
      </c>
      <c r="G78" s="684">
        <v>200</v>
      </c>
      <c r="H78" s="672">
        <v>280000</v>
      </c>
      <c r="I78" s="673"/>
      <c r="J78" s="674">
        <v>0</v>
      </c>
      <c r="K78" s="675">
        <v>200</v>
      </c>
      <c r="L78" s="676">
        <v>280000</v>
      </c>
      <c r="M78" s="677">
        <v>200</v>
      </c>
      <c r="N78" s="678">
        <f t="shared" si="2"/>
        <v>280000</v>
      </c>
      <c r="O78" s="674">
        <v>490</v>
      </c>
      <c r="P78" s="679">
        <f t="shared" si="3"/>
        <v>98000</v>
      </c>
      <c r="Q78" s="351" t="s">
        <v>543</v>
      </c>
    </row>
    <row r="79" spans="1:17" ht="30">
      <c r="A79" s="648">
        <v>76</v>
      </c>
      <c r="B79" s="328" t="s">
        <v>655</v>
      </c>
      <c r="C79" s="328" t="s">
        <v>392</v>
      </c>
      <c r="D79" s="582" t="s">
        <v>391</v>
      </c>
      <c r="E79" s="669" t="s">
        <v>3</v>
      </c>
      <c r="F79" s="670">
        <v>900</v>
      </c>
      <c r="G79" s="684">
        <v>200</v>
      </c>
      <c r="H79" s="672">
        <v>180000</v>
      </c>
      <c r="I79" s="673"/>
      <c r="J79" s="674">
        <v>0</v>
      </c>
      <c r="K79" s="675">
        <v>200</v>
      </c>
      <c r="L79" s="676">
        <v>180000</v>
      </c>
      <c r="M79" s="677">
        <v>200</v>
      </c>
      <c r="N79" s="678">
        <f t="shared" si="2"/>
        <v>180000</v>
      </c>
      <c r="O79" s="674">
        <v>315</v>
      </c>
      <c r="P79" s="679">
        <f t="shared" si="3"/>
        <v>63000</v>
      </c>
      <c r="Q79" s="351"/>
    </row>
    <row r="80" spans="1:17" ht="30">
      <c r="A80" s="648">
        <v>77</v>
      </c>
      <c r="B80" s="328" t="s">
        <v>656</v>
      </c>
      <c r="C80" s="328" t="s">
        <v>390</v>
      </c>
      <c r="D80" s="582" t="s">
        <v>389</v>
      </c>
      <c r="E80" s="669" t="s">
        <v>3</v>
      </c>
      <c r="F80" s="670">
        <v>1600</v>
      </c>
      <c r="G80" s="684">
        <v>18</v>
      </c>
      <c r="H80" s="672">
        <v>28800</v>
      </c>
      <c r="I80" s="673"/>
      <c r="J80" s="674">
        <v>0</v>
      </c>
      <c r="K80" s="675">
        <v>18</v>
      </c>
      <c r="L80" s="676">
        <v>28800</v>
      </c>
      <c r="M80" s="677">
        <v>18</v>
      </c>
      <c r="N80" s="678">
        <f t="shared" si="2"/>
        <v>28800</v>
      </c>
      <c r="O80" s="674">
        <v>560</v>
      </c>
      <c r="P80" s="679">
        <f t="shared" si="3"/>
        <v>10080</v>
      </c>
      <c r="Q80" s="351"/>
    </row>
    <row r="81" spans="1:17" ht="30">
      <c r="A81" s="648">
        <v>78</v>
      </c>
      <c r="B81" s="328" t="s">
        <v>657</v>
      </c>
      <c r="C81" s="328" t="s">
        <v>388</v>
      </c>
      <c r="D81" s="582" t="s">
        <v>387</v>
      </c>
      <c r="E81" s="669" t="s">
        <v>3</v>
      </c>
      <c r="F81" s="670">
        <v>18000</v>
      </c>
      <c r="G81" s="684">
        <v>4</v>
      </c>
      <c r="H81" s="672">
        <v>72000</v>
      </c>
      <c r="I81" s="673"/>
      <c r="J81" s="674">
        <v>0</v>
      </c>
      <c r="K81" s="675">
        <v>4</v>
      </c>
      <c r="L81" s="676">
        <v>72000</v>
      </c>
      <c r="M81" s="677">
        <v>4</v>
      </c>
      <c r="N81" s="678">
        <f t="shared" si="2"/>
        <v>72000</v>
      </c>
      <c r="O81" s="674">
        <v>6300</v>
      </c>
      <c r="P81" s="679">
        <f t="shared" si="3"/>
        <v>25200</v>
      </c>
      <c r="Q81" s="351"/>
    </row>
    <row r="82" spans="1:17" ht="60">
      <c r="A82" s="648">
        <v>79</v>
      </c>
      <c r="B82" s="328" t="s">
        <v>658</v>
      </c>
      <c r="C82" s="328" t="s">
        <v>386</v>
      </c>
      <c r="D82" s="582" t="s">
        <v>385</v>
      </c>
      <c r="E82" s="682" t="s">
        <v>99</v>
      </c>
      <c r="F82" s="683">
        <v>36</v>
      </c>
      <c r="G82" s="684">
        <v>2000</v>
      </c>
      <c r="H82" s="672">
        <v>72000</v>
      </c>
      <c r="I82" s="673"/>
      <c r="J82" s="674">
        <v>0</v>
      </c>
      <c r="K82" s="675">
        <v>2000</v>
      </c>
      <c r="L82" s="676">
        <v>72000</v>
      </c>
      <c r="M82" s="677">
        <v>2000</v>
      </c>
      <c r="N82" s="678">
        <f t="shared" si="2"/>
        <v>72000</v>
      </c>
      <c r="O82" s="674">
        <v>12.6</v>
      </c>
      <c r="P82" s="679">
        <f t="shared" si="3"/>
        <v>25200</v>
      </c>
      <c r="Q82" s="351"/>
    </row>
    <row r="83" spans="1:17" ht="60">
      <c r="A83" s="648">
        <v>80</v>
      </c>
      <c r="B83" s="328" t="s">
        <v>659</v>
      </c>
      <c r="C83" s="328" t="s">
        <v>384</v>
      </c>
      <c r="D83" s="582" t="s">
        <v>383</v>
      </c>
      <c r="E83" s="682" t="s">
        <v>99</v>
      </c>
      <c r="F83" s="683">
        <v>100</v>
      </c>
      <c r="G83" s="684">
        <v>2000</v>
      </c>
      <c r="H83" s="672">
        <v>200000</v>
      </c>
      <c r="I83" s="673"/>
      <c r="J83" s="674">
        <v>0</v>
      </c>
      <c r="K83" s="675">
        <v>2000</v>
      </c>
      <c r="L83" s="676">
        <v>200000</v>
      </c>
      <c r="M83" s="677">
        <v>2000</v>
      </c>
      <c r="N83" s="678">
        <f t="shared" si="2"/>
        <v>200000</v>
      </c>
      <c r="O83" s="674">
        <v>35</v>
      </c>
      <c r="P83" s="679">
        <f t="shared" si="3"/>
        <v>70000</v>
      </c>
      <c r="Q83" s="351" t="s">
        <v>543</v>
      </c>
    </row>
    <row r="84" spans="1:17" ht="60">
      <c r="A84" s="648">
        <v>81</v>
      </c>
      <c r="B84" s="328" t="s">
        <v>660</v>
      </c>
      <c r="C84" s="328" t="s">
        <v>382</v>
      </c>
      <c r="D84" s="582" t="s">
        <v>381</v>
      </c>
      <c r="E84" s="682" t="s">
        <v>99</v>
      </c>
      <c r="F84" s="683">
        <v>145</v>
      </c>
      <c r="G84" s="684">
        <v>8000</v>
      </c>
      <c r="H84" s="672">
        <v>1160000</v>
      </c>
      <c r="I84" s="673"/>
      <c r="J84" s="674">
        <v>0</v>
      </c>
      <c r="K84" s="675">
        <v>8000</v>
      </c>
      <c r="L84" s="676">
        <v>1160000</v>
      </c>
      <c r="M84" s="677">
        <v>8000</v>
      </c>
      <c r="N84" s="678">
        <f t="shared" si="2"/>
        <v>1160000</v>
      </c>
      <c r="O84" s="674">
        <v>50.75</v>
      </c>
      <c r="P84" s="679">
        <f t="shared" si="3"/>
        <v>406000</v>
      </c>
      <c r="Q84" s="351"/>
    </row>
    <row r="85" spans="1:17" ht="60">
      <c r="A85" s="648">
        <v>82</v>
      </c>
      <c r="B85" s="328" t="s">
        <v>661</v>
      </c>
      <c r="C85" s="328" t="s">
        <v>380</v>
      </c>
      <c r="D85" s="582" t="s">
        <v>379</v>
      </c>
      <c r="E85" s="682" t="s">
        <v>99</v>
      </c>
      <c r="F85" s="683">
        <v>230</v>
      </c>
      <c r="G85" s="684">
        <v>5000</v>
      </c>
      <c r="H85" s="672">
        <v>1150000</v>
      </c>
      <c r="I85" s="673"/>
      <c r="J85" s="674">
        <v>0</v>
      </c>
      <c r="K85" s="675">
        <v>5000</v>
      </c>
      <c r="L85" s="676">
        <v>1150000</v>
      </c>
      <c r="M85" s="677">
        <v>5000</v>
      </c>
      <c r="N85" s="678">
        <f t="shared" si="2"/>
        <v>1150000</v>
      </c>
      <c r="O85" s="674">
        <v>80.5</v>
      </c>
      <c r="P85" s="679">
        <f t="shared" si="3"/>
        <v>402500</v>
      </c>
      <c r="Q85" s="351"/>
    </row>
    <row r="86" spans="1:17" ht="45">
      <c r="A86" s="648">
        <v>83</v>
      </c>
      <c r="B86" s="328" t="s">
        <v>662</v>
      </c>
      <c r="C86" s="328" t="s">
        <v>378</v>
      </c>
      <c r="D86" s="582" t="s">
        <v>377</v>
      </c>
      <c r="E86" s="682" t="s">
        <v>99</v>
      </c>
      <c r="F86" s="683">
        <v>325.00000000000006</v>
      </c>
      <c r="G86" s="684">
        <v>300</v>
      </c>
      <c r="H86" s="672">
        <v>97500.000000000015</v>
      </c>
      <c r="I86" s="673"/>
      <c r="J86" s="674">
        <v>0</v>
      </c>
      <c r="K86" s="675">
        <v>300</v>
      </c>
      <c r="L86" s="676">
        <v>97500.000000000015</v>
      </c>
      <c r="M86" s="677">
        <v>300</v>
      </c>
      <c r="N86" s="678">
        <f t="shared" si="2"/>
        <v>97500</v>
      </c>
      <c r="O86" s="674">
        <v>113.75</v>
      </c>
      <c r="P86" s="679">
        <f t="shared" si="3"/>
        <v>34125</v>
      </c>
      <c r="Q86" s="351"/>
    </row>
    <row r="87" spans="1:17" ht="45">
      <c r="A87" s="648">
        <v>84</v>
      </c>
      <c r="B87" s="328" t="s">
        <v>663</v>
      </c>
      <c r="C87" s="328" t="s">
        <v>376</v>
      </c>
      <c r="D87" s="582" t="s">
        <v>375</v>
      </c>
      <c r="E87" s="682" t="s">
        <v>99</v>
      </c>
      <c r="F87" s="683">
        <v>545</v>
      </c>
      <c r="G87" s="684">
        <v>300</v>
      </c>
      <c r="H87" s="672">
        <v>163500</v>
      </c>
      <c r="I87" s="673"/>
      <c r="J87" s="674">
        <v>0</v>
      </c>
      <c r="K87" s="675">
        <v>300</v>
      </c>
      <c r="L87" s="676">
        <v>163500</v>
      </c>
      <c r="M87" s="677">
        <v>300</v>
      </c>
      <c r="N87" s="678">
        <f t="shared" si="2"/>
        <v>163500</v>
      </c>
      <c r="O87" s="674">
        <v>190.75</v>
      </c>
      <c r="P87" s="679">
        <f t="shared" si="3"/>
        <v>57225</v>
      </c>
      <c r="Q87" s="351"/>
    </row>
    <row r="88" spans="1:17" ht="45">
      <c r="A88" s="648">
        <v>85</v>
      </c>
      <c r="B88" s="328" t="s">
        <v>664</v>
      </c>
      <c r="C88" s="328" t="s">
        <v>374</v>
      </c>
      <c r="D88" s="582" t="s">
        <v>373</v>
      </c>
      <c r="E88" s="682" t="s">
        <v>99</v>
      </c>
      <c r="F88" s="683">
        <v>849.99999999999989</v>
      </c>
      <c r="G88" s="684">
        <v>500</v>
      </c>
      <c r="H88" s="672">
        <v>424999.99999999994</v>
      </c>
      <c r="I88" s="673"/>
      <c r="J88" s="674">
        <v>0</v>
      </c>
      <c r="K88" s="675">
        <v>500</v>
      </c>
      <c r="L88" s="676">
        <v>424999.99999999994</v>
      </c>
      <c r="M88" s="677">
        <v>500</v>
      </c>
      <c r="N88" s="678">
        <f t="shared" si="2"/>
        <v>425000</v>
      </c>
      <c r="O88" s="674">
        <v>297.5</v>
      </c>
      <c r="P88" s="679">
        <f t="shared" si="3"/>
        <v>148750</v>
      </c>
      <c r="Q88" s="351"/>
    </row>
    <row r="89" spans="1:17" ht="30">
      <c r="A89" s="648">
        <v>86</v>
      </c>
      <c r="B89" s="328" t="s">
        <v>665</v>
      </c>
      <c r="C89" s="328" t="s">
        <v>372</v>
      </c>
      <c r="D89" s="582" t="s">
        <v>771</v>
      </c>
      <c r="E89" s="669" t="s">
        <v>3</v>
      </c>
      <c r="F89" s="670">
        <v>1800</v>
      </c>
      <c r="G89" s="684">
        <v>8</v>
      </c>
      <c r="H89" s="672">
        <v>14400</v>
      </c>
      <c r="I89" s="673"/>
      <c r="J89" s="674">
        <v>0</v>
      </c>
      <c r="K89" s="675">
        <v>8</v>
      </c>
      <c r="L89" s="676">
        <v>14400</v>
      </c>
      <c r="M89" s="677">
        <v>8</v>
      </c>
      <c r="N89" s="678">
        <f t="shared" si="2"/>
        <v>14400</v>
      </c>
      <c r="O89" s="674">
        <v>630</v>
      </c>
      <c r="P89" s="679">
        <f t="shared" si="3"/>
        <v>5040</v>
      </c>
      <c r="Q89" s="351"/>
    </row>
    <row r="90" spans="1:17" ht="30">
      <c r="A90" s="648">
        <v>87</v>
      </c>
      <c r="B90" s="328" t="s">
        <v>666</v>
      </c>
      <c r="C90" s="328" t="s">
        <v>370</v>
      </c>
      <c r="D90" s="582" t="s">
        <v>772</v>
      </c>
      <c r="E90" s="669" t="s">
        <v>3</v>
      </c>
      <c r="F90" s="670">
        <v>13000</v>
      </c>
      <c r="G90" s="671">
        <v>10</v>
      </c>
      <c r="H90" s="672">
        <v>130000</v>
      </c>
      <c r="I90" s="673"/>
      <c r="J90" s="674">
        <v>0</v>
      </c>
      <c r="K90" s="675">
        <v>10</v>
      </c>
      <c r="L90" s="676">
        <v>130000</v>
      </c>
      <c r="M90" s="677">
        <v>10</v>
      </c>
      <c r="N90" s="678">
        <f t="shared" si="2"/>
        <v>130000</v>
      </c>
      <c r="O90" s="674">
        <v>4550</v>
      </c>
      <c r="P90" s="679">
        <f t="shared" si="3"/>
        <v>45500</v>
      </c>
      <c r="Q90" s="351"/>
    </row>
    <row r="91" spans="1:17" ht="30">
      <c r="A91" s="648">
        <v>88</v>
      </c>
      <c r="B91" s="328" t="s">
        <v>667</v>
      </c>
      <c r="C91" s="328" t="s">
        <v>368</v>
      </c>
      <c r="D91" s="582" t="s">
        <v>773</v>
      </c>
      <c r="E91" s="669" t="s">
        <v>3</v>
      </c>
      <c r="F91" s="670">
        <v>13000</v>
      </c>
      <c r="G91" s="671">
        <v>14</v>
      </c>
      <c r="H91" s="672">
        <v>182000</v>
      </c>
      <c r="I91" s="673"/>
      <c r="J91" s="674">
        <v>0</v>
      </c>
      <c r="K91" s="675">
        <v>14</v>
      </c>
      <c r="L91" s="676">
        <v>182000</v>
      </c>
      <c r="M91" s="677">
        <v>14</v>
      </c>
      <c r="N91" s="678">
        <f t="shared" si="2"/>
        <v>182000</v>
      </c>
      <c r="O91" s="674">
        <v>4550</v>
      </c>
      <c r="P91" s="679">
        <f t="shared" si="3"/>
        <v>63700</v>
      </c>
      <c r="Q91" s="351"/>
    </row>
    <row r="92" spans="1:17" ht="30">
      <c r="A92" s="648">
        <v>89</v>
      </c>
      <c r="B92" s="328" t="s">
        <v>668</v>
      </c>
      <c r="C92" s="328" t="s">
        <v>366</v>
      </c>
      <c r="D92" s="582" t="s">
        <v>365</v>
      </c>
      <c r="E92" s="669" t="s">
        <v>3</v>
      </c>
      <c r="F92" s="670">
        <v>50000</v>
      </c>
      <c r="G92" s="671">
        <v>5</v>
      </c>
      <c r="H92" s="672">
        <v>250000</v>
      </c>
      <c r="I92" s="673"/>
      <c r="J92" s="674">
        <v>0</v>
      </c>
      <c r="K92" s="675">
        <v>5</v>
      </c>
      <c r="L92" s="676">
        <v>250000</v>
      </c>
      <c r="M92" s="677">
        <v>5</v>
      </c>
      <c r="N92" s="678">
        <f t="shared" si="2"/>
        <v>250000</v>
      </c>
      <c r="O92" s="674">
        <v>17500</v>
      </c>
      <c r="P92" s="679">
        <f t="shared" si="3"/>
        <v>87500</v>
      </c>
      <c r="Q92" s="351"/>
    </row>
    <row r="93" spans="1:17" ht="45">
      <c r="A93" s="648">
        <v>90</v>
      </c>
      <c r="B93" s="328" t="s">
        <v>669</v>
      </c>
      <c r="C93" s="328" t="s">
        <v>364</v>
      </c>
      <c r="D93" s="582" t="s">
        <v>774</v>
      </c>
      <c r="E93" s="669" t="s">
        <v>3</v>
      </c>
      <c r="F93" s="670">
        <v>6000</v>
      </c>
      <c r="G93" s="671">
        <v>10</v>
      </c>
      <c r="H93" s="672">
        <v>60000</v>
      </c>
      <c r="I93" s="673"/>
      <c r="J93" s="674">
        <v>0</v>
      </c>
      <c r="K93" s="675">
        <v>10</v>
      </c>
      <c r="L93" s="676">
        <v>60000</v>
      </c>
      <c r="M93" s="677">
        <v>10</v>
      </c>
      <c r="N93" s="678">
        <f t="shared" si="2"/>
        <v>60000</v>
      </c>
      <c r="O93" s="674">
        <v>2100</v>
      </c>
      <c r="P93" s="679">
        <f t="shared" si="3"/>
        <v>21000</v>
      </c>
      <c r="Q93" s="351"/>
    </row>
    <row r="94" spans="1:17" ht="45">
      <c r="A94" s="648">
        <v>91</v>
      </c>
      <c r="B94" s="328" t="s">
        <v>670</v>
      </c>
      <c r="C94" s="328" t="s">
        <v>362</v>
      </c>
      <c r="D94" s="582" t="s">
        <v>361</v>
      </c>
      <c r="E94" s="669" t="s">
        <v>3</v>
      </c>
      <c r="F94" s="670">
        <v>22500</v>
      </c>
      <c r="G94" s="684">
        <v>18</v>
      </c>
      <c r="H94" s="672">
        <v>405000</v>
      </c>
      <c r="I94" s="673"/>
      <c r="J94" s="674">
        <v>0</v>
      </c>
      <c r="K94" s="675">
        <v>18</v>
      </c>
      <c r="L94" s="676">
        <v>405000</v>
      </c>
      <c r="M94" s="677">
        <v>18</v>
      </c>
      <c r="N94" s="678">
        <f t="shared" si="2"/>
        <v>405000</v>
      </c>
      <c r="O94" s="674">
        <v>7875</v>
      </c>
      <c r="P94" s="679">
        <f t="shared" si="3"/>
        <v>141750</v>
      </c>
      <c r="Q94" s="351"/>
    </row>
    <row r="95" spans="1:17" ht="60">
      <c r="A95" s="648">
        <v>92</v>
      </c>
      <c r="B95" s="328" t="s">
        <v>671</v>
      </c>
      <c r="C95" s="328" t="s">
        <v>360</v>
      </c>
      <c r="D95" s="582" t="s">
        <v>359</v>
      </c>
      <c r="E95" s="669" t="s">
        <v>3</v>
      </c>
      <c r="F95" s="670">
        <v>54000</v>
      </c>
      <c r="G95" s="684">
        <v>18</v>
      </c>
      <c r="H95" s="672">
        <v>972000</v>
      </c>
      <c r="I95" s="673"/>
      <c r="J95" s="674">
        <v>0</v>
      </c>
      <c r="K95" s="675">
        <v>18</v>
      </c>
      <c r="L95" s="676">
        <v>972000</v>
      </c>
      <c r="M95" s="677">
        <v>18</v>
      </c>
      <c r="N95" s="678">
        <f t="shared" si="2"/>
        <v>972000</v>
      </c>
      <c r="O95" s="674">
        <v>18900</v>
      </c>
      <c r="P95" s="679">
        <f t="shared" si="3"/>
        <v>340200</v>
      </c>
      <c r="Q95" s="351"/>
    </row>
    <row r="96" spans="1:17" ht="45">
      <c r="A96" s="648">
        <v>93</v>
      </c>
      <c r="B96" s="328" t="s">
        <v>672</v>
      </c>
      <c r="C96" s="328" t="s">
        <v>358</v>
      </c>
      <c r="D96" s="582" t="s">
        <v>357</v>
      </c>
      <c r="E96" s="669" t="s">
        <v>3</v>
      </c>
      <c r="F96" s="670">
        <v>25000</v>
      </c>
      <c r="G96" s="684">
        <v>6</v>
      </c>
      <c r="H96" s="672">
        <v>150000</v>
      </c>
      <c r="I96" s="673"/>
      <c r="J96" s="674">
        <v>0</v>
      </c>
      <c r="K96" s="675">
        <v>6</v>
      </c>
      <c r="L96" s="676">
        <v>150000</v>
      </c>
      <c r="M96" s="677">
        <v>6</v>
      </c>
      <c r="N96" s="678">
        <f t="shared" si="2"/>
        <v>150000</v>
      </c>
      <c r="O96" s="674">
        <v>8750</v>
      </c>
      <c r="P96" s="679">
        <f t="shared" si="3"/>
        <v>52500</v>
      </c>
      <c r="Q96" s="351"/>
    </row>
    <row r="97" spans="1:17">
      <c r="A97" s="648">
        <v>94</v>
      </c>
      <c r="B97" s="328" t="s">
        <v>673</v>
      </c>
      <c r="C97" s="328" t="s">
        <v>356</v>
      </c>
      <c r="D97" s="582" t="s">
        <v>355</v>
      </c>
      <c r="E97" s="682" t="s">
        <v>99</v>
      </c>
      <c r="F97" s="683">
        <v>450</v>
      </c>
      <c r="G97" s="671">
        <v>400</v>
      </c>
      <c r="H97" s="672">
        <v>180000</v>
      </c>
      <c r="I97" s="673"/>
      <c r="J97" s="674">
        <v>0</v>
      </c>
      <c r="K97" s="675">
        <v>400</v>
      </c>
      <c r="L97" s="676">
        <v>180000</v>
      </c>
      <c r="M97" s="677">
        <v>400</v>
      </c>
      <c r="N97" s="678">
        <f t="shared" si="2"/>
        <v>180000</v>
      </c>
      <c r="O97" s="674">
        <v>157.5</v>
      </c>
      <c r="P97" s="679">
        <f t="shared" si="3"/>
        <v>63000</v>
      </c>
      <c r="Q97" s="351"/>
    </row>
    <row r="98" spans="1:17">
      <c r="A98" s="648">
        <v>95</v>
      </c>
      <c r="B98" s="328" t="s">
        <v>674</v>
      </c>
      <c r="C98" s="328" t="s">
        <v>354</v>
      </c>
      <c r="D98" s="582" t="s">
        <v>353</v>
      </c>
      <c r="E98" s="682" t="s">
        <v>99</v>
      </c>
      <c r="F98" s="683">
        <v>300</v>
      </c>
      <c r="G98" s="671">
        <v>400</v>
      </c>
      <c r="H98" s="672">
        <v>120000</v>
      </c>
      <c r="I98" s="673"/>
      <c r="J98" s="674">
        <v>0</v>
      </c>
      <c r="K98" s="675">
        <v>400</v>
      </c>
      <c r="L98" s="676">
        <v>120000</v>
      </c>
      <c r="M98" s="677">
        <v>400</v>
      </c>
      <c r="N98" s="678">
        <f t="shared" si="2"/>
        <v>120000</v>
      </c>
      <c r="O98" s="674">
        <v>105</v>
      </c>
      <c r="P98" s="679">
        <f t="shared" si="3"/>
        <v>42000</v>
      </c>
      <c r="Q98" s="351"/>
    </row>
    <row r="99" spans="1:17" ht="30">
      <c r="A99" s="648">
        <v>96</v>
      </c>
      <c r="B99" s="328" t="s">
        <v>675</v>
      </c>
      <c r="C99" s="328" t="s">
        <v>352</v>
      </c>
      <c r="D99" s="582" t="s">
        <v>351</v>
      </c>
      <c r="E99" s="669" t="s">
        <v>3</v>
      </c>
      <c r="F99" s="670">
        <v>4800</v>
      </c>
      <c r="G99" s="684">
        <v>20</v>
      </c>
      <c r="H99" s="672">
        <v>96000</v>
      </c>
      <c r="I99" s="673"/>
      <c r="J99" s="674">
        <v>0</v>
      </c>
      <c r="K99" s="675">
        <v>20</v>
      </c>
      <c r="L99" s="676">
        <v>96000</v>
      </c>
      <c r="M99" s="677">
        <v>20</v>
      </c>
      <c r="N99" s="678">
        <f t="shared" si="2"/>
        <v>96000</v>
      </c>
      <c r="O99" s="674">
        <v>1680</v>
      </c>
      <c r="P99" s="679">
        <f t="shared" si="3"/>
        <v>33600</v>
      </c>
      <c r="Q99" s="351"/>
    </row>
    <row r="100" spans="1:17" ht="45">
      <c r="A100" s="648">
        <v>97</v>
      </c>
      <c r="B100" s="328" t="s">
        <v>676</v>
      </c>
      <c r="C100" s="328" t="s">
        <v>350</v>
      </c>
      <c r="D100" s="582" t="s">
        <v>349</v>
      </c>
      <c r="E100" s="669" t="s">
        <v>3</v>
      </c>
      <c r="F100" s="670">
        <v>4000</v>
      </c>
      <c r="G100" s="684">
        <v>60</v>
      </c>
      <c r="H100" s="672">
        <v>240000</v>
      </c>
      <c r="I100" s="673"/>
      <c r="J100" s="674">
        <v>0</v>
      </c>
      <c r="K100" s="675">
        <v>60</v>
      </c>
      <c r="L100" s="676">
        <v>240000</v>
      </c>
      <c r="M100" s="677">
        <v>60</v>
      </c>
      <c r="N100" s="678">
        <f t="shared" si="2"/>
        <v>240000</v>
      </c>
      <c r="O100" s="674">
        <v>1400</v>
      </c>
      <c r="P100" s="679">
        <f t="shared" si="3"/>
        <v>84000</v>
      </c>
      <c r="Q100" s="351"/>
    </row>
    <row r="101" spans="1:17" ht="45">
      <c r="A101" s="648">
        <v>98</v>
      </c>
      <c r="B101" s="328" t="s">
        <v>677</v>
      </c>
      <c r="C101" s="328" t="s">
        <v>348</v>
      </c>
      <c r="D101" s="582" t="s">
        <v>347</v>
      </c>
      <c r="E101" s="669" t="s">
        <v>3</v>
      </c>
      <c r="F101" s="670">
        <v>1400</v>
      </c>
      <c r="G101" s="684">
        <v>215</v>
      </c>
      <c r="H101" s="672">
        <v>301000</v>
      </c>
      <c r="I101" s="673"/>
      <c r="J101" s="674">
        <v>0</v>
      </c>
      <c r="K101" s="675">
        <v>215</v>
      </c>
      <c r="L101" s="676">
        <v>301000</v>
      </c>
      <c r="M101" s="677">
        <v>215</v>
      </c>
      <c r="N101" s="678">
        <f t="shared" si="2"/>
        <v>301000</v>
      </c>
      <c r="O101" s="674">
        <v>490</v>
      </c>
      <c r="P101" s="679">
        <f t="shared" si="3"/>
        <v>105350</v>
      </c>
      <c r="Q101" s="351"/>
    </row>
    <row r="102" spans="1:17" ht="30">
      <c r="A102" s="648">
        <v>99</v>
      </c>
      <c r="B102" s="328" t="s">
        <v>678</v>
      </c>
      <c r="C102" s="328" t="s">
        <v>346</v>
      </c>
      <c r="D102" s="582" t="s">
        <v>345</v>
      </c>
      <c r="E102" s="669" t="s">
        <v>3</v>
      </c>
      <c r="F102" s="670">
        <v>1800</v>
      </c>
      <c r="G102" s="684">
        <v>95</v>
      </c>
      <c r="H102" s="672">
        <v>171000</v>
      </c>
      <c r="I102" s="673"/>
      <c r="J102" s="674">
        <v>0</v>
      </c>
      <c r="K102" s="675">
        <v>95</v>
      </c>
      <c r="L102" s="676">
        <v>171000</v>
      </c>
      <c r="M102" s="677">
        <v>95</v>
      </c>
      <c r="N102" s="678">
        <f t="shared" si="2"/>
        <v>171000</v>
      </c>
      <c r="O102" s="674">
        <v>630</v>
      </c>
      <c r="P102" s="679">
        <f t="shared" si="3"/>
        <v>59850</v>
      </c>
      <c r="Q102" s="351"/>
    </row>
    <row r="103" spans="1:17" ht="30">
      <c r="A103" s="648">
        <v>100</v>
      </c>
      <c r="B103" s="328" t="s">
        <v>679</v>
      </c>
      <c r="C103" s="328" t="s">
        <v>344</v>
      </c>
      <c r="D103" s="582" t="s">
        <v>343</v>
      </c>
      <c r="E103" s="669" t="s">
        <v>3</v>
      </c>
      <c r="F103" s="670">
        <v>160</v>
      </c>
      <c r="G103" s="684">
        <v>8</v>
      </c>
      <c r="H103" s="672">
        <v>1280</v>
      </c>
      <c r="I103" s="673"/>
      <c r="J103" s="674">
        <v>0</v>
      </c>
      <c r="K103" s="675">
        <v>8</v>
      </c>
      <c r="L103" s="676">
        <v>1280</v>
      </c>
      <c r="M103" s="677">
        <v>8</v>
      </c>
      <c r="N103" s="678">
        <f t="shared" si="2"/>
        <v>1280</v>
      </c>
      <c r="O103" s="674">
        <v>56</v>
      </c>
      <c r="P103" s="679">
        <f t="shared" si="3"/>
        <v>448</v>
      </c>
      <c r="Q103" s="351"/>
    </row>
    <row r="104" spans="1:17" ht="45">
      <c r="A104" s="648">
        <v>101</v>
      </c>
      <c r="B104" s="328" t="s">
        <v>680</v>
      </c>
      <c r="C104" s="328" t="s">
        <v>342</v>
      </c>
      <c r="D104" s="582" t="s">
        <v>341</v>
      </c>
      <c r="E104" s="669" t="s">
        <v>3</v>
      </c>
      <c r="F104" s="670">
        <v>3700.0000000000005</v>
      </c>
      <c r="G104" s="684">
        <v>40</v>
      </c>
      <c r="H104" s="672">
        <v>148000.00000000003</v>
      </c>
      <c r="I104" s="673"/>
      <c r="J104" s="674">
        <v>0</v>
      </c>
      <c r="K104" s="675">
        <v>40</v>
      </c>
      <c r="L104" s="676">
        <v>148000.00000000003</v>
      </c>
      <c r="M104" s="677">
        <v>40</v>
      </c>
      <c r="N104" s="678">
        <f t="shared" si="2"/>
        <v>148000</v>
      </c>
      <c r="O104" s="674">
        <v>1295</v>
      </c>
      <c r="P104" s="679">
        <f t="shared" si="3"/>
        <v>51800</v>
      </c>
      <c r="Q104" s="351"/>
    </row>
    <row r="105" spans="1:17" ht="30">
      <c r="A105" s="648">
        <v>102</v>
      </c>
      <c r="B105" s="328" t="s">
        <v>681</v>
      </c>
      <c r="C105" s="328" t="s">
        <v>340</v>
      </c>
      <c r="D105" s="582" t="s">
        <v>339</v>
      </c>
      <c r="E105" s="669" t="s">
        <v>3</v>
      </c>
      <c r="F105" s="670">
        <v>1000</v>
      </c>
      <c r="G105" s="684">
        <v>40</v>
      </c>
      <c r="H105" s="672">
        <v>40000</v>
      </c>
      <c r="I105" s="673"/>
      <c r="J105" s="674">
        <v>0</v>
      </c>
      <c r="K105" s="675">
        <v>40</v>
      </c>
      <c r="L105" s="676">
        <v>40000</v>
      </c>
      <c r="M105" s="677">
        <v>40</v>
      </c>
      <c r="N105" s="678">
        <f t="shared" si="2"/>
        <v>40000</v>
      </c>
      <c r="O105" s="674">
        <v>350</v>
      </c>
      <c r="P105" s="679">
        <f t="shared" si="3"/>
        <v>14000</v>
      </c>
      <c r="Q105" s="351"/>
    </row>
    <row r="106" spans="1:17">
      <c r="A106" s="648">
        <v>103</v>
      </c>
      <c r="B106" s="328" t="s">
        <v>682</v>
      </c>
      <c r="C106" s="328" t="s">
        <v>338</v>
      </c>
      <c r="D106" s="582" t="s">
        <v>337</v>
      </c>
      <c r="E106" s="669" t="s">
        <v>3</v>
      </c>
      <c r="F106" s="670">
        <v>210</v>
      </c>
      <c r="G106" s="684">
        <v>40</v>
      </c>
      <c r="H106" s="672">
        <v>8400</v>
      </c>
      <c r="I106" s="673"/>
      <c r="J106" s="674">
        <v>0</v>
      </c>
      <c r="K106" s="675">
        <v>40</v>
      </c>
      <c r="L106" s="676">
        <v>8400</v>
      </c>
      <c r="M106" s="677">
        <v>40</v>
      </c>
      <c r="N106" s="678">
        <f t="shared" si="2"/>
        <v>8400</v>
      </c>
      <c r="O106" s="674">
        <v>73.5</v>
      </c>
      <c r="P106" s="679">
        <f t="shared" si="3"/>
        <v>2940</v>
      </c>
      <c r="Q106" s="351"/>
    </row>
    <row r="107" spans="1:17" ht="30">
      <c r="A107" s="648">
        <v>104</v>
      </c>
      <c r="B107" s="328" t="s">
        <v>683</v>
      </c>
      <c r="C107" s="328" t="s">
        <v>336</v>
      </c>
      <c r="D107" s="582" t="s">
        <v>335</v>
      </c>
      <c r="E107" s="669" t="s">
        <v>3</v>
      </c>
      <c r="F107" s="670">
        <v>600</v>
      </c>
      <c r="G107" s="684">
        <v>40</v>
      </c>
      <c r="H107" s="672">
        <v>24000</v>
      </c>
      <c r="I107" s="673"/>
      <c r="J107" s="674">
        <v>0</v>
      </c>
      <c r="K107" s="675">
        <v>40</v>
      </c>
      <c r="L107" s="676">
        <v>24000</v>
      </c>
      <c r="M107" s="677">
        <v>40</v>
      </c>
      <c r="N107" s="678">
        <f t="shared" si="2"/>
        <v>24000</v>
      </c>
      <c r="O107" s="674">
        <v>210</v>
      </c>
      <c r="P107" s="679">
        <f t="shared" si="3"/>
        <v>8400</v>
      </c>
      <c r="Q107" s="351"/>
    </row>
    <row r="108" spans="1:17">
      <c r="A108" s="648">
        <v>105</v>
      </c>
      <c r="B108" s="328" t="s">
        <v>684</v>
      </c>
      <c r="C108" s="328" t="s">
        <v>334</v>
      </c>
      <c r="D108" s="582" t="s">
        <v>333</v>
      </c>
      <c r="E108" s="669" t="s">
        <v>3</v>
      </c>
      <c r="F108" s="670">
        <v>3000</v>
      </c>
      <c r="G108" s="684">
        <v>5</v>
      </c>
      <c r="H108" s="672">
        <v>15000</v>
      </c>
      <c r="I108" s="673"/>
      <c r="J108" s="674">
        <v>0</v>
      </c>
      <c r="K108" s="675">
        <v>5</v>
      </c>
      <c r="L108" s="676">
        <v>15000</v>
      </c>
      <c r="M108" s="677">
        <v>5</v>
      </c>
      <c r="N108" s="678">
        <f t="shared" si="2"/>
        <v>15000</v>
      </c>
      <c r="O108" s="674">
        <v>1050</v>
      </c>
      <c r="P108" s="679">
        <f t="shared" si="3"/>
        <v>5250</v>
      </c>
      <c r="Q108" s="351"/>
    </row>
    <row r="109" spans="1:17" ht="30">
      <c r="A109" s="648">
        <v>106</v>
      </c>
      <c r="B109" s="328" t="s">
        <v>685</v>
      </c>
      <c r="C109" s="328" t="s">
        <v>332</v>
      </c>
      <c r="D109" s="582" t="s">
        <v>331</v>
      </c>
      <c r="E109" s="669" t="s">
        <v>3</v>
      </c>
      <c r="F109" s="670">
        <v>4899.9999999999991</v>
      </c>
      <c r="G109" s="684">
        <v>10</v>
      </c>
      <c r="H109" s="672">
        <v>48999.999999999993</v>
      </c>
      <c r="I109" s="673"/>
      <c r="J109" s="674">
        <v>0</v>
      </c>
      <c r="K109" s="675">
        <v>10</v>
      </c>
      <c r="L109" s="676">
        <v>48999.999999999993</v>
      </c>
      <c r="M109" s="677">
        <v>10</v>
      </c>
      <c r="N109" s="678">
        <f t="shared" si="2"/>
        <v>49000</v>
      </c>
      <c r="O109" s="674">
        <v>1715</v>
      </c>
      <c r="P109" s="679">
        <f t="shared" si="3"/>
        <v>17150</v>
      </c>
      <c r="Q109" s="351"/>
    </row>
    <row r="110" spans="1:17" ht="30">
      <c r="A110" s="648">
        <v>107</v>
      </c>
      <c r="B110" s="328" t="s">
        <v>686</v>
      </c>
      <c r="C110" s="328" t="s">
        <v>330</v>
      </c>
      <c r="D110" s="582" t="s">
        <v>329</v>
      </c>
      <c r="E110" s="669" t="s">
        <v>3</v>
      </c>
      <c r="F110" s="670">
        <v>900</v>
      </c>
      <c r="G110" s="684">
        <v>15</v>
      </c>
      <c r="H110" s="672">
        <v>13500</v>
      </c>
      <c r="I110" s="673"/>
      <c r="J110" s="674">
        <v>0</v>
      </c>
      <c r="K110" s="675">
        <v>15</v>
      </c>
      <c r="L110" s="676">
        <v>13500</v>
      </c>
      <c r="M110" s="677">
        <v>15</v>
      </c>
      <c r="N110" s="678">
        <f t="shared" si="2"/>
        <v>13500</v>
      </c>
      <c r="O110" s="674">
        <v>315</v>
      </c>
      <c r="P110" s="679">
        <f t="shared" si="3"/>
        <v>4725</v>
      </c>
      <c r="Q110" s="351"/>
    </row>
    <row r="111" spans="1:17" ht="30">
      <c r="A111" s="648">
        <v>108</v>
      </c>
      <c r="B111" s="328" t="s">
        <v>687</v>
      </c>
      <c r="C111" s="328" t="s">
        <v>328</v>
      </c>
      <c r="D111" s="582" t="s">
        <v>327</v>
      </c>
      <c r="E111" s="669" t="s">
        <v>3</v>
      </c>
      <c r="F111" s="670">
        <v>3200</v>
      </c>
      <c r="G111" s="684">
        <v>15</v>
      </c>
      <c r="H111" s="672">
        <v>48000</v>
      </c>
      <c r="I111" s="673"/>
      <c r="J111" s="674">
        <v>0</v>
      </c>
      <c r="K111" s="675">
        <v>15</v>
      </c>
      <c r="L111" s="676">
        <v>48000</v>
      </c>
      <c r="M111" s="677">
        <v>15</v>
      </c>
      <c r="N111" s="678">
        <f t="shared" si="2"/>
        <v>48000</v>
      </c>
      <c r="O111" s="674">
        <v>1120</v>
      </c>
      <c r="P111" s="679">
        <f t="shared" si="3"/>
        <v>16800</v>
      </c>
      <c r="Q111" s="351"/>
    </row>
    <row r="112" spans="1:17" ht="75">
      <c r="A112" s="648">
        <v>109</v>
      </c>
      <c r="B112" s="328" t="s">
        <v>688</v>
      </c>
      <c r="C112" s="328" t="s">
        <v>326</v>
      </c>
      <c r="D112" s="582" t="s">
        <v>325</v>
      </c>
      <c r="E112" s="669" t="s">
        <v>3</v>
      </c>
      <c r="F112" s="670">
        <v>1315000</v>
      </c>
      <c r="G112" s="684">
        <v>1</v>
      </c>
      <c r="H112" s="672">
        <v>1315000</v>
      </c>
      <c r="I112" s="673"/>
      <c r="J112" s="674">
        <v>0</v>
      </c>
      <c r="K112" s="675">
        <v>1</v>
      </c>
      <c r="L112" s="676">
        <v>1315000</v>
      </c>
      <c r="M112" s="677">
        <v>1</v>
      </c>
      <c r="N112" s="678">
        <f t="shared" si="2"/>
        <v>1315000</v>
      </c>
      <c r="O112" s="674">
        <v>460250</v>
      </c>
      <c r="P112" s="679">
        <f t="shared" si="3"/>
        <v>460250</v>
      </c>
      <c r="Q112" s="351"/>
    </row>
    <row r="113" spans="1:17" ht="60">
      <c r="A113" s="648">
        <v>110</v>
      </c>
      <c r="B113" s="328" t="s">
        <v>689</v>
      </c>
      <c r="C113" s="328" t="s">
        <v>324</v>
      </c>
      <c r="D113" s="582" t="s">
        <v>323</v>
      </c>
      <c r="E113" s="669" t="s">
        <v>3</v>
      </c>
      <c r="F113" s="670">
        <v>875000.00000000012</v>
      </c>
      <c r="G113" s="684">
        <v>1</v>
      </c>
      <c r="H113" s="672">
        <v>875000.00000000012</v>
      </c>
      <c r="I113" s="673"/>
      <c r="J113" s="674">
        <v>0</v>
      </c>
      <c r="K113" s="675">
        <v>1</v>
      </c>
      <c r="L113" s="676">
        <v>875000.00000000012</v>
      </c>
      <c r="M113" s="677">
        <v>1</v>
      </c>
      <c r="N113" s="678">
        <f t="shared" si="2"/>
        <v>875000</v>
      </c>
      <c r="O113" s="674">
        <v>306250</v>
      </c>
      <c r="P113" s="679">
        <f t="shared" si="3"/>
        <v>306250</v>
      </c>
      <c r="Q113" s="351"/>
    </row>
    <row r="114" spans="1:17" ht="60">
      <c r="A114" s="648">
        <v>111</v>
      </c>
      <c r="B114" s="328" t="s">
        <v>690</v>
      </c>
      <c r="C114" s="328" t="s">
        <v>322</v>
      </c>
      <c r="D114" s="582" t="s">
        <v>321</v>
      </c>
      <c r="E114" s="669" t="s">
        <v>3</v>
      </c>
      <c r="F114" s="670">
        <v>370000</v>
      </c>
      <c r="G114" s="685">
        <v>2</v>
      </c>
      <c r="H114" s="672">
        <v>740000</v>
      </c>
      <c r="I114" s="673"/>
      <c r="J114" s="674">
        <v>0</v>
      </c>
      <c r="K114" s="675">
        <v>2</v>
      </c>
      <c r="L114" s="676">
        <v>740000</v>
      </c>
      <c r="M114" s="677">
        <v>2</v>
      </c>
      <c r="N114" s="678">
        <f t="shared" si="2"/>
        <v>740000</v>
      </c>
      <c r="O114" s="674">
        <v>129500</v>
      </c>
      <c r="P114" s="679">
        <f t="shared" si="3"/>
        <v>259000</v>
      </c>
      <c r="Q114" s="351"/>
    </row>
    <row r="115" spans="1:17" ht="75">
      <c r="A115" s="648">
        <v>112</v>
      </c>
      <c r="B115" s="328" t="s">
        <v>691</v>
      </c>
      <c r="C115" s="328" t="s">
        <v>320</v>
      </c>
      <c r="D115" s="582" t="s">
        <v>319</v>
      </c>
      <c r="E115" s="669" t="s">
        <v>3</v>
      </c>
      <c r="F115" s="670">
        <v>450000.00000000006</v>
      </c>
      <c r="G115" s="685">
        <v>1</v>
      </c>
      <c r="H115" s="672">
        <v>450000.00000000006</v>
      </c>
      <c r="I115" s="673"/>
      <c r="J115" s="674">
        <v>0</v>
      </c>
      <c r="K115" s="675">
        <v>1</v>
      </c>
      <c r="L115" s="676">
        <v>450000.00000000006</v>
      </c>
      <c r="M115" s="677">
        <v>1</v>
      </c>
      <c r="N115" s="678">
        <f t="shared" si="2"/>
        <v>450000</v>
      </c>
      <c r="O115" s="674">
        <v>157500</v>
      </c>
      <c r="P115" s="679">
        <f t="shared" si="3"/>
        <v>157500</v>
      </c>
      <c r="Q115" s="351"/>
    </row>
    <row r="116" spans="1:17" ht="150">
      <c r="A116" s="648">
        <v>113</v>
      </c>
      <c r="B116" s="67" t="s">
        <v>644</v>
      </c>
      <c r="C116" s="328" t="s">
        <v>318</v>
      </c>
      <c r="D116" s="580" t="s">
        <v>775</v>
      </c>
      <c r="E116" s="669" t="s">
        <v>3</v>
      </c>
      <c r="F116" s="670">
        <v>4000000</v>
      </c>
      <c r="G116" s="671">
        <v>1</v>
      </c>
      <c r="H116" s="672">
        <v>4000000</v>
      </c>
      <c r="I116" s="673"/>
      <c r="J116" s="674">
        <v>0</v>
      </c>
      <c r="K116" s="675">
        <v>1</v>
      </c>
      <c r="L116" s="676">
        <v>4000000</v>
      </c>
      <c r="M116" s="677">
        <v>0</v>
      </c>
      <c r="N116" s="678">
        <f t="shared" si="2"/>
        <v>0</v>
      </c>
      <c r="O116" s="674">
        <v>1400000</v>
      </c>
      <c r="P116" s="679">
        <f t="shared" si="3"/>
        <v>0</v>
      </c>
      <c r="Q116" s="351"/>
    </row>
    <row r="117" spans="1:17" ht="30">
      <c r="A117" s="648">
        <v>114</v>
      </c>
      <c r="B117" s="328" t="s">
        <v>693</v>
      </c>
      <c r="C117" s="328" t="s">
        <v>316</v>
      </c>
      <c r="D117" s="582" t="s">
        <v>315</v>
      </c>
      <c r="E117" s="682" t="s">
        <v>99</v>
      </c>
      <c r="F117" s="683">
        <v>300</v>
      </c>
      <c r="G117" s="684">
        <v>200</v>
      </c>
      <c r="H117" s="672">
        <v>60000</v>
      </c>
      <c r="I117" s="673"/>
      <c r="J117" s="674">
        <v>0</v>
      </c>
      <c r="K117" s="675">
        <v>200</v>
      </c>
      <c r="L117" s="676">
        <v>60000</v>
      </c>
      <c r="M117" s="677">
        <v>200</v>
      </c>
      <c r="N117" s="678">
        <f t="shared" si="2"/>
        <v>60000</v>
      </c>
      <c r="O117" s="674">
        <v>105</v>
      </c>
      <c r="P117" s="679">
        <f t="shared" si="3"/>
        <v>21000</v>
      </c>
      <c r="Q117" s="351"/>
    </row>
    <row r="118" spans="1:17" ht="30">
      <c r="A118" s="648">
        <v>115</v>
      </c>
      <c r="B118" s="328" t="s">
        <v>694</v>
      </c>
      <c r="C118" s="328" t="s">
        <v>314</v>
      </c>
      <c r="D118" s="582" t="s">
        <v>313</v>
      </c>
      <c r="E118" s="682" t="s">
        <v>99</v>
      </c>
      <c r="F118" s="683">
        <v>560</v>
      </c>
      <c r="G118" s="684">
        <v>200</v>
      </c>
      <c r="H118" s="672">
        <v>112000</v>
      </c>
      <c r="I118" s="673"/>
      <c r="J118" s="674">
        <v>0</v>
      </c>
      <c r="K118" s="675">
        <v>200</v>
      </c>
      <c r="L118" s="676">
        <v>112000</v>
      </c>
      <c r="M118" s="677">
        <v>200</v>
      </c>
      <c r="N118" s="678">
        <f t="shared" si="2"/>
        <v>112000</v>
      </c>
      <c r="O118" s="674">
        <v>196</v>
      </c>
      <c r="P118" s="679">
        <f t="shared" si="3"/>
        <v>39200</v>
      </c>
      <c r="Q118" s="351"/>
    </row>
    <row r="119" spans="1:17" ht="30">
      <c r="A119" s="648">
        <v>116</v>
      </c>
      <c r="B119" s="328" t="s">
        <v>695</v>
      </c>
      <c r="C119" s="328" t="s">
        <v>312</v>
      </c>
      <c r="D119" s="582" t="s">
        <v>311</v>
      </c>
      <c r="E119" s="682" t="s">
        <v>99</v>
      </c>
      <c r="F119" s="683">
        <v>750</v>
      </c>
      <c r="G119" s="684">
        <v>75</v>
      </c>
      <c r="H119" s="672">
        <v>56250</v>
      </c>
      <c r="I119" s="673"/>
      <c r="J119" s="674">
        <v>0</v>
      </c>
      <c r="K119" s="675">
        <v>75</v>
      </c>
      <c r="L119" s="676">
        <v>56250</v>
      </c>
      <c r="M119" s="677">
        <v>75</v>
      </c>
      <c r="N119" s="678">
        <f t="shared" si="2"/>
        <v>56250</v>
      </c>
      <c r="O119" s="674">
        <v>262.5</v>
      </c>
      <c r="P119" s="679">
        <f t="shared" si="3"/>
        <v>19688</v>
      </c>
      <c r="Q119" s="351"/>
    </row>
    <row r="120" spans="1:17" ht="30">
      <c r="A120" s="648">
        <v>117</v>
      </c>
      <c r="B120" s="328" t="s">
        <v>696</v>
      </c>
      <c r="C120" s="328" t="s">
        <v>310</v>
      </c>
      <c r="D120" s="582" t="s">
        <v>309</v>
      </c>
      <c r="E120" s="682" t="s">
        <v>99</v>
      </c>
      <c r="F120" s="683">
        <v>1050</v>
      </c>
      <c r="G120" s="684">
        <v>50</v>
      </c>
      <c r="H120" s="672">
        <v>52500</v>
      </c>
      <c r="I120" s="673"/>
      <c r="J120" s="674">
        <v>0</v>
      </c>
      <c r="K120" s="675">
        <v>50</v>
      </c>
      <c r="L120" s="676">
        <v>52500</v>
      </c>
      <c r="M120" s="677">
        <v>50</v>
      </c>
      <c r="N120" s="678">
        <f t="shared" si="2"/>
        <v>52500</v>
      </c>
      <c r="O120" s="674">
        <v>367.5</v>
      </c>
      <c r="P120" s="679">
        <f t="shared" si="3"/>
        <v>18375</v>
      </c>
      <c r="Q120" s="351"/>
    </row>
    <row r="121" spans="1:17" ht="30">
      <c r="A121" s="648">
        <v>118</v>
      </c>
      <c r="B121" s="328" t="s">
        <v>697</v>
      </c>
      <c r="C121" s="328" t="s">
        <v>308</v>
      </c>
      <c r="D121" s="582" t="s">
        <v>307</v>
      </c>
      <c r="E121" s="682" t="s">
        <v>99</v>
      </c>
      <c r="F121" s="683">
        <v>1500</v>
      </c>
      <c r="G121" s="684">
        <v>50</v>
      </c>
      <c r="H121" s="672">
        <v>75000</v>
      </c>
      <c r="I121" s="673"/>
      <c r="J121" s="674">
        <v>0</v>
      </c>
      <c r="K121" s="675">
        <v>50</v>
      </c>
      <c r="L121" s="676">
        <v>75000</v>
      </c>
      <c r="M121" s="677">
        <v>50</v>
      </c>
      <c r="N121" s="678">
        <f t="shared" si="2"/>
        <v>75000</v>
      </c>
      <c r="O121" s="674">
        <v>525</v>
      </c>
      <c r="P121" s="679">
        <f t="shared" si="3"/>
        <v>26250</v>
      </c>
      <c r="Q121" s="351"/>
    </row>
    <row r="122" spans="1:17" ht="30">
      <c r="A122" s="648">
        <v>119</v>
      </c>
      <c r="B122" s="328" t="s">
        <v>698</v>
      </c>
      <c r="C122" s="328" t="s">
        <v>306</v>
      </c>
      <c r="D122" s="582" t="s">
        <v>305</v>
      </c>
      <c r="E122" s="682" t="s">
        <v>99</v>
      </c>
      <c r="F122" s="683">
        <v>1900</v>
      </c>
      <c r="G122" s="684">
        <v>100</v>
      </c>
      <c r="H122" s="672">
        <v>190000</v>
      </c>
      <c r="I122" s="673"/>
      <c r="J122" s="674">
        <v>0</v>
      </c>
      <c r="K122" s="675">
        <v>100</v>
      </c>
      <c r="L122" s="676">
        <v>190000</v>
      </c>
      <c r="M122" s="677">
        <v>100</v>
      </c>
      <c r="N122" s="678">
        <f t="shared" si="2"/>
        <v>190000</v>
      </c>
      <c r="O122" s="674">
        <v>665</v>
      </c>
      <c r="P122" s="679">
        <f t="shared" si="3"/>
        <v>66500</v>
      </c>
      <c r="Q122" s="351"/>
    </row>
    <row r="123" spans="1:17" ht="30">
      <c r="A123" s="648">
        <v>120</v>
      </c>
      <c r="B123" s="328" t="s">
        <v>699</v>
      </c>
      <c r="C123" s="328" t="s">
        <v>304</v>
      </c>
      <c r="D123" s="582" t="s">
        <v>303</v>
      </c>
      <c r="E123" s="682" t="s">
        <v>99</v>
      </c>
      <c r="F123" s="683">
        <v>2400</v>
      </c>
      <c r="G123" s="684">
        <v>500</v>
      </c>
      <c r="H123" s="672">
        <v>1200000</v>
      </c>
      <c r="I123" s="673"/>
      <c r="J123" s="674">
        <v>0</v>
      </c>
      <c r="K123" s="675">
        <v>500</v>
      </c>
      <c r="L123" s="676">
        <v>1200000</v>
      </c>
      <c r="M123" s="677">
        <v>500</v>
      </c>
      <c r="N123" s="678">
        <f t="shared" si="2"/>
        <v>1200000</v>
      </c>
      <c r="O123" s="674">
        <v>840</v>
      </c>
      <c r="P123" s="679">
        <f t="shared" si="3"/>
        <v>420000</v>
      </c>
      <c r="Q123" s="351"/>
    </row>
    <row r="124" spans="1:17">
      <c r="A124" s="648">
        <v>121</v>
      </c>
      <c r="B124" s="328" t="s">
        <v>700</v>
      </c>
      <c r="C124" s="328" t="s">
        <v>302</v>
      </c>
      <c r="D124" s="582" t="s">
        <v>301</v>
      </c>
      <c r="E124" s="669" t="s">
        <v>3</v>
      </c>
      <c r="F124" s="670">
        <v>849.99999999999989</v>
      </c>
      <c r="G124" s="684">
        <v>8</v>
      </c>
      <c r="H124" s="672">
        <v>6799.9999999999991</v>
      </c>
      <c r="I124" s="673"/>
      <c r="J124" s="674">
        <v>0</v>
      </c>
      <c r="K124" s="675">
        <v>8</v>
      </c>
      <c r="L124" s="676">
        <v>6799.9999999999991</v>
      </c>
      <c r="M124" s="677">
        <v>8</v>
      </c>
      <c r="N124" s="678">
        <f t="shared" si="2"/>
        <v>6800</v>
      </c>
      <c r="O124" s="674">
        <v>297.5</v>
      </c>
      <c r="P124" s="679">
        <f t="shared" si="3"/>
        <v>2380</v>
      </c>
      <c r="Q124" s="351"/>
    </row>
    <row r="125" spans="1:17">
      <c r="A125" s="648">
        <v>122</v>
      </c>
      <c r="B125" s="328" t="s">
        <v>701</v>
      </c>
      <c r="C125" s="328" t="s">
        <v>300</v>
      </c>
      <c r="D125" s="582" t="s">
        <v>299</v>
      </c>
      <c r="E125" s="669" t="s">
        <v>3</v>
      </c>
      <c r="F125" s="670">
        <v>1200</v>
      </c>
      <c r="G125" s="684">
        <v>8</v>
      </c>
      <c r="H125" s="672">
        <v>9600</v>
      </c>
      <c r="I125" s="673"/>
      <c r="J125" s="674">
        <v>0</v>
      </c>
      <c r="K125" s="675">
        <v>8</v>
      </c>
      <c r="L125" s="676">
        <v>9600</v>
      </c>
      <c r="M125" s="677">
        <v>8</v>
      </c>
      <c r="N125" s="678">
        <f t="shared" si="2"/>
        <v>9600</v>
      </c>
      <c r="O125" s="674">
        <v>420</v>
      </c>
      <c r="P125" s="679">
        <f t="shared" si="3"/>
        <v>3360</v>
      </c>
      <c r="Q125" s="351"/>
    </row>
    <row r="126" spans="1:17">
      <c r="A126" s="648">
        <v>123</v>
      </c>
      <c r="B126" s="328" t="s">
        <v>702</v>
      </c>
      <c r="C126" s="328" t="s">
        <v>298</v>
      </c>
      <c r="D126" s="582" t="s">
        <v>297</v>
      </c>
      <c r="E126" s="669" t="s">
        <v>3</v>
      </c>
      <c r="F126" s="670">
        <v>1500</v>
      </c>
      <c r="G126" s="684">
        <v>8</v>
      </c>
      <c r="H126" s="672">
        <v>12000</v>
      </c>
      <c r="I126" s="673"/>
      <c r="J126" s="674">
        <v>0</v>
      </c>
      <c r="K126" s="675">
        <v>8</v>
      </c>
      <c r="L126" s="676">
        <v>12000</v>
      </c>
      <c r="M126" s="677">
        <v>8</v>
      </c>
      <c r="N126" s="678">
        <f t="shared" si="2"/>
        <v>12000</v>
      </c>
      <c r="O126" s="674">
        <v>525</v>
      </c>
      <c r="P126" s="679">
        <f t="shared" si="3"/>
        <v>4200</v>
      </c>
      <c r="Q126" s="351"/>
    </row>
    <row r="127" spans="1:17">
      <c r="A127" s="648">
        <v>124</v>
      </c>
      <c r="B127" s="328" t="s">
        <v>703</v>
      </c>
      <c r="C127" s="328" t="s">
        <v>296</v>
      </c>
      <c r="D127" s="582" t="s">
        <v>295</v>
      </c>
      <c r="E127" s="669" t="s">
        <v>3</v>
      </c>
      <c r="F127" s="670">
        <v>1900</v>
      </c>
      <c r="G127" s="684">
        <v>4</v>
      </c>
      <c r="H127" s="672">
        <v>7600</v>
      </c>
      <c r="I127" s="673"/>
      <c r="J127" s="674">
        <v>0</v>
      </c>
      <c r="K127" s="675">
        <v>4</v>
      </c>
      <c r="L127" s="676">
        <v>7600</v>
      </c>
      <c r="M127" s="677">
        <v>4</v>
      </c>
      <c r="N127" s="678">
        <f t="shared" si="2"/>
        <v>7600</v>
      </c>
      <c r="O127" s="674">
        <v>665</v>
      </c>
      <c r="P127" s="679">
        <f t="shared" si="3"/>
        <v>2660</v>
      </c>
      <c r="Q127" s="351"/>
    </row>
    <row r="128" spans="1:17">
      <c r="A128" s="648">
        <v>125</v>
      </c>
      <c r="B128" s="328" t="s">
        <v>704</v>
      </c>
      <c r="C128" s="328" t="s">
        <v>294</v>
      </c>
      <c r="D128" s="582" t="s">
        <v>293</v>
      </c>
      <c r="E128" s="669" t="s">
        <v>3</v>
      </c>
      <c r="F128" s="670">
        <v>2500</v>
      </c>
      <c r="G128" s="684">
        <v>4</v>
      </c>
      <c r="H128" s="672">
        <v>10000</v>
      </c>
      <c r="I128" s="673"/>
      <c r="J128" s="674">
        <v>0</v>
      </c>
      <c r="K128" s="675">
        <v>4</v>
      </c>
      <c r="L128" s="676">
        <v>10000</v>
      </c>
      <c r="M128" s="677">
        <v>4</v>
      </c>
      <c r="N128" s="678">
        <f t="shared" si="2"/>
        <v>10000</v>
      </c>
      <c r="O128" s="674">
        <v>875</v>
      </c>
      <c r="P128" s="679">
        <f t="shared" si="3"/>
        <v>3500</v>
      </c>
      <c r="Q128" s="351"/>
    </row>
    <row r="129" spans="1:17">
      <c r="A129" s="648">
        <v>126</v>
      </c>
      <c r="B129" s="328" t="s">
        <v>705</v>
      </c>
      <c r="C129" s="328" t="s">
        <v>292</v>
      </c>
      <c r="D129" s="582" t="s">
        <v>291</v>
      </c>
      <c r="E129" s="669" t="s">
        <v>3</v>
      </c>
      <c r="F129" s="670">
        <v>3500</v>
      </c>
      <c r="G129" s="684">
        <v>4</v>
      </c>
      <c r="H129" s="672">
        <v>14000</v>
      </c>
      <c r="I129" s="673"/>
      <c r="J129" s="674">
        <v>0</v>
      </c>
      <c r="K129" s="675">
        <v>4</v>
      </c>
      <c r="L129" s="676">
        <v>14000</v>
      </c>
      <c r="M129" s="677">
        <v>4</v>
      </c>
      <c r="N129" s="678">
        <f t="shared" si="2"/>
        <v>14000</v>
      </c>
      <c r="O129" s="674">
        <v>1225</v>
      </c>
      <c r="P129" s="679">
        <f t="shared" si="3"/>
        <v>4900</v>
      </c>
      <c r="Q129" s="351"/>
    </row>
    <row r="130" spans="1:17">
      <c r="A130" s="648">
        <v>127</v>
      </c>
      <c r="B130" s="328" t="s">
        <v>706</v>
      </c>
      <c r="C130" s="328" t="s">
        <v>290</v>
      </c>
      <c r="D130" s="582" t="s">
        <v>289</v>
      </c>
      <c r="E130" s="669" t="s">
        <v>3</v>
      </c>
      <c r="F130" s="670">
        <v>4000</v>
      </c>
      <c r="G130" s="684">
        <v>12</v>
      </c>
      <c r="H130" s="672">
        <v>48000</v>
      </c>
      <c r="I130" s="673"/>
      <c r="J130" s="674">
        <v>0</v>
      </c>
      <c r="K130" s="675">
        <v>12</v>
      </c>
      <c r="L130" s="676">
        <v>48000</v>
      </c>
      <c r="M130" s="677">
        <v>12</v>
      </c>
      <c r="N130" s="678">
        <f t="shared" si="2"/>
        <v>48000</v>
      </c>
      <c r="O130" s="674">
        <v>1400</v>
      </c>
      <c r="P130" s="679">
        <f t="shared" si="3"/>
        <v>16800</v>
      </c>
      <c r="Q130" s="351"/>
    </row>
    <row r="131" spans="1:17" ht="30">
      <c r="A131" s="648">
        <v>128</v>
      </c>
      <c r="B131" s="328" t="s">
        <v>707</v>
      </c>
      <c r="C131" s="328" t="s">
        <v>288</v>
      </c>
      <c r="D131" s="582" t="s">
        <v>287</v>
      </c>
      <c r="E131" s="682" t="s">
        <v>99</v>
      </c>
      <c r="F131" s="683">
        <v>1100</v>
      </c>
      <c r="G131" s="684">
        <v>100</v>
      </c>
      <c r="H131" s="672">
        <v>110000</v>
      </c>
      <c r="I131" s="673"/>
      <c r="J131" s="674">
        <v>0</v>
      </c>
      <c r="K131" s="675">
        <v>100</v>
      </c>
      <c r="L131" s="676">
        <v>110000</v>
      </c>
      <c r="M131" s="677">
        <v>100</v>
      </c>
      <c r="N131" s="678">
        <f t="shared" si="2"/>
        <v>110000</v>
      </c>
      <c r="O131" s="674">
        <v>385</v>
      </c>
      <c r="P131" s="679">
        <f t="shared" si="3"/>
        <v>38500</v>
      </c>
      <c r="Q131" s="351"/>
    </row>
    <row r="132" spans="1:17" ht="30">
      <c r="A132" s="648">
        <v>129</v>
      </c>
      <c r="B132" s="328" t="s">
        <v>709</v>
      </c>
      <c r="C132" s="328" t="s">
        <v>286</v>
      </c>
      <c r="D132" s="582" t="s">
        <v>285</v>
      </c>
      <c r="E132" s="682" t="s">
        <v>99</v>
      </c>
      <c r="F132" s="683">
        <v>1150</v>
      </c>
      <c r="G132" s="684">
        <v>100</v>
      </c>
      <c r="H132" s="672">
        <v>115000</v>
      </c>
      <c r="I132" s="673"/>
      <c r="J132" s="674">
        <v>0</v>
      </c>
      <c r="K132" s="675">
        <v>100</v>
      </c>
      <c r="L132" s="676">
        <v>115000</v>
      </c>
      <c r="M132" s="677">
        <v>100</v>
      </c>
      <c r="N132" s="678">
        <f t="shared" si="2"/>
        <v>115000</v>
      </c>
      <c r="O132" s="674">
        <v>402.5</v>
      </c>
      <c r="P132" s="679">
        <f t="shared" si="3"/>
        <v>40250</v>
      </c>
      <c r="Q132" s="351"/>
    </row>
    <row r="133" spans="1:17" ht="30">
      <c r="A133" s="648">
        <v>130</v>
      </c>
      <c r="B133" s="328" t="s">
        <v>708</v>
      </c>
      <c r="C133" s="328" t="s">
        <v>284</v>
      </c>
      <c r="D133" s="582" t="s">
        <v>283</v>
      </c>
      <c r="E133" s="682" t="s">
        <v>99</v>
      </c>
      <c r="F133" s="683">
        <v>125</v>
      </c>
      <c r="G133" s="684">
        <v>200</v>
      </c>
      <c r="H133" s="672">
        <v>25000</v>
      </c>
      <c r="I133" s="673"/>
      <c r="J133" s="674">
        <v>0</v>
      </c>
      <c r="K133" s="675">
        <v>200</v>
      </c>
      <c r="L133" s="676">
        <v>25000</v>
      </c>
      <c r="M133" s="677">
        <v>200</v>
      </c>
      <c r="N133" s="678">
        <f t="shared" ref="N133:N196" si="4">ROUND(M133*F133,0)</f>
        <v>25000</v>
      </c>
      <c r="O133" s="674">
        <v>43.75</v>
      </c>
      <c r="P133" s="679">
        <f t="shared" ref="P133:P196" si="5">ROUND(O133*M133,0)</f>
        <v>8750</v>
      </c>
      <c r="Q133" s="351"/>
    </row>
    <row r="134" spans="1:17" ht="30">
      <c r="A134" s="648">
        <v>131</v>
      </c>
      <c r="B134" s="328" t="s">
        <v>710</v>
      </c>
      <c r="C134" s="328" t="s">
        <v>282</v>
      </c>
      <c r="D134" s="582" t="s">
        <v>281</v>
      </c>
      <c r="E134" s="682" t="s">
        <v>99</v>
      </c>
      <c r="F134" s="683">
        <v>270</v>
      </c>
      <c r="G134" s="684">
        <v>700</v>
      </c>
      <c r="H134" s="672">
        <v>189000</v>
      </c>
      <c r="I134" s="673"/>
      <c r="J134" s="674">
        <v>0</v>
      </c>
      <c r="K134" s="675">
        <v>700</v>
      </c>
      <c r="L134" s="676">
        <v>189000</v>
      </c>
      <c r="M134" s="677">
        <v>700</v>
      </c>
      <c r="N134" s="678">
        <f t="shared" si="4"/>
        <v>189000</v>
      </c>
      <c r="O134" s="674">
        <v>94.5</v>
      </c>
      <c r="P134" s="679">
        <f t="shared" si="5"/>
        <v>66150</v>
      </c>
      <c r="Q134" s="351"/>
    </row>
    <row r="135" spans="1:17" ht="30">
      <c r="A135" s="648">
        <v>132</v>
      </c>
      <c r="B135" s="328" t="s">
        <v>711</v>
      </c>
      <c r="C135" s="328" t="s">
        <v>280</v>
      </c>
      <c r="D135" s="582" t="s">
        <v>279</v>
      </c>
      <c r="E135" s="682" t="s">
        <v>99</v>
      </c>
      <c r="F135" s="683">
        <v>1295</v>
      </c>
      <c r="G135" s="684">
        <v>200</v>
      </c>
      <c r="H135" s="672">
        <v>259000</v>
      </c>
      <c r="I135" s="673"/>
      <c r="J135" s="674">
        <v>0</v>
      </c>
      <c r="K135" s="675">
        <v>200</v>
      </c>
      <c r="L135" s="676">
        <v>259000</v>
      </c>
      <c r="M135" s="677">
        <v>200</v>
      </c>
      <c r="N135" s="678">
        <f t="shared" si="4"/>
        <v>259000</v>
      </c>
      <c r="O135" s="674">
        <v>453.25</v>
      </c>
      <c r="P135" s="679">
        <f t="shared" si="5"/>
        <v>90650</v>
      </c>
      <c r="Q135" s="351"/>
    </row>
    <row r="136" spans="1:17" ht="45">
      <c r="A136" s="648">
        <v>133</v>
      </c>
      <c r="B136" s="328" t="s">
        <v>712</v>
      </c>
      <c r="C136" s="328" t="s">
        <v>278</v>
      </c>
      <c r="D136" s="582" t="s">
        <v>277</v>
      </c>
      <c r="E136" s="682" t="s">
        <v>99</v>
      </c>
      <c r="F136" s="683">
        <v>4500</v>
      </c>
      <c r="G136" s="684">
        <v>100</v>
      </c>
      <c r="H136" s="672">
        <v>450000</v>
      </c>
      <c r="I136" s="673"/>
      <c r="J136" s="674">
        <v>0</v>
      </c>
      <c r="K136" s="675">
        <v>100</v>
      </c>
      <c r="L136" s="676">
        <v>450000</v>
      </c>
      <c r="M136" s="677">
        <v>100</v>
      </c>
      <c r="N136" s="678">
        <f t="shared" si="4"/>
        <v>450000</v>
      </c>
      <c r="O136" s="674">
        <v>1575</v>
      </c>
      <c r="P136" s="679">
        <f t="shared" si="5"/>
        <v>157500</v>
      </c>
      <c r="Q136" s="351"/>
    </row>
    <row r="137" spans="1:17" ht="30">
      <c r="A137" s="648">
        <v>134</v>
      </c>
      <c r="B137" s="328" t="s">
        <v>713</v>
      </c>
      <c r="C137" s="328" t="s">
        <v>276</v>
      </c>
      <c r="D137" s="582" t="s">
        <v>275</v>
      </c>
      <c r="E137" s="669" t="s">
        <v>3</v>
      </c>
      <c r="F137" s="670">
        <v>400000</v>
      </c>
      <c r="G137" s="684">
        <v>7</v>
      </c>
      <c r="H137" s="672">
        <v>2800000</v>
      </c>
      <c r="I137" s="673">
        <v>2</v>
      </c>
      <c r="J137" s="674">
        <v>800000</v>
      </c>
      <c r="K137" s="675">
        <v>9</v>
      </c>
      <c r="L137" s="676">
        <v>3600000</v>
      </c>
      <c r="M137" s="677">
        <v>9</v>
      </c>
      <c r="N137" s="678">
        <f t="shared" si="4"/>
        <v>3600000</v>
      </c>
      <c r="O137" s="674">
        <v>140000</v>
      </c>
      <c r="P137" s="679">
        <f t="shared" si="5"/>
        <v>1260000</v>
      </c>
      <c r="Q137" s="351"/>
    </row>
    <row r="138" spans="1:17">
      <c r="A138" s="648">
        <v>135</v>
      </c>
      <c r="B138" s="328" t="s">
        <v>714</v>
      </c>
      <c r="C138" s="328" t="s">
        <v>274</v>
      </c>
      <c r="D138" s="582" t="s">
        <v>273</v>
      </c>
      <c r="E138" s="669" t="s">
        <v>3</v>
      </c>
      <c r="F138" s="670">
        <v>25000</v>
      </c>
      <c r="G138" s="684">
        <v>182</v>
      </c>
      <c r="H138" s="672">
        <v>4550000</v>
      </c>
      <c r="I138" s="673">
        <v>52</v>
      </c>
      <c r="J138" s="674">
        <v>1300000</v>
      </c>
      <c r="K138" s="675">
        <v>234</v>
      </c>
      <c r="L138" s="676">
        <v>5850000</v>
      </c>
      <c r="M138" s="677">
        <v>234</v>
      </c>
      <c r="N138" s="678">
        <f t="shared" si="4"/>
        <v>5850000</v>
      </c>
      <c r="O138" s="674">
        <v>8750</v>
      </c>
      <c r="P138" s="679">
        <f t="shared" si="5"/>
        <v>2047500</v>
      </c>
      <c r="Q138" s="351"/>
    </row>
    <row r="139" spans="1:17" ht="21">
      <c r="A139" s="648">
        <v>136</v>
      </c>
      <c r="B139" s="566"/>
      <c r="C139" s="328"/>
      <c r="D139" s="581" t="s">
        <v>543</v>
      </c>
      <c r="E139" s="680"/>
      <c r="F139" s="670">
        <v>25000</v>
      </c>
      <c r="G139" s="680"/>
      <c r="H139" s="680"/>
      <c r="I139" s="680"/>
      <c r="J139" s="680"/>
      <c r="K139" s="675"/>
      <c r="L139" s="676"/>
      <c r="M139" s="681">
        <v>118</v>
      </c>
      <c r="N139" s="678">
        <f t="shared" si="4"/>
        <v>2950000</v>
      </c>
      <c r="O139" s="686">
        <v>8750</v>
      </c>
      <c r="P139" s="679">
        <f t="shared" si="5"/>
        <v>1032500</v>
      </c>
      <c r="Q139" s="351"/>
    </row>
    <row r="140" spans="1:17" ht="30">
      <c r="A140" s="648">
        <v>137</v>
      </c>
      <c r="B140" s="328" t="s">
        <v>715</v>
      </c>
      <c r="C140" s="328" t="s">
        <v>272</v>
      </c>
      <c r="D140" s="582" t="s">
        <v>271</v>
      </c>
      <c r="E140" s="669" t="s">
        <v>3</v>
      </c>
      <c r="F140" s="670">
        <v>30000</v>
      </c>
      <c r="G140" s="684">
        <v>7</v>
      </c>
      <c r="H140" s="672">
        <v>210000</v>
      </c>
      <c r="I140" s="673">
        <v>2</v>
      </c>
      <c r="J140" s="674">
        <v>60000</v>
      </c>
      <c r="K140" s="675">
        <v>9</v>
      </c>
      <c r="L140" s="676">
        <v>270000</v>
      </c>
      <c r="M140" s="677">
        <v>9</v>
      </c>
      <c r="N140" s="678">
        <f t="shared" si="4"/>
        <v>270000</v>
      </c>
      <c r="O140" s="674">
        <v>10500</v>
      </c>
      <c r="P140" s="679">
        <f t="shared" si="5"/>
        <v>94500</v>
      </c>
      <c r="Q140" s="351"/>
    </row>
    <row r="141" spans="1:17" ht="21">
      <c r="A141" s="648">
        <v>138</v>
      </c>
      <c r="B141" s="566"/>
      <c r="C141" s="328"/>
      <c r="D141" s="581" t="s">
        <v>543</v>
      </c>
      <c r="E141" s="680"/>
      <c r="F141" s="670">
        <v>30000</v>
      </c>
      <c r="G141" s="680"/>
      <c r="H141" s="680"/>
      <c r="I141" s="680"/>
      <c r="J141" s="680"/>
      <c r="K141" s="675"/>
      <c r="L141" s="676"/>
      <c r="M141" s="677">
        <v>2</v>
      </c>
      <c r="N141" s="678">
        <f t="shared" si="4"/>
        <v>60000</v>
      </c>
      <c r="O141" s="686">
        <v>10500</v>
      </c>
      <c r="P141" s="679">
        <f t="shared" si="5"/>
        <v>21000</v>
      </c>
      <c r="Q141" s="351"/>
    </row>
    <row r="142" spans="1:17" ht="45">
      <c r="A142" s="648">
        <v>139</v>
      </c>
      <c r="B142" s="328" t="s">
        <v>716</v>
      </c>
      <c r="C142" s="328" t="s">
        <v>270</v>
      </c>
      <c r="D142" s="582" t="s">
        <v>269</v>
      </c>
      <c r="E142" s="669" t="s">
        <v>3</v>
      </c>
      <c r="F142" s="670">
        <v>16000</v>
      </c>
      <c r="G142" s="684">
        <v>7</v>
      </c>
      <c r="H142" s="672">
        <v>112000</v>
      </c>
      <c r="I142" s="673"/>
      <c r="J142" s="674">
        <v>0</v>
      </c>
      <c r="K142" s="675">
        <v>7</v>
      </c>
      <c r="L142" s="676">
        <v>112000</v>
      </c>
      <c r="M142" s="677">
        <v>7</v>
      </c>
      <c r="N142" s="678">
        <f t="shared" si="4"/>
        <v>112000</v>
      </c>
      <c r="O142" s="674">
        <v>5600</v>
      </c>
      <c r="P142" s="679">
        <f t="shared" si="5"/>
        <v>39200</v>
      </c>
      <c r="Q142" s="351"/>
    </row>
    <row r="143" spans="1:17" ht="21">
      <c r="A143" s="648">
        <v>140</v>
      </c>
      <c r="B143" s="566"/>
      <c r="C143" s="328"/>
      <c r="D143" s="581" t="s">
        <v>543</v>
      </c>
      <c r="E143" s="680"/>
      <c r="F143" s="670">
        <v>16000</v>
      </c>
      <c r="G143" s="680"/>
      <c r="H143" s="680"/>
      <c r="I143" s="680"/>
      <c r="J143" s="680"/>
      <c r="K143" s="675"/>
      <c r="L143" s="676"/>
      <c r="M143" s="677">
        <v>4</v>
      </c>
      <c r="N143" s="678">
        <f t="shared" si="4"/>
        <v>64000</v>
      </c>
      <c r="O143" s="686">
        <v>5600</v>
      </c>
      <c r="P143" s="679">
        <f t="shared" si="5"/>
        <v>22400</v>
      </c>
      <c r="Q143" s="351"/>
    </row>
    <row r="144" spans="1:17" ht="60">
      <c r="A144" s="648">
        <v>141</v>
      </c>
      <c r="B144" s="328">
        <v>34</v>
      </c>
      <c r="C144" s="328" t="s">
        <v>268</v>
      </c>
      <c r="D144" s="582" t="s">
        <v>267</v>
      </c>
      <c r="E144" s="669" t="s">
        <v>3</v>
      </c>
      <c r="F144" s="670">
        <v>10494999.999999998</v>
      </c>
      <c r="G144" s="684">
        <v>1</v>
      </c>
      <c r="H144" s="672">
        <v>10494999.999999998</v>
      </c>
      <c r="I144" s="673"/>
      <c r="J144" s="674">
        <v>0</v>
      </c>
      <c r="K144" s="675">
        <v>1</v>
      </c>
      <c r="L144" s="676">
        <v>10494999.999999998</v>
      </c>
      <c r="M144" s="677">
        <v>1</v>
      </c>
      <c r="N144" s="678">
        <f t="shared" si="4"/>
        <v>10495000</v>
      </c>
      <c r="O144" s="674">
        <v>3673250</v>
      </c>
      <c r="P144" s="679">
        <f t="shared" si="5"/>
        <v>3673250</v>
      </c>
      <c r="Q144" s="351"/>
    </row>
    <row r="145" spans="1:17" ht="30">
      <c r="A145" s="648">
        <v>142</v>
      </c>
      <c r="B145" s="328">
        <v>35.1</v>
      </c>
      <c r="C145" s="328" t="s">
        <v>266</v>
      </c>
      <c r="D145" s="582" t="s">
        <v>265</v>
      </c>
      <c r="E145" s="669" t="s">
        <v>3</v>
      </c>
      <c r="F145" s="670">
        <v>150000</v>
      </c>
      <c r="G145" s="684">
        <v>6</v>
      </c>
      <c r="H145" s="672">
        <v>900000</v>
      </c>
      <c r="I145" s="673"/>
      <c r="J145" s="674">
        <v>0</v>
      </c>
      <c r="K145" s="675">
        <v>6</v>
      </c>
      <c r="L145" s="676">
        <v>900000</v>
      </c>
      <c r="M145" s="677">
        <v>6</v>
      </c>
      <c r="N145" s="678">
        <f t="shared" si="4"/>
        <v>900000</v>
      </c>
      <c r="O145" s="674">
        <v>52500</v>
      </c>
      <c r="P145" s="679">
        <f t="shared" si="5"/>
        <v>315000</v>
      </c>
      <c r="Q145" s="351"/>
    </row>
    <row r="146" spans="1:17" ht="21">
      <c r="A146" s="648">
        <v>143</v>
      </c>
      <c r="B146" s="566"/>
      <c r="C146" s="328"/>
      <c r="D146" s="723" t="s">
        <v>543</v>
      </c>
      <c r="E146" s="680"/>
      <c r="F146" s="670">
        <v>150000</v>
      </c>
      <c r="G146" s="680"/>
      <c r="H146" s="680"/>
      <c r="I146" s="680"/>
      <c r="J146" s="680"/>
      <c r="K146" s="675"/>
      <c r="L146" s="676"/>
      <c r="M146" s="677">
        <v>1</v>
      </c>
      <c r="N146" s="678">
        <f t="shared" si="4"/>
        <v>150000</v>
      </c>
      <c r="O146" s="674">
        <v>52500</v>
      </c>
      <c r="P146" s="679">
        <f t="shared" si="5"/>
        <v>52500</v>
      </c>
      <c r="Q146" s="351"/>
    </row>
    <row r="147" spans="1:17" ht="30">
      <c r="A147" s="648">
        <v>144</v>
      </c>
      <c r="B147" s="328">
        <v>35.200000000000003</v>
      </c>
      <c r="C147" s="328" t="s">
        <v>264</v>
      </c>
      <c r="D147" s="582" t="s">
        <v>263</v>
      </c>
      <c r="E147" s="669" t="s">
        <v>3</v>
      </c>
      <c r="F147" s="670">
        <v>210000</v>
      </c>
      <c r="G147" s="684">
        <v>2</v>
      </c>
      <c r="H147" s="672">
        <v>420000</v>
      </c>
      <c r="I147" s="673"/>
      <c r="J147" s="674">
        <v>0</v>
      </c>
      <c r="K147" s="675">
        <v>2</v>
      </c>
      <c r="L147" s="676">
        <v>420000</v>
      </c>
      <c r="M147" s="677">
        <v>2</v>
      </c>
      <c r="N147" s="678">
        <f t="shared" si="4"/>
        <v>420000</v>
      </c>
      <c r="O147" s="674">
        <v>73500</v>
      </c>
      <c r="P147" s="679">
        <f t="shared" si="5"/>
        <v>147000</v>
      </c>
      <c r="Q147" s="351"/>
    </row>
    <row r="148" spans="1:17" ht="21">
      <c r="A148" s="648">
        <v>145</v>
      </c>
      <c r="B148" s="566"/>
      <c r="C148" s="328"/>
      <c r="D148" s="723" t="s">
        <v>543</v>
      </c>
      <c r="E148" s="680"/>
      <c r="F148" s="670">
        <v>210000</v>
      </c>
      <c r="G148" s="680"/>
      <c r="H148" s="680"/>
      <c r="I148" s="680"/>
      <c r="J148" s="680"/>
      <c r="K148" s="675"/>
      <c r="L148" s="676"/>
      <c r="M148" s="677">
        <v>4</v>
      </c>
      <c r="N148" s="678">
        <f t="shared" si="4"/>
        <v>840000</v>
      </c>
      <c r="O148" s="674">
        <v>73500</v>
      </c>
      <c r="P148" s="679">
        <f t="shared" si="5"/>
        <v>294000</v>
      </c>
      <c r="Q148" s="351"/>
    </row>
    <row r="149" spans="1:17">
      <c r="A149" s="648">
        <v>146</v>
      </c>
      <c r="B149" s="328">
        <v>35.299999999999997</v>
      </c>
      <c r="C149" s="328" t="s">
        <v>262</v>
      </c>
      <c r="D149" s="582" t="s">
        <v>261</v>
      </c>
      <c r="E149" s="669" t="s">
        <v>3</v>
      </c>
      <c r="F149" s="670">
        <v>7000</v>
      </c>
      <c r="G149" s="684">
        <v>6</v>
      </c>
      <c r="H149" s="672">
        <v>42000</v>
      </c>
      <c r="I149" s="673"/>
      <c r="J149" s="674">
        <v>0</v>
      </c>
      <c r="K149" s="675">
        <v>6</v>
      </c>
      <c r="L149" s="676">
        <v>42000</v>
      </c>
      <c r="M149" s="677">
        <v>6</v>
      </c>
      <c r="N149" s="678">
        <f t="shared" si="4"/>
        <v>42000</v>
      </c>
      <c r="O149" s="674">
        <v>2450</v>
      </c>
      <c r="P149" s="679">
        <f t="shared" si="5"/>
        <v>14700</v>
      </c>
      <c r="Q149" s="351"/>
    </row>
    <row r="150" spans="1:17" ht="21">
      <c r="A150" s="648">
        <v>147</v>
      </c>
      <c r="B150" s="566"/>
      <c r="C150" s="328"/>
      <c r="D150" s="723" t="s">
        <v>543</v>
      </c>
      <c r="E150" s="680"/>
      <c r="F150" s="670">
        <v>7000</v>
      </c>
      <c r="G150" s="680"/>
      <c r="H150" s="680"/>
      <c r="I150" s="680"/>
      <c r="J150" s="680"/>
      <c r="K150" s="675"/>
      <c r="L150" s="676"/>
      <c r="M150" s="677">
        <v>1</v>
      </c>
      <c r="N150" s="678">
        <f t="shared" si="4"/>
        <v>7000</v>
      </c>
      <c r="O150" s="674">
        <v>2450</v>
      </c>
      <c r="P150" s="679">
        <f t="shared" si="5"/>
        <v>2450</v>
      </c>
      <c r="Q150" s="351"/>
    </row>
    <row r="151" spans="1:17">
      <c r="A151" s="648">
        <v>148</v>
      </c>
      <c r="B151" s="328">
        <v>35.4</v>
      </c>
      <c r="C151" s="328" t="s">
        <v>260</v>
      </c>
      <c r="D151" s="582" t="s">
        <v>259</v>
      </c>
      <c r="E151" s="669" t="s">
        <v>3</v>
      </c>
      <c r="F151" s="670">
        <v>8500</v>
      </c>
      <c r="G151" s="684">
        <v>2</v>
      </c>
      <c r="H151" s="672">
        <v>17000</v>
      </c>
      <c r="I151" s="673"/>
      <c r="J151" s="674">
        <v>0</v>
      </c>
      <c r="K151" s="675">
        <v>2</v>
      </c>
      <c r="L151" s="676">
        <v>17000</v>
      </c>
      <c r="M151" s="677">
        <v>2</v>
      </c>
      <c r="N151" s="678">
        <f t="shared" si="4"/>
        <v>17000</v>
      </c>
      <c r="O151" s="674">
        <v>2975</v>
      </c>
      <c r="P151" s="679">
        <f t="shared" si="5"/>
        <v>5950</v>
      </c>
      <c r="Q151" s="351"/>
    </row>
    <row r="152" spans="1:17" ht="21">
      <c r="A152" s="648">
        <v>149</v>
      </c>
      <c r="B152" s="566"/>
      <c r="C152" s="328"/>
      <c r="D152" s="723" t="s">
        <v>543</v>
      </c>
      <c r="E152" s="680"/>
      <c r="F152" s="670">
        <v>8500</v>
      </c>
      <c r="G152" s="680"/>
      <c r="H152" s="680"/>
      <c r="I152" s="680"/>
      <c r="J152" s="680"/>
      <c r="K152" s="675"/>
      <c r="L152" s="676"/>
      <c r="M152" s="677">
        <v>4</v>
      </c>
      <c r="N152" s="678">
        <f t="shared" si="4"/>
        <v>34000</v>
      </c>
      <c r="O152" s="674">
        <v>2975</v>
      </c>
      <c r="P152" s="679">
        <f t="shared" si="5"/>
        <v>11900</v>
      </c>
      <c r="Q152" s="351"/>
    </row>
    <row r="153" spans="1:17">
      <c r="A153" s="648">
        <v>150</v>
      </c>
      <c r="B153" s="328">
        <v>35.5</v>
      </c>
      <c r="C153" s="328" t="s">
        <v>258</v>
      </c>
      <c r="D153" s="582" t="s">
        <v>257</v>
      </c>
      <c r="E153" s="669" t="s">
        <v>3</v>
      </c>
      <c r="F153" s="670">
        <v>1200000</v>
      </c>
      <c r="G153" s="684">
        <v>1</v>
      </c>
      <c r="H153" s="672">
        <v>1200000</v>
      </c>
      <c r="I153" s="673"/>
      <c r="J153" s="674">
        <v>0</v>
      </c>
      <c r="K153" s="675">
        <v>1</v>
      </c>
      <c r="L153" s="676">
        <v>1200000</v>
      </c>
      <c r="M153" s="677">
        <v>1</v>
      </c>
      <c r="N153" s="678">
        <f t="shared" si="4"/>
        <v>1200000</v>
      </c>
      <c r="O153" s="674">
        <v>420000</v>
      </c>
      <c r="P153" s="679">
        <f t="shared" si="5"/>
        <v>420000</v>
      </c>
      <c r="Q153" s="351"/>
    </row>
    <row r="154" spans="1:17">
      <c r="A154" s="648">
        <v>151</v>
      </c>
      <c r="B154" s="328">
        <v>35.6</v>
      </c>
      <c r="C154" s="328" t="s">
        <v>256</v>
      </c>
      <c r="D154" s="582" t="s">
        <v>255</v>
      </c>
      <c r="E154" s="669" t="s">
        <v>3</v>
      </c>
      <c r="F154" s="670">
        <v>1000000</v>
      </c>
      <c r="G154" s="684">
        <v>2</v>
      </c>
      <c r="H154" s="672">
        <v>2000000</v>
      </c>
      <c r="I154" s="673"/>
      <c r="J154" s="674">
        <v>0</v>
      </c>
      <c r="K154" s="675">
        <v>2</v>
      </c>
      <c r="L154" s="676">
        <v>2000000</v>
      </c>
      <c r="M154" s="677">
        <v>2</v>
      </c>
      <c r="N154" s="678">
        <f t="shared" si="4"/>
        <v>2000000</v>
      </c>
      <c r="O154" s="674">
        <v>350000</v>
      </c>
      <c r="P154" s="679">
        <f t="shared" si="5"/>
        <v>700000</v>
      </c>
      <c r="Q154" s="351" t="s">
        <v>543</v>
      </c>
    </row>
    <row r="155" spans="1:17" ht="21">
      <c r="A155" s="648">
        <v>152</v>
      </c>
      <c r="B155" s="566"/>
      <c r="C155" s="328"/>
      <c r="D155" s="723" t="s">
        <v>543</v>
      </c>
      <c r="E155" s="680"/>
      <c r="F155" s="670">
        <v>1000000</v>
      </c>
      <c r="G155" s="680"/>
      <c r="H155" s="680"/>
      <c r="I155" s="680"/>
      <c r="J155" s="680"/>
      <c r="K155" s="675"/>
      <c r="L155" s="676"/>
      <c r="M155" s="677">
        <v>2</v>
      </c>
      <c r="N155" s="678">
        <f t="shared" si="4"/>
        <v>2000000</v>
      </c>
      <c r="O155" s="674">
        <v>350000</v>
      </c>
      <c r="P155" s="679">
        <f t="shared" si="5"/>
        <v>700000</v>
      </c>
      <c r="Q155" s="351"/>
    </row>
    <row r="156" spans="1:17">
      <c r="A156" s="648">
        <v>153</v>
      </c>
      <c r="B156" s="328">
        <v>35.700000000000003</v>
      </c>
      <c r="C156" s="328" t="s">
        <v>254</v>
      </c>
      <c r="D156" s="582" t="s">
        <v>253</v>
      </c>
      <c r="E156" s="669" t="s">
        <v>3</v>
      </c>
      <c r="F156" s="670">
        <v>900000.00000000012</v>
      </c>
      <c r="G156" s="684">
        <v>1</v>
      </c>
      <c r="H156" s="672">
        <v>900000.00000000012</v>
      </c>
      <c r="I156" s="673"/>
      <c r="J156" s="674">
        <v>0</v>
      </c>
      <c r="K156" s="675">
        <v>1</v>
      </c>
      <c r="L156" s="676">
        <v>900000.00000000012</v>
      </c>
      <c r="M156" s="677">
        <v>1</v>
      </c>
      <c r="N156" s="678">
        <f t="shared" si="4"/>
        <v>900000</v>
      </c>
      <c r="O156" s="674">
        <v>315000</v>
      </c>
      <c r="P156" s="679">
        <f t="shared" si="5"/>
        <v>315000</v>
      </c>
      <c r="Q156" s="351" t="s">
        <v>543</v>
      </c>
    </row>
    <row r="157" spans="1:17" ht="21">
      <c r="A157" s="648">
        <v>154</v>
      </c>
      <c r="B157" s="566"/>
      <c r="C157" s="328"/>
      <c r="D157" s="723" t="s">
        <v>543</v>
      </c>
      <c r="E157" s="680"/>
      <c r="F157" s="670">
        <v>900000.00000000012</v>
      </c>
      <c r="G157" s="680"/>
      <c r="H157" s="680"/>
      <c r="I157" s="680"/>
      <c r="J157" s="680"/>
      <c r="K157" s="675"/>
      <c r="L157" s="676"/>
      <c r="M157" s="677">
        <v>2</v>
      </c>
      <c r="N157" s="678">
        <f t="shared" si="4"/>
        <v>1800000</v>
      </c>
      <c r="O157" s="674">
        <v>315000</v>
      </c>
      <c r="P157" s="679">
        <f t="shared" si="5"/>
        <v>630000</v>
      </c>
      <c r="Q157" s="351"/>
    </row>
    <row r="158" spans="1:17">
      <c r="A158" s="648">
        <v>155</v>
      </c>
      <c r="B158" s="328">
        <v>36.200000000000003</v>
      </c>
      <c r="C158" s="328" t="s">
        <v>252</v>
      </c>
      <c r="D158" s="580" t="s">
        <v>251</v>
      </c>
      <c r="E158" s="669" t="s">
        <v>4</v>
      </c>
      <c r="F158" s="670">
        <v>1425000</v>
      </c>
      <c r="G158" s="671">
        <v>1</v>
      </c>
      <c r="H158" s="672">
        <v>1425000</v>
      </c>
      <c r="I158" s="673"/>
      <c r="J158" s="674">
        <v>0</v>
      </c>
      <c r="K158" s="675">
        <v>1</v>
      </c>
      <c r="L158" s="676">
        <v>1425000</v>
      </c>
      <c r="M158" s="677">
        <v>1</v>
      </c>
      <c r="N158" s="678">
        <f t="shared" si="4"/>
        <v>1425000</v>
      </c>
      <c r="O158" s="674">
        <v>498750</v>
      </c>
      <c r="P158" s="679">
        <f t="shared" si="5"/>
        <v>498750</v>
      </c>
      <c r="Q158" s="351" t="s">
        <v>543</v>
      </c>
    </row>
    <row r="159" spans="1:17">
      <c r="A159" s="648">
        <v>156</v>
      </c>
      <c r="B159" s="328">
        <v>36.299999999999997</v>
      </c>
      <c r="C159" s="328" t="s">
        <v>250</v>
      </c>
      <c r="D159" s="580" t="s">
        <v>249</v>
      </c>
      <c r="E159" s="669" t="s">
        <v>4</v>
      </c>
      <c r="F159" s="670">
        <v>1400000</v>
      </c>
      <c r="G159" s="671">
        <v>1</v>
      </c>
      <c r="H159" s="672">
        <v>1400000</v>
      </c>
      <c r="I159" s="673"/>
      <c r="J159" s="674">
        <v>0</v>
      </c>
      <c r="K159" s="675">
        <v>1</v>
      </c>
      <c r="L159" s="676">
        <v>1400000</v>
      </c>
      <c r="M159" s="677">
        <v>1</v>
      </c>
      <c r="N159" s="678">
        <f t="shared" si="4"/>
        <v>1400000</v>
      </c>
      <c r="O159" s="674">
        <v>490000</v>
      </c>
      <c r="P159" s="679">
        <f t="shared" si="5"/>
        <v>490000</v>
      </c>
      <c r="Q159" s="351"/>
    </row>
    <row r="160" spans="1:17" ht="30">
      <c r="A160" s="648">
        <v>157</v>
      </c>
      <c r="B160" s="328">
        <v>36.4</v>
      </c>
      <c r="C160" s="328" t="s">
        <v>248</v>
      </c>
      <c r="D160" s="580" t="s">
        <v>247</v>
      </c>
      <c r="E160" s="669" t="s">
        <v>3</v>
      </c>
      <c r="F160" s="670">
        <v>27000</v>
      </c>
      <c r="G160" s="671">
        <v>6</v>
      </c>
      <c r="H160" s="672">
        <v>162000</v>
      </c>
      <c r="I160" s="673"/>
      <c r="J160" s="674">
        <v>0</v>
      </c>
      <c r="K160" s="675">
        <v>6</v>
      </c>
      <c r="L160" s="676">
        <v>162000</v>
      </c>
      <c r="M160" s="677">
        <v>6</v>
      </c>
      <c r="N160" s="678">
        <f t="shared" si="4"/>
        <v>162000</v>
      </c>
      <c r="O160" s="674">
        <v>9450</v>
      </c>
      <c r="P160" s="679">
        <f t="shared" si="5"/>
        <v>56700</v>
      </c>
      <c r="Q160" s="351"/>
    </row>
    <row r="161" spans="1:17" ht="30">
      <c r="A161" s="648">
        <v>158</v>
      </c>
      <c r="B161" s="328">
        <v>36.5</v>
      </c>
      <c r="C161" s="328" t="s">
        <v>246</v>
      </c>
      <c r="D161" s="580" t="s">
        <v>245</v>
      </c>
      <c r="E161" s="669" t="s">
        <v>3</v>
      </c>
      <c r="F161" s="670">
        <v>16000</v>
      </c>
      <c r="G161" s="671">
        <v>6</v>
      </c>
      <c r="H161" s="672">
        <v>96000</v>
      </c>
      <c r="I161" s="673"/>
      <c r="J161" s="674">
        <v>0</v>
      </c>
      <c r="K161" s="675">
        <v>6</v>
      </c>
      <c r="L161" s="676">
        <v>96000</v>
      </c>
      <c r="M161" s="677">
        <v>6</v>
      </c>
      <c r="N161" s="678">
        <f t="shared" si="4"/>
        <v>96000</v>
      </c>
      <c r="O161" s="674">
        <v>5600</v>
      </c>
      <c r="P161" s="679">
        <f t="shared" si="5"/>
        <v>33600</v>
      </c>
      <c r="Q161" s="351"/>
    </row>
    <row r="162" spans="1:17" ht="30">
      <c r="A162" s="648">
        <v>159</v>
      </c>
      <c r="B162" s="328">
        <v>36.6</v>
      </c>
      <c r="C162" s="328" t="s">
        <v>244</v>
      </c>
      <c r="D162" s="580" t="s">
        <v>243</v>
      </c>
      <c r="E162" s="669" t="s">
        <v>3</v>
      </c>
      <c r="F162" s="670">
        <v>11000.000000000002</v>
      </c>
      <c r="G162" s="671">
        <v>10</v>
      </c>
      <c r="H162" s="672">
        <v>110000.00000000001</v>
      </c>
      <c r="I162" s="673"/>
      <c r="J162" s="674">
        <v>0</v>
      </c>
      <c r="K162" s="675">
        <v>10</v>
      </c>
      <c r="L162" s="676">
        <v>110000.00000000001</v>
      </c>
      <c r="M162" s="677">
        <v>10</v>
      </c>
      <c r="N162" s="678">
        <f t="shared" si="4"/>
        <v>110000</v>
      </c>
      <c r="O162" s="674">
        <v>3850</v>
      </c>
      <c r="P162" s="679">
        <f t="shared" si="5"/>
        <v>38500</v>
      </c>
      <c r="Q162" s="351"/>
    </row>
    <row r="163" spans="1:17" ht="30">
      <c r="A163" s="648">
        <v>160</v>
      </c>
      <c r="B163" s="328">
        <v>36.700000000000003</v>
      </c>
      <c r="C163" s="328" t="s">
        <v>242</v>
      </c>
      <c r="D163" s="580" t="s">
        <v>241</v>
      </c>
      <c r="E163" s="669" t="s">
        <v>3</v>
      </c>
      <c r="F163" s="670">
        <v>22500</v>
      </c>
      <c r="G163" s="671">
        <v>10</v>
      </c>
      <c r="H163" s="672">
        <v>225000</v>
      </c>
      <c r="I163" s="673"/>
      <c r="J163" s="674">
        <v>0</v>
      </c>
      <c r="K163" s="675">
        <v>10</v>
      </c>
      <c r="L163" s="676">
        <v>225000</v>
      </c>
      <c r="M163" s="677">
        <v>10</v>
      </c>
      <c r="N163" s="678">
        <f t="shared" si="4"/>
        <v>225000</v>
      </c>
      <c r="O163" s="674">
        <v>7875</v>
      </c>
      <c r="P163" s="679">
        <f t="shared" si="5"/>
        <v>78750</v>
      </c>
      <c r="Q163" s="351"/>
    </row>
    <row r="164" spans="1:17" ht="30">
      <c r="A164" s="648">
        <v>161</v>
      </c>
      <c r="B164" s="328">
        <v>36.799999999999997</v>
      </c>
      <c r="C164" s="328" t="s">
        <v>240</v>
      </c>
      <c r="D164" s="580" t="s">
        <v>239</v>
      </c>
      <c r="E164" s="669" t="s">
        <v>3</v>
      </c>
      <c r="F164" s="670">
        <v>2000</v>
      </c>
      <c r="G164" s="671">
        <v>150</v>
      </c>
      <c r="H164" s="672">
        <v>300000</v>
      </c>
      <c r="I164" s="673"/>
      <c r="J164" s="674">
        <v>0</v>
      </c>
      <c r="K164" s="675">
        <v>150</v>
      </c>
      <c r="L164" s="676">
        <v>300000</v>
      </c>
      <c r="M164" s="677">
        <v>150</v>
      </c>
      <c r="N164" s="678">
        <f t="shared" si="4"/>
        <v>300000</v>
      </c>
      <c r="O164" s="674">
        <v>700</v>
      </c>
      <c r="P164" s="679">
        <f t="shared" si="5"/>
        <v>105000</v>
      </c>
      <c r="Q164" s="351" t="s">
        <v>543</v>
      </c>
    </row>
    <row r="165" spans="1:17">
      <c r="A165" s="648">
        <v>162</v>
      </c>
      <c r="B165" s="328">
        <v>36.9</v>
      </c>
      <c r="C165" s="328" t="s">
        <v>238</v>
      </c>
      <c r="D165" s="580" t="s">
        <v>237</v>
      </c>
      <c r="E165" s="669" t="s">
        <v>0</v>
      </c>
      <c r="F165" s="670">
        <v>29000.000000000004</v>
      </c>
      <c r="G165" s="671">
        <v>6</v>
      </c>
      <c r="H165" s="672">
        <v>174000.00000000003</v>
      </c>
      <c r="I165" s="673"/>
      <c r="J165" s="674">
        <v>0</v>
      </c>
      <c r="K165" s="675">
        <v>6</v>
      </c>
      <c r="L165" s="676">
        <v>174000.00000000003</v>
      </c>
      <c r="M165" s="677">
        <v>6</v>
      </c>
      <c r="N165" s="678">
        <f t="shared" si="4"/>
        <v>174000</v>
      </c>
      <c r="O165" s="674">
        <v>10150</v>
      </c>
      <c r="P165" s="679">
        <f t="shared" si="5"/>
        <v>60900</v>
      </c>
      <c r="Q165" s="351"/>
    </row>
    <row r="166" spans="1:17" ht="21">
      <c r="A166" s="648">
        <v>163</v>
      </c>
      <c r="B166" s="566"/>
      <c r="C166" s="328"/>
      <c r="D166" s="723" t="s">
        <v>543</v>
      </c>
      <c r="E166" s="680"/>
      <c r="F166" s="670">
        <v>29000.000000000004</v>
      </c>
      <c r="G166" s="680"/>
      <c r="H166" s="680"/>
      <c r="I166" s="680"/>
      <c r="J166" s="680"/>
      <c r="K166" s="675"/>
      <c r="L166" s="676"/>
      <c r="M166" s="677">
        <v>7.8000000000000007</v>
      </c>
      <c r="N166" s="678">
        <f t="shared" si="4"/>
        <v>226200</v>
      </c>
      <c r="O166" s="674">
        <v>10150</v>
      </c>
      <c r="P166" s="679">
        <f t="shared" si="5"/>
        <v>79170</v>
      </c>
      <c r="Q166" s="351"/>
    </row>
    <row r="167" spans="1:17">
      <c r="A167" s="648">
        <v>164</v>
      </c>
      <c r="B167" s="328">
        <v>37</v>
      </c>
      <c r="C167" s="328" t="s">
        <v>236</v>
      </c>
      <c r="D167" s="580" t="s">
        <v>235</v>
      </c>
      <c r="E167" s="669" t="s">
        <v>4</v>
      </c>
      <c r="F167" s="670">
        <v>1000000</v>
      </c>
      <c r="G167" s="671">
        <v>1</v>
      </c>
      <c r="H167" s="672">
        <v>1000000</v>
      </c>
      <c r="I167" s="673"/>
      <c r="J167" s="674">
        <v>0</v>
      </c>
      <c r="K167" s="675">
        <v>1</v>
      </c>
      <c r="L167" s="676">
        <v>1000000</v>
      </c>
      <c r="M167" s="677">
        <v>1</v>
      </c>
      <c r="N167" s="678">
        <f t="shared" si="4"/>
        <v>1000000</v>
      </c>
      <c r="O167" s="674">
        <v>350000</v>
      </c>
      <c r="P167" s="679">
        <f t="shared" si="5"/>
        <v>350000</v>
      </c>
      <c r="Q167" s="351"/>
    </row>
    <row r="168" spans="1:17">
      <c r="A168" s="648">
        <v>165</v>
      </c>
      <c r="B168" s="328">
        <v>38</v>
      </c>
      <c r="C168" s="328" t="s">
        <v>234</v>
      </c>
      <c r="D168" s="580" t="s">
        <v>11</v>
      </c>
      <c r="E168" s="669" t="s">
        <v>4</v>
      </c>
      <c r="F168" s="670">
        <v>1250000</v>
      </c>
      <c r="G168" s="671">
        <v>1</v>
      </c>
      <c r="H168" s="672">
        <v>1250000</v>
      </c>
      <c r="I168" s="673"/>
      <c r="J168" s="674">
        <v>0</v>
      </c>
      <c r="K168" s="675">
        <v>1</v>
      </c>
      <c r="L168" s="676">
        <v>1250000</v>
      </c>
      <c r="M168" s="677">
        <v>1</v>
      </c>
      <c r="N168" s="678">
        <f t="shared" si="4"/>
        <v>1250000</v>
      </c>
      <c r="O168" s="674">
        <v>437500</v>
      </c>
      <c r="P168" s="679">
        <f t="shared" si="5"/>
        <v>437500</v>
      </c>
      <c r="Q168" s="351"/>
    </row>
    <row r="169" spans="1:17">
      <c r="A169" s="648">
        <v>166</v>
      </c>
      <c r="B169" s="328">
        <v>39</v>
      </c>
      <c r="C169" s="328" t="s">
        <v>233</v>
      </c>
      <c r="D169" s="580" t="s">
        <v>232</v>
      </c>
      <c r="E169" s="669" t="s">
        <v>3</v>
      </c>
      <c r="F169" s="670">
        <v>300000</v>
      </c>
      <c r="G169" s="671">
        <v>2</v>
      </c>
      <c r="H169" s="672">
        <v>600000</v>
      </c>
      <c r="I169" s="673"/>
      <c r="J169" s="674">
        <v>0</v>
      </c>
      <c r="K169" s="675">
        <v>2</v>
      </c>
      <c r="L169" s="676">
        <v>600000</v>
      </c>
      <c r="M169" s="677">
        <v>2</v>
      </c>
      <c r="N169" s="678">
        <f t="shared" si="4"/>
        <v>600000</v>
      </c>
      <c r="O169" s="674">
        <v>105000</v>
      </c>
      <c r="P169" s="679">
        <f t="shared" si="5"/>
        <v>210000</v>
      </c>
      <c r="Q169" s="351"/>
    </row>
    <row r="170" spans="1:17" ht="21">
      <c r="A170" s="648">
        <v>167</v>
      </c>
      <c r="B170" s="566"/>
      <c r="C170" s="328"/>
      <c r="D170" s="723" t="s">
        <v>543</v>
      </c>
      <c r="E170" s="680"/>
      <c r="F170" s="670">
        <v>300000</v>
      </c>
      <c r="G170" s="680"/>
      <c r="H170" s="680"/>
      <c r="I170" s="680"/>
      <c r="J170" s="680"/>
      <c r="K170" s="675"/>
      <c r="L170" s="676"/>
      <c r="M170" s="677">
        <v>1</v>
      </c>
      <c r="N170" s="678">
        <f t="shared" si="4"/>
        <v>300000</v>
      </c>
      <c r="O170" s="674">
        <v>105000</v>
      </c>
      <c r="P170" s="679">
        <f t="shared" si="5"/>
        <v>105000</v>
      </c>
      <c r="Q170" s="351"/>
    </row>
    <row r="171" spans="1:17" ht="90">
      <c r="A171" s="648">
        <v>168</v>
      </c>
      <c r="B171" s="328"/>
      <c r="C171" s="328" t="s">
        <v>231</v>
      </c>
      <c r="D171" s="580" t="s">
        <v>230</v>
      </c>
      <c r="E171" s="669" t="s">
        <v>23</v>
      </c>
      <c r="F171" s="670">
        <v>5400</v>
      </c>
      <c r="G171" s="671">
        <v>10</v>
      </c>
      <c r="H171" s="672">
        <v>54000</v>
      </c>
      <c r="I171" s="673"/>
      <c r="J171" s="674">
        <v>0</v>
      </c>
      <c r="K171" s="675">
        <v>10</v>
      </c>
      <c r="L171" s="676">
        <v>54000</v>
      </c>
      <c r="M171" s="677">
        <v>10</v>
      </c>
      <c r="N171" s="678">
        <f t="shared" si="4"/>
        <v>54000</v>
      </c>
      <c r="O171" s="674">
        <v>1890</v>
      </c>
      <c r="P171" s="679">
        <f t="shared" si="5"/>
        <v>18900</v>
      </c>
      <c r="Q171" s="351"/>
    </row>
    <row r="172" spans="1:17" ht="90">
      <c r="A172" s="648">
        <v>169</v>
      </c>
      <c r="B172" s="328"/>
      <c r="C172" s="328" t="s">
        <v>229</v>
      </c>
      <c r="D172" s="580" t="s">
        <v>228</v>
      </c>
      <c r="E172" s="669" t="s">
        <v>23</v>
      </c>
      <c r="F172" s="670">
        <v>4500</v>
      </c>
      <c r="G172" s="671">
        <v>1.5</v>
      </c>
      <c r="H172" s="672">
        <v>6750</v>
      </c>
      <c r="I172" s="673"/>
      <c r="J172" s="674">
        <v>0</v>
      </c>
      <c r="K172" s="675">
        <v>1.5</v>
      </c>
      <c r="L172" s="676">
        <v>6750</v>
      </c>
      <c r="M172" s="677">
        <v>1.5</v>
      </c>
      <c r="N172" s="678">
        <f t="shared" si="4"/>
        <v>6750</v>
      </c>
      <c r="O172" s="674">
        <v>1575</v>
      </c>
      <c r="P172" s="679">
        <f t="shared" si="5"/>
        <v>2363</v>
      </c>
      <c r="Q172" s="351"/>
    </row>
    <row r="173" spans="1:17" ht="21">
      <c r="A173" s="648">
        <v>170</v>
      </c>
      <c r="B173" s="566"/>
      <c r="C173" s="328"/>
      <c r="D173" s="723" t="s">
        <v>543</v>
      </c>
      <c r="E173" s="680"/>
      <c r="F173" s="670">
        <v>4500</v>
      </c>
      <c r="G173" s="680"/>
      <c r="H173" s="680"/>
      <c r="I173" s="680"/>
      <c r="J173" s="680"/>
      <c r="K173" s="675"/>
      <c r="L173" s="676"/>
      <c r="M173" s="681">
        <v>50.401499999999999</v>
      </c>
      <c r="N173" s="678">
        <f t="shared" si="4"/>
        <v>226807</v>
      </c>
      <c r="O173" s="674">
        <v>1575</v>
      </c>
      <c r="P173" s="679">
        <f t="shared" si="5"/>
        <v>79382</v>
      </c>
      <c r="Q173" s="351" t="s">
        <v>543</v>
      </c>
    </row>
    <row r="174" spans="1:17" ht="90">
      <c r="A174" s="648">
        <v>171</v>
      </c>
      <c r="B174" s="328"/>
      <c r="C174" s="328" t="s">
        <v>227</v>
      </c>
      <c r="D174" s="580" t="s">
        <v>226</v>
      </c>
      <c r="E174" s="669" t="s">
        <v>23</v>
      </c>
      <c r="F174" s="670">
        <v>900</v>
      </c>
      <c r="G174" s="671">
        <v>118</v>
      </c>
      <c r="H174" s="672">
        <v>106200</v>
      </c>
      <c r="I174" s="673"/>
      <c r="J174" s="674">
        <v>0</v>
      </c>
      <c r="K174" s="675">
        <v>118</v>
      </c>
      <c r="L174" s="676">
        <v>106200</v>
      </c>
      <c r="M174" s="677">
        <v>118</v>
      </c>
      <c r="N174" s="678">
        <f t="shared" si="4"/>
        <v>106200</v>
      </c>
      <c r="O174" s="674">
        <v>315</v>
      </c>
      <c r="P174" s="679">
        <f t="shared" si="5"/>
        <v>37170</v>
      </c>
      <c r="Q174" s="351"/>
    </row>
    <row r="175" spans="1:17" ht="21">
      <c r="A175" s="648">
        <v>172</v>
      </c>
      <c r="B175" s="566"/>
      <c r="C175" s="328"/>
      <c r="D175" s="723" t="s">
        <v>543</v>
      </c>
      <c r="E175" s="680"/>
      <c r="F175" s="670">
        <v>900</v>
      </c>
      <c r="G175" s="680"/>
      <c r="H175" s="680"/>
      <c r="I175" s="680"/>
      <c r="J175" s="680"/>
      <c r="K175" s="675"/>
      <c r="L175" s="676"/>
      <c r="M175" s="681">
        <v>34.691000000000003</v>
      </c>
      <c r="N175" s="678">
        <f t="shared" si="4"/>
        <v>31222</v>
      </c>
      <c r="O175" s="674">
        <v>315</v>
      </c>
      <c r="P175" s="679">
        <f t="shared" si="5"/>
        <v>10928</v>
      </c>
      <c r="Q175" s="351"/>
    </row>
    <row r="176" spans="1:17" ht="105">
      <c r="A176" s="648">
        <v>173</v>
      </c>
      <c r="B176" s="328"/>
      <c r="C176" s="328" t="s">
        <v>225</v>
      </c>
      <c r="D176" s="580" t="s">
        <v>224</v>
      </c>
      <c r="E176" s="669" t="s">
        <v>0</v>
      </c>
      <c r="F176" s="670">
        <v>630</v>
      </c>
      <c r="G176" s="671">
        <v>25</v>
      </c>
      <c r="H176" s="672">
        <v>15750</v>
      </c>
      <c r="I176" s="673"/>
      <c r="J176" s="674">
        <v>0</v>
      </c>
      <c r="K176" s="675">
        <v>25</v>
      </c>
      <c r="L176" s="676">
        <v>15750</v>
      </c>
      <c r="M176" s="677">
        <v>25</v>
      </c>
      <c r="N176" s="678">
        <f t="shared" si="4"/>
        <v>15750</v>
      </c>
      <c r="O176" s="674">
        <v>220.5</v>
      </c>
      <c r="P176" s="679">
        <f t="shared" si="5"/>
        <v>5513</v>
      </c>
      <c r="Q176" s="351"/>
    </row>
    <row r="177" spans="1:17" ht="21">
      <c r="A177" s="648">
        <v>174</v>
      </c>
      <c r="B177" s="566"/>
      <c r="C177" s="328"/>
      <c r="D177" s="723" t="s">
        <v>543</v>
      </c>
      <c r="E177" s="680"/>
      <c r="F177" s="670">
        <v>630</v>
      </c>
      <c r="G177" s="680"/>
      <c r="H177" s="680"/>
      <c r="I177" s="680"/>
      <c r="J177" s="680"/>
      <c r="K177" s="675"/>
      <c r="L177" s="676"/>
      <c r="M177" s="681">
        <v>667.92650000000003</v>
      </c>
      <c r="N177" s="678">
        <f t="shared" si="4"/>
        <v>420794</v>
      </c>
      <c r="O177" s="674">
        <v>220.5</v>
      </c>
      <c r="P177" s="679">
        <f t="shared" si="5"/>
        <v>147278</v>
      </c>
      <c r="Q177" s="351"/>
    </row>
    <row r="178" spans="1:17" ht="105">
      <c r="A178" s="648">
        <v>175</v>
      </c>
      <c r="B178" s="328"/>
      <c r="C178" s="328" t="s">
        <v>223</v>
      </c>
      <c r="D178" s="580" t="s">
        <v>222</v>
      </c>
      <c r="E178" s="669" t="s">
        <v>3</v>
      </c>
      <c r="F178" s="670">
        <v>1800</v>
      </c>
      <c r="G178" s="671">
        <v>57</v>
      </c>
      <c r="H178" s="672">
        <v>102600</v>
      </c>
      <c r="I178" s="673"/>
      <c r="J178" s="674">
        <v>0</v>
      </c>
      <c r="K178" s="675">
        <v>57</v>
      </c>
      <c r="L178" s="676">
        <v>102600</v>
      </c>
      <c r="M178" s="677">
        <v>57</v>
      </c>
      <c r="N178" s="678">
        <f t="shared" si="4"/>
        <v>102600</v>
      </c>
      <c r="O178" s="674">
        <v>630</v>
      </c>
      <c r="P178" s="679">
        <f t="shared" si="5"/>
        <v>35910</v>
      </c>
      <c r="Q178" s="351" t="s">
        <v>543</v>
      </c>
    </row>
    <row r="179" spans="1:17" ht="21">
      <c r="A179" s="648">
        <v>176</v>
      </c>
      <c r="B179" s="566"/>
      <c r="C179" s="328"/>
      <c r="D179" s="723" t="s">
        <v>543</v>
      </c>
      <c r="E179" s="680"/>
      <c r="F179" s="670">
        <v>1800</v>
      </c>
      <c r="G179" s="680"/>
      <c r="H179" s="680"/>
      <c r="I179" s="680"/>
      <c r="J179" s="680"/>
      <c r="K179" s="675"/>
      <c r="L179" s="676"/>
      <c r="M179" s="681">
        <v>146</v>
      </c>
      <c r="N179" s="678">
        <f t="shared" si="4"/>
        <v>262800</v>
      </c>
      <c r="O179" s="674">
        <v>630</v>
      </c>
      <c r="P179" s="679">
        <f t="shared" si="5"/>
        <v>91980</v>
      </c>
      <c r="Q179" s="351"/>
    </row>
    <row r="180" spans="1:17" ht="60">
      <c r="A180" s="648">
        <v>177</v>
      </c>
      <c r="B180" s="328"/>
      <c r="C180" s="328" t="s">
        <v>221</v>
      </c>
      <c r="D180" s="580" t="s">
        <v>220</v>
      </c>
      <c r="E180" s="669" t="s">
        <v>23</v>
      </c>
      <c r="F180" s="670">
        <v>900</v>
      </c>
      <c r="G180" s="671">
        <v>250</v>
      </c>
      <c r="H180" s="672">
        <v>225000</v>
      </c>
      <c r="I180" s="673"/>
      <c r="J180" s="674">
        <v>0</v>
      </c>
      <c r="K180" s="675">
        <v>250</v>
      </c>
      <c r="L180" s="676">
        <v>225000</v>
      </c>
      <c r="M180" s="677">
        <v>250</v>
      </c>
      <c r="N180" s="678">
        <f t="shared" si="4"/>
        <v>225000</v>
      </c>
      <c r="O180" s="674">
        <v>315</v>
      </c>
      <c r="P180" s="679">
        <f t="shared" si="5"/>
        <v>78750</v>
      </c>
      <c r="Q180" s="351"/>
    </row>
    <row r="181" spans="1:17" ht="21">
      <c r="A181" s="648">
        <v>178</v>
      </c>
      <c r="B181" s="566"/>
      <c r="C181" s="328"/>
      <c r="D181" s="723" t="s">
        <v>543</v>
      </c>
      <c r="E181" s="680"/>
      <c r="F181" s="670">
        <v>900</v>
      </c>
      <c r="G181" s="680"/>
      <c r="H181" s="680"/>
      <c r="I181" s="680"/>
      <c r="J181" s="680"/>
      <c r="K181" s="675"/>
      <c r="L181" s="676"/>
      <c r="M181" s="681">
        <v>64.769000000000005</v>
      </c>
      <c r="N181" s="678">
        <f t="shared" si="4"/>
        <v>58292</v>
      </c>
      <c r="O181" s="674">
        <v>315</v>
      </c>
      <c r="P181" s="679">
        <f t="shared" si="5"/>
        <v>20402</v>
      </c>
      <c r="Q181" s="351"/>
    </row>
    <row r="182" spans="1:17">
      <c r="A182" s="648">
        <v>179</v>
      </c>
      <c r="B182" s="328">
        <v>40</v>
      </c>
      <c r="C182" s="328" t="s">
        <v>219</v>
      </c>
      <c r="D182" s="580" t="s">
        <v>218</v>
      </c>
      <c r="E182" s="669" t="s">
        <v>23</v>
      </c>
      <c r="F182" s="670">
        <v>18900</v>
      </c>
      <c r="G182" s="671">
        <v>3</v>
      </c>
      <c r="H182" s="672">
        <v>56700</v>
      </c>
      <c r="I182" s="673"/>
      <c r="J182" s="674">
        <v>0</v>
      </c>
      <c r="K182" s="675">
        <v>3</v>
      </c>
      <c r="L182" s="676">
        <v>56700</v>
      </c>
      <c r="M182" s="677">
        <v>3</v>
      </c>
      <c r="N182" s="678">
        <f t="shared" si="4"/>
        <v>56700</v>
      </c>
      <c r="O182" s="674">
        <v>6615</v>
      </c>
      <c r="P182" s="679">
        <f t="shared" si="5"/>
        <v>19845</v>
      </c>
      <c r="Q182" s="351" t="s">
        <v>543</v>
      </c>
    </row>
    <row r="183" spans="1:17" ht="21">
      <c r="A183" s="648">
        <v>180</v>
      </c>
      <c r="B183" s="566"/>
      <c r="C183" s="328"/>
      <c r="D183" s="723" t="s">
        <v>543</v>
      </c>
      <c r="E183" s="680"/>
      <c r="F183" s="670">
        <v>18900</v>
      </c>
      <c r="G183" s="680"/>
      <c r="H183" s="680"/>
      <c r="I183" s="680"/>
      <c r="J183" s="680"/>
      <c r="K183" s="675"/>
      <c r="L183" s="676"/>
      <c r="M183" s="677">
        <v>0.17</v>
      </c>
      <c r="N183" s="678">
        <f t="shared" si="4"/>
        <v>3213</v>
      </c>
      <c r="O183" s="674">
        <v>6615</v>
      </c>
      <c r="P183" s="679">
        <f t="shared" si="5"/>
        <v>1125</v>
      </c>
      <c r="Q183" s="351"/>
    </row>
    <row r="184" spans="1:17">
      <c r="A184" s="648">
        <v>181</v>
      </c>
      <c r="B184" s="328">
        <v>41</v>
      </c>
      <c r="C184" s="328" t="s">
        <v>217</v>
      </c>
      <c r="D184" s="580" t="s">
        <v>216</v>
      </c>
      <c r="E184" s="669" t="s">
        <v>0</v>
      </c>
      <c r="F184" s="670">
        <v>1170</v>
      </c>
      <c r="G184" s="671">
        <v>12</v>
      </c>
      <c r="H184" s="672">
        <v>14040</v>
      </c>
      <c r="I184" s="673"/>
      <c r="J184" s="674">
        <v>0</v>
      </c>
      <c r="K184" s="675">
        <v>12</v>
      </c>
      <c r="L184" s="676">
        <v>14040</v>
      </c>
      <c r="M184" s="677">
        <v>0</v>
      </c>
      <c r="N184" s="678">
        <f t="shared" si="4"/>
        <v>0</v>
      </c>
      <c r="O184" s="674">
        <v>0</v>
      </c>
      <c r="P184" s="679">
        <f t="shared" si="5"/>
        <v>0</v>
      </c>
      <c r="Q184" s="351"/>
    </row>
    <row r="185" spans="1:17">
      <c r="A185" s="648">
        <v>182</v>
      </c>
      <c r="B185" s="328">
        <v>41</v>
      </c>
      <c r="C185" s="328" t="s">
        <v>215</v>
      </c>
      <c r="D185" s="580" t="s">
        <v>214</v>
      </c>
      <c r="E185" s="669" t="s">
        <v>0</v>
      </c>
      <c r="F185" s="670">
        <v>900</v>
      </c>
      <c r="G185" s="671">
        <v>12</v>
      </c>
      <c r="H185" s="672">
        <v>10800</v>
      </c>
      <c r="I185" s="673"/>
      <c r="J185" s="674">
        <v>0</v>
      </c>
      <c r="K185" s="675">
        <v>12</v>
      </c>
      <c r="L185" s="676">
        <v>10800</v>
      </c>
      <c r="M185" s="677">
        <v>0</v>
      </c>
      <c r="N185" s="678">
        <f t="shared" si="4"/>
        <v>0</v>
      </c>
      <c r="O185" s="674">
        <v>0</v>
      </c>
      <c r="P185" s="679">
        <f t="shared" si="5"/>
        <v>0</v>
      </c>
      <c r="Q185" s="351" t="s">
        <v>543</v>
      </c>
    </row>
    <row r="186" spans="1:17" ht="30">
      <c r="A186" s="648">
        <v>183</v>
      </c>
      <c r="B186" s="328">
        <v>42</v>
      </c>
      <c r="C186" s="328" t="s">
        <v>213</v>
      </c>
      <c r="D186" s="580" t="s">
        <v>212</v>
      </c>
      <c r="E186" s="669" t="s">
        <v>23</v>
      </c>
      <c r="F186" s="670">
        <v>15300</v>
      </c>
      <c r="G186" s="671">
        <v>3</v>
      </c>
      <c r="H186" s="672">
        <v>45900</v>
      </c>
      <c r="I186" s="673"/>
      <c r="J186" s="674">
        <v>0</v>
      </c>
      <c r="K186" s="675">
        <v>3</v>
      </c>
      <c r="L186" s="676">
        <v>45900</v>
      </c>
      <c r="M186" s="677">
        <v>3</v>
      </c>
      <c r="N186" s="678">
        <f t="shared" si="4"/>
        <v>45900</v>
      </c>
      <c r="O186" s="674">
        <v>5355</v>
      </c>
      <c r="P186" s="679">
        <f t="shared" si="5"/>
        <v>16065</v>
      </c>
      <c r="Q186" s="351"/>
    </row>
    <row r="187" spans="1:17" ht="21">
      <c r="A187" s="648">
        <v>184</v>
      </c>
      <c r="B187" s="566"/>
      <c r="C187" s="328"/>
      <c r="D187" s="723" t="s">
        <v>543</v>
      </c>
      <c r="E187" s="680"/>
      <c r="F187" s="670">
        <v>15300</v>
      </c>
      <c r="G187" s="680"/>
      <c r="H187" s="680"/>
      <c r="I187" s="680"/>
      <c r="J187" s="680"/>
      <c r="K187" s="675"/>
      <c r="L187" s="676"/>
      <c r="M187" s="681">
        <v>108.95099999999999</v>
      </c>
      <c r="N187" s="678">
        <f t="shared" si="4"/>
        <v>1666950</v>
      </c>
      <c r="O187" s="674">
        <v>5355</v>
      </c>
      <c r="P187" s="679">
        <f t="shared" si="5"/>
        <v>583433</v>
      </c>
      <c r="Q187" s="351" t="s">
        <v>543</v>
      </c>
    </row>
    <row r="188" spans="1:17" ht="30">
      <c r="A188" s="648">
        <v>185</v>
      </c>
      <c r="B188" s="328">
        <v>43</v>
      </c>
      <c r="C188" s="328" t="s">
        <v>211</v>
      </c>
      <c r="D188" s="580" t="s">
        <v>210</v>
      </c>
      <c r="E188" s="669" t="s">
        <v>0</v>
      </c>
      <c r="F188" s="670">
        <v>2700</v>
      </c>
      <c r="G188" s="671">
        <v>500</v>
      </c>
      <c r="H188" s="672">
        <v>1350000</v>
      </c>
      <c r="I188" s="673"/>
      <c r="J188" s="674">
        <v>0</v>
      </c>
      <c r="K188" s="675">
        <v>500</v>
      </c>
      <c r="L188" s="676">
        <v>1350000</v>
      </c>
      <c r="M188" s="677">
        <v>404.9325</v>
      </c>
      <c r="N188" s="678">
        <f t="shared" si="4"/>
        <v>1093318</v>
      </c>
      <c r="O188" s="674">
        <v>945</v>
      </c>
      <c r="P188" s="679">
        <f t="shared" si="5"/>
        <v>382661</v>
      </c>
      <c r="Q188" s="351"/>
    </row>
    <row r="189" spans="1:17" ht="30">
      <c r="A189" s="648">
        <v>186</v>
      </c>
      <c r="B189" s="328">
        <v>44</v>
      </c>
      <c r="C189" s="328" t="s">
        <v>209</v>
      </c>
      <c r="D189" s="580" t="s">
        <v>208</v>
      </c>
      <c r="E189" s="669" t="s">
        <v>23</v>
      </c>
      <c r="F189" s="670">
        <v>9000</v>
      </c>
      <c r="G189" s="671">
        <v>1.5</v>
      </c>
      <c r="H189" s="672">
        <v>13500</v>
      </c>
      <c r="I189" s="673"/>
      <c r="J189" s="674">
        <v>0</v>
      </c>
      <c r="K189" s="675">
        <v>1.5</v>
      </c>
      <c r="L189" s="676">
        <v>13500</v>
      </c>
      <c r="M189" s="677">
        <v>0</v>
      </c>
      <c r="N189" s="678">
        <f t="shared" si="4"/>
        <v>0</v>
      </c>
      <c r="O189" s="674">
        <v>0</v>
      </c>
      <c r="P189" s="679">
        <f t="shared" si="5"/>
        <v>0</v>
      </c>
      <c r="Q189" s="351"/>
    </row>
    <row r="190" spans="1:17" ht="45">
      <c r="A190" s="648">
        <v>187</v>
      </c>
      <c r="B190" s="328">
        <v>45</v>
      </c>
      <c r="C190" s="328" t="s">
        <v>207</v>
      </c>
      <c r="D190" s="580" t="s">
        <v>206</v>
      </c>
      <c r="E190" s="669" t="s">
        <v>23</v>
      </c>
      <c r="F190" s="670">
        <v>7200</v>
      </c>
      <c r="G190" s="671">
        <v>23</v>
      </c>
      <c r="H190" s="672">
        <v>165600</v>
      </c>
      <c r="I190" s="673"/>
      <c r="J190" s="674">
        <v>0</v>
      </c>
      <c r="K190" s="675">
        <v>23</v>
      </c>
      <c r="L190" s="676">
        <v>165600</v>
      </c>
      <c r="M190" s="677">
        <v>16.865100000000002</v>
      </c>
      <c r="N190" s="678">
        <f t="shared" si="4"/>
        <v>121429</v>
      </c>
      <c r="O190" s="674">
        <v>2520</v>
      </c>
      <c r="P190" s="679">
        <f t="shared" si="5"/>
        <v>42500</v>
      </c>
      <c r="Q190" s="351"/>
    </row>
    <row r="191" spans="1:17" ht="30">
      <c r="A191" s="648">
        <v>188</v>
      </c>
      <c r="B191" s="328">
        <v>46</v>
      </c>
      <c r="C191" s="328" t="s">
        <v>205</v>
      </c>
      <c r="D191" s="580" t="s">
        <v>204</v>
      </c>
      <c r="E191" s="669" t="s">
        <v>203</v>
      </c>
      <c r="F191" s="670">
        <v>126000</v>
      </c>
      <c r="G191" s="671">
        <v>1.25</v>
      </c>
      <c r="H191" s="672">
        <v>157500</v>
      </c>
      <c r="I191" s="673"/>
      <c r="J191" s="674">
        <v>0</v>
      </c>
      <c r="K191" s="675">
        <v>1.25</v>
      </c>
      <c r="L191" s="676">
        <v>157500</v>
      </c>
      <c r="M191" s="677">
        <v>0.76859999999999995</v>
      </c>
      <c r="N191" s="678">
        <f t="shared" si="4"/>
        <v>96844</v>
      </c>
      <c r="O191" s="674">
        <v>44100</v>
      </c>
      <c r="P191" s="679">
        <f t="shared" si="5"/>
        <v>33895</v>
      </c>
      <c r="Q191" s="351"/>
    </row>
    <row r="192" spans="1:17" ht="45">
      <c r="A192" s="648">
        <v>189</v>
      </c>
      <c r="B192" s="328">
        <v>49</v>
      </c>
      <c r="C192" s="328" t="s">
        <v>202</v>
      </c>
      <c r="D192" s="580" t="s">
        <v>201</v>
      </c>
      <c r="E192" s="669" t="s">
        <v>0</v>
      </c>
      <c r="F192" s="670">
        <v>1224</v>
      </c>
      <c r="G192" s="671">
        <v>1600</v>
      </c>
      <c r="H192" s="672">
        <v>1958400</v>
      </c>
      <c r="I192" s="673"/>
      <c r="J192" s="674">
        <v>0</v>
      </c>
      <c r="K192" s="675">
        <v>1600</v>
      </c>
      <c r="L192" s="676">
        <v>1958400</v>
      </c>
      <c r="M192" s="677">
        <v>1600</v>
      </c>
      <c r="N192" s="678">
        <f t="shared" si="4"/>
        <v>1958400</v>
      </c>
      <c r="O192" s="674">
        <v>428.4</v>
      </c>
      <c r="P192" s="679">
        <f t="shared" si="5"/>
        <v>685440</v>
      </c>
      <c r="Q192" s="351"/>
    </row>
    <row r="193" spans="1:17" ht="21">
      <c r="A193" s="648">
        <v>190</v>
      </c>
      <c r="B193" s="566"/>
      <c r="C193" s="328"/>
      <c r="D193" s="723" t="s">
        <v>543</v>
      </c>
      <c r="E193" s="680"/>
      <c r="F193" s="670">
        <v>1224</v>
      </c>
      <c r="G193" s="680"/>
      <c r="H193" s="680"/>
      <c r="I193" s="680"/>
      <c r="J193" s="680"/>
      <c r="K193" s="675"/>
      <c r="L193" s="676"/>
      <c r="M193" s="681">
        <v>548.80399999999997</v>
      </c>
      <c r="N193" s="678">
        <f t="shared" si="4"/>
        <v>671736</v>
      </c>
      <c r="O193" s="674">
        <v>428.4</v>
      </c>
      <c r="P193" s="679">
        <f t="shared" si="5"/>
        <v>235108</v>
      </c>
      <c r="Q193" s="351"/>
    </row>
    <row r="194" spans="1:17" ht="30">
      <c r="A194" s="648">
        <v>191</v>
      </c>
      <c r="B194" s="328">
        <v>51</v>
      </c>
      <c r="C194" s="328" t="s">
        <v>200</v>
      </c>
      <c r="D194" s="580" t="s">
        <v>199</v>
      </c>
      <c r="E194" s="669" t="s">
        <v>0</v>
      </c>
      <c r="F194" s="670">
        <v>360</v>
      </c>
      <c r="G194" s="671">
        <v>77.78</v>
      </c>
      <c r="H194" s="672">
        <v>28000.799999999999</v>
      </c>
      <c r="I194" s="673"/>
      <c r="J194" s="674">
        <v>0</v>
      </c>
      <c r="K194" s="675">
        <v>77.78</v>
      </c>
      <c r="L194" s="676">
        <v>28000.799999999999</v>
      </c>
      <c r="M194" s="677">
        <v>43.050000000000004</v>
      </c>
      <c r="N194" s="678">
        <f t="shared" si="4"/>
        <v>15498</v>
      </c>
      <c r="O194" s="674">
        <v>126</v>
      </c>
      <c r="P194" s="679">
        <f t="shared" si="5"/>
        <v>5424</v>
      </c>
      <c r="Q194" s="351"/>
    </row>
    <row r="195" spans="1:17" ht="135">
      <c r="A195" s="648">
        <v>192</v>
      </c>
      <c r="B195" s="328">
        <v>92</v>
      </c>
      <c r="C195" s="328" t="s">
        <v>198</v>
      </c>
      <c r="D195" s="580" t="s">
        <v>197</v>
      </c>
      <c r="E195" s="669" t="s">
        <v>0</v>
      </c>
      <c r="F195" s="670">
        <v>270</v>
      </c>
      <c r="G195" s="671">
        <v>4447</v>
      </c>
      <c r="H195" s="672">
        <v>1200690</v>
      </c>
      <c r="I195" s="673"/>
      <c r="J195" s="674">
        <v>0</v>
      </c>
      <c r="K195" s="675">
        <v>4447</v>
      </c>
      <c r="L195" s="676">
        <v>1200690</v>
      </c>
      <c r="M195" s="677">
        <v>1811.5335</v>
      </c>
      <c r="N195" s="678">
        <f t="shared" si="4"/>
        <v>489114</v>
      </c>
      <c r="O195" s="674">
        <v>94.5</v>
      </c>
      <c r="P195" s="679">
        <f t="shared" si="5"/>
        <v>171190</v>
      </c>
      <c r="Q195" s="351"/>
    </row>
    <row r="196" spans="1:17">
      <c r="A196" s="648">
        <v>193</v>
      </c>
      <c r="B196" s="328">
        <v>53</v>
      </c>
      <c r="C196" s="328" t="s">
        <v>196</v>
      </c>
      <c r="D196" s="580" t="s">
        <v>195</v>
      </c>
      <c r="E196" s="669" t="s">
        <v>0</v>
      </c>
      <c r="F196" s="670">
        <v>1710</v>
      </c>
      <c r="G196" s="671">
        <v>85</v>
      </c>
      <c r="H196" s="672">
        <v>145350</v>
      </c>
      <c r="I196" s="673"/>
      <c r="J196" s="674">
        <v>0</v>
      </c>
      <c r="K196" s="675">
        <v>85</v>
      </c>
      <c r="L196" s="676">
        <v>145350</v>
      </c>
      <c r="M196" s="677">
        <v>85</v>
      </c>
      <c r="N196" s="678">
        <f t="shared" si="4"/>
        <v>145350</v>
      </c>
      <c r="O196" s="674">
        <v>598.5</v>
      </c>
      <c r="P196" s="679">
        <f t="shared" si="5"/>
        <v>50873</v>
      </c>
      <c r="Q196" s="351"/>
    </row>
    <row r="197" spans="1:17" ht="21">
      <c r="A197" s="648">
        <v>194</v>
      </c>
      <c r="B197" s="566"/>
      <c r="C197" s="328"/>
      <c r="D197" s="723" t="s">
        <v>543</v>
      </c>
      <c r="E197" s="680"/>
      <c r="F197" s="670">
        <v>1710</v>
      </c>
      <c r="G197" s="680"/>
      <c r="H197" s="680"/>
      <c r="I197" s="680"/>
      <c r="J197" s="680"/>
      <c r="K197" s="675"/>
      <c r="L197" s="676"/>
      <c r="M197" s="681">
        <v>13.080500000000001</v>
      </c>
      <c r="N197" s="678">
        <f t="shared" ref="N197:N260" si="6">ROUND(M197*F197,0)</f>
        <v>22368</v>
      </c>
      <c r="O197" s="674">
        <v>598.5</v>
      </c>
      <c r="P197" s="679">
        <f t="shared" ref="P197:P260" si="7">ROUND(O197*M197,0)</f>
        <v>7829</v>
      </c>
      <c r="Q197" s="351"/>
    </row>
    <row r="198" spans="1:17" ht="30">
      <c r="A198" s="648">
        <v>195</v>
      </c>
      <c r="B198" s="328">
        <v>55</v>
      </c>
      <c r="C198" s="328" t="s">
        <v>194</v>
      </c>
      <c r="D198" s="580" t="s">
        <v>193</v>
      </c>
      <c r="E198" s="669" t="s">
        <v>0</v>
      </c>
      <c r="F198" s="670">
        <v>1440</v>
      </c>
      <c r="G198" s="671">
        <v>225</v>
      </c>
      <c r="H198" s="672">
        <v>324000</v>
      </c>
      <c r="I198" s="673"/>
      <c r="J198" s="674">
        <v>0</v>
      </c>
      <c r="K198" s="675">
        <v>225</v>
      </c>
      <c r="L198" s="676">
        <v>324000</v>
      </c>
      <c r="M198" s="681">
        <v>225</v>
      </c>
      <c r="N198" s="678">
        <f t="shared" si="6"/>
        <v>324000</v>
      </c>
      <c r="O198" s="674">
        <v>504</v>
      </c>
      <c r="P198" s="679">
        <f t="shared" si="7"/>
        <v>113400</v>
      </c>
      <c r="Q198" s="351"/>
    </row>
    <row r="199" spans="1:17" ht="21">
      <c r="A199" s="648">
        <v>196</v>
      </c>
      <c r="B199" s="566"/>
      <c r="C199" s="328"/>
      <c r="D199" s="723" t="s">
        <v>543</v>
      </c>
      <c r="E199" s="680"/>
      <c r="F199" s="670">
        <v>1440</v>
      </c>
      <c r="G199" s="680"/>
      <c r="H199" s="680"/>
      <c r="I199" s="680"/>
      <c r="J199" s="680"/>
      <c r="K199" s="675"/>
      <c r="L199" s="676"/>
      <c r="M199" s="681">
        <v>115</v>
      </c>
      <c r="N199" s="678">
        <f t="shared" si="6"/>
        <v>165600</v>
      </c>
      <c r="O199" s="674">
        <v>504</v>
      </c>
      <c r="P199" s="679">
        <f t="shared" si="7"/>
        <v>57960</v>
      </c>
      <c r="Q199" s="351"/>
    </row>
    <row r="200" spans="1:17" ht="30">
      <c r="A200" s="648">
        <v>197</v>
      </c>
      <c r="B200" s="328">
        <v>56</v>
      </c>
      <c r="C200" s="328" t="s">
        <v>192</v>
      </c>
      <c r="D200" s="580" t="s">
        <v>191</v>
      </c>
      <c r="E200" s="669" t="s">
        <v>0</v>
      </c>
      <c r="F200" s="670">
        <v>1440</v>
      </c>
      <c r="G200" s="671">
        <v>350</v>
      </c>
      <c r="H200" s="672">
        <v>504000</v>
      </c>
      <c r="I200" s="673"/>
      <c r="J200" s="674">
        <v>0</v>
      </c>
      <c r="K200" s="675">
        <v>350</v>
      </c>
      <c r="L200" s="676">
        <v>504000</v>
      </c>
      <c r="M200" s="677">
        <v>270.21749999999997</v>
      </c>
      <c r="N200" s="678">
        <f t="shared" si="6"/>
        <v>389113</v>
      </c>
      <c r="O200" s="674">
        <v>504</v>
      </c>
      <c r="P200" s="679">
        <f t="shared" si="7"/>
        <v>136190</v>
      </c>
      <c r="Q200" s="351"/>
    </row>
    <row r="201" spans="1:17" ht="45">
      <c r="A201" s="648">
        <v>198</v>
      </c>
      <c r="B201" s="328">
        <v>57</v>
      </c>
      <c r="C201" s="328" t="s">
        <v>190</v>
      </c>
      <c r="D201" s="580" t="s">
        <v>189</v>
      </c>
      <c r="E201" s="669" t="s">
        <v>0</v>
      </c>
      <c r="F201" s="670">
        <v>360</v>
      </c>
      <c r="G201" s="671">
        <v>4447</v>
      </c>
      <c r="H201" s="672">
        <v>1600920</v>
      </c>
      <c r="I201" s="673"/>
      <c r="J201" s="674">
        <v>0</v>
      </c>
      <c r="K201" s="675">
        <v>4447</v>
      </c>
      <c r="L201" s="676">
        <v>1600920</v>
      </c>
      <c r="M201" s="677">
        <v>1372.0139999999999</v>
      </c>
      <c r="N201" s="678">
        <f t="shared" si="6"/>
        <v>493925</v>
      </c>
      <c r="O201" s="674">
        <v>126</v>
      </c>
      <c r="P201" s="679">
        <f t="shared" si="7"/>
        <v>172874</v>
      </c>
      <c r="Q201" s="351"/>
    </row>
    <row r="202" spans="1:17">
      <c r="A202" s="648">
        <v>199</v>
      </c>
      <c r="B202" s="328">
        <v>59</v>
      </c>
      <c r="C202" s="328" t="s">
        <v>188</v>
      </c>
      <c r="D202" s="580" t="s">
        <v>187</v>
      </c>
      <c r="E202" s="669" t="s">
        <v>0</v>
      </c>
      <c r="F202" s="670">
        <v>360</v>
      </c>
      <c r="G202" s="671">
        <v>313</v>
      </c>
      <c r="H202" s="672">
        <v>112680</v>
      </c>
      <c r="I202" s="673"/>
      <c r="J202" s="674">
        <v>0</v>
      </c>
      <c r="K202" s="675">
        <v>313</v>
      </c>
      <c r="L202" s="676">
        <v>112680</v>
      </c>
      <c r="M202" s="677">
        <v>75</v>
      </c>
      <c r="N202" s="678">
        <f t="shared" si="6"/>
        <v>27000</v>
      </c>
      <c r="O202" s="674">
        <v>126</v>
      </c>
      <c r="P202" s="679">
        <f t="shared" si="7"/>
        <v>9450</v>
      </c>
      <c r="Q202" s="351"/>
    </row>
    <row r="203" spans="1:17">
      <c r="A203" s="648"/>
      <c r="B203" s="328">
        <v>60</v>
      </c>
      <c r="C203" s="328" t="s">
        <v>186</v>
      </c>
      <c r="D203" s="580" t="s">
        <v>185</v>
      </c>
      <c r="E203" s="669" t="s">
        <v>0</v>
      </c>
      <c r="F203" s="670">
        <v>270</v>
      </c>
      <c r="G203" s="671">
        <v>88</v>
      </c>
      <c r="H203" s="672">
        <v>23760</v>
      </c>
      <c r="I203" s="673"/>
      <c r="J203" s="674">
        <v>0</v>
      </c>
      <c r="K203" s="675">
        <v>88</v>
      </c>
      <c r="L203" s="676">
        <v>23760</v>
      </c>
      <c r="M203" s="677">
        <v>88</v>
      </c>
      <c r="N203" s="678">
        <f t="shared" si="6"/>
        <v>23760</v>
      </c>
      <c r="O203" s="674">
        <v>94.5</v>
      </c>
      <c r="P203" s="679">
        <f t="shared" si="7"/>
        <v>8316</v>
      </c>
      <c r="Q203" s="351"/>
    </row>
    <row r="204" spans="1:17" ht="21">
      <c r="A204" s="648">
        <v>201</v>
      </c>
      <c r="B204" s="566"/>
      <c r="C204" s="328"/>
      <c r="D204" s="723" t="s">
        <v>543</v>
      </c>
      <c r="E204" s="680"/>
      <c r="F204" s="670">
        <v>270</v>
      </c>
      <c r="G204" s="680"/>
      <c r="H204" s="680"/>
      <c r="I204" s="680"/>
      <c r="J204" s="680"/>
      <c r="K204" s="675"/>
      <c r="L204" s="676"/>
      <c r="M204" s="681">
        <v>38.420000000000016</v>
      </c>
      <c r="N204" s="678">
        <f t="shared" si="6"/>
        <v>10373</v>
      </c>
      <c r="O204" s="674">
        <v>94.5</v>
      </c>
      <c r="P204" s="679">
        <f t="shared" si="7"/>
        <v>3631</v>
      </c>
      <c r="Q204" s="351" t="s">
        <v>543</v>
      </c>
    </row>
    <row r="205" spans="1:17">
      <c r="A205" s="648">
        <v>202</v>
      </c>
      <c r="B205" s="328">
        <v>61</v>
      </c>
      <c r="C205" s="328" t="s">
        <v>184</v>
      </c>
      <c r="D205" s="580" t="s">
        <v>183</v>
      </c>
      <c r="E205" s="669" t="s">
        <v>0</v>
      </c>
      <c r="F205" s="670">
        <v>9000</v>
      </c>
      <c r="G205" s="671">
        <v>100</v>
      </c>
      <c r="H205" s="672">
        <v>900000</v>
      </c>
      <c r="I205" s="673"/>
      <c r="J205" s="674">
        <v>0</v>
      </c>
      <c r="K205" s="675">
        <v>100</v>
      </c>
      <c r="L205" s="676">
        <v>900000</v>
      </c>
      <c r="M205" s="677">
        <v>0</v>
      </c>
      <c r="N205" s="678">
        <f t="shared" si="6"/>
        <v>0</v>
      </c>
      <c r="O205" s="674">
        <v>0</v>
      </c>
      <c r="P205" s="679">
        <f t="shared" si="7"/>
        <v>0</v>
      </c>
      <c r="Q205" s="351"/>
    </row>
    <row r="206" spans="1:17">
      <c r="A206" s="648">
        <v>203</v>
      </c>
      <c r="B206" s="328">
        <v>64</v>
      </c>
      <c r="C206" s="328" t="s">
        <v>182</v>
      </c>
      <c r="D206" s="580" t="s">
        <v>181</v>
      </c>
      <c r="E206" s="669" t="s">
        <v>0</v>
      </c>
      <c r="F206" s="670">
        <v>12000</v>
      </c>
      <c r="G206" s="671">
        <v>7</v>
      </c>
      <c r="H206" s="672">
        <v>84000</v>
      </c>
      <c r="I206" s="673"/>
      <c r="J206" s="674">
        <v>0</v>
      </c>
      <c r="K206" s="675">
        <v>7</v>
      </c>
      <c r="L206" s="676">
        <v>84000</v>
      </c>
      <c r="M206" s="677">
        <v>7</v>
      </c>
      <c r="N206" s="678">
        <f t="shared" si="6"/>
        <v>84000</v>
      </c>
      <c r="O206" s="674">
        <v>4200</v>
      </c>
      <c r="P206" s="679">
        <f t="shared" si="7"/>
        <v>29400</v>
      </c>
      <c r="Q206" s="351"/>
    </row>
    <row r="207" spans="1:17" ht="21">
      <c r="A207" s="648">
        <v>204</v>
      </c>
      <c r="B207" s="566"/>
      <c r="C207" s="328"/>
      <c r="D207" s="723" t="s">
        <v>543</v>
      </c>
      <c r="E207" s="680"/>
      <c r="F207" s="670">
        <v>12000</v>
      </c>
      <c r="G207" s="680"/>
      <c r="H207" s="680"/>
      <c r="I207" s="680"/>
      <c r="J207" s="680"/>
      <c r="K207" s="675"/>
      <c r="L207" s="676"/>
      <c r="M207" s="681">
        <v>9.5165000000000006</v>
      </c>
      <c r="N207" s="678">
        <f t="shared" si="6"/>
        <v>114198</v>
      </c>
      <c r="O207" s="674">
        <v>4200</v>
      </c>
      <c r="P207" s="679">
        <f t="shared" si="7"/>
        <v>39969</v>
      </c>
      <c r="Q207" s="351"/>
    </row>
    <row r="208" spans="1:17">
      <c r="A208" s="648">
        <v>205</v>
      </c>
      <c r="B208" s="328"/>
      <c r="C208" s="328" t="s">
        <v>180</v>
      </c>
      <c r="D208" s="580" t="s">
        <v>179</v>
      </c>
      <c r="E208" s="669" t="s">
        <v>0</v>
      </c>
      <c r="F208" s="670">
        <v>9000</v>
      </c>
      <c r="G208" s="671">
        <v>15</v>
      </c>
      <c r="H208" s="672">
        <v>135000</v>
      </c>
      <c r="I208" s="673"/>
      <c r="J208" s="674">
        <v>0</v>
      </c>
      <c r="K208" s="675">
        <v>15</v>
      </c>
      <c r="L208" s="676">
        <v>135000</v>
      </c>
      <c r="M208" s="677">
        <v>15</v>
      </c>
      <c r="N208" s="678">
        <f t="shared" si="6"/>
        <v>135000</v>
      </c>
      <c r="O208" s="674">
        <v>3150</v>
      </c>
      <c r="P208" s="679">
        <f t="shared" si="7"/>
        <v>47250</v>
      </c>
      <c r="Q208" s="351"/>
    </row>
    <row r="209" spans="1:17" ht="21">
      <c r="A209" s="648">
        <v>206</v>
      </c>
      <c r="B209" s="566"/>
      <c r="C209" s="328"/>
      <c r="D209" s="723" t="s">
        <v>543</v>
      </c>
      <c r="E209" s="680"/>
      <c r="F209" s="670">
        <v>9000</v>
      </c>
      <c r="G209" s="680"/>
      <c r="H209" s="680"/>
      <c r="I209" s="680"/>
      <c r="J209" s="680"/>
      <c r="K209" s="675"/>
      <c r="L209" s="676"/>
      <c r="M209" s="681">
        <v>30.276</v>
      </c>
      <c r="N209" s="678">
        <f t="shared" si="6"/>
        <v>272484</v>
      </c>
      <c r="O209" s="674">
        <v>3150</v>
      </c>
      <c r="P209" s="679">
        <f t="shared" si="7"/>
        <v>95369</v>
      </c>
      <c r="Q209" s="351" t="s">
        <v>543</v>
      </c>
    </row>
    <row r="210" spans="1:17">
      <c r="A210" s="648">
        <v>207</v>
      </c>
      <c r="B210" s="328"/>
      <c r="C210" s="328" t="s">
        <v>178</v>
      </c>
      <c r="D210" s="580" t="s">
        <v>177</v>
      </c>
      <c r="E210" s="669" t="s">
        <v>0</v>
      </c>
      <c r="F210" s="670">
        <v>1800</v>
      </c>
      <c r="G210" s="671">
        <v>150</v>
      </c>
      <c r="H210" s="672">
        <v>270000</v>
      </c>
      <c r="I210" s="673"/>
      <c r="J210" s="674">
        <v>0</v>
      </c>
      <c r="K210" s="675">
        <v>150</v>
      </c>
      <c r="L210" s="676">
        <v>270000</v>
      </c>
      <c r="M210" s="677">
        <v>126.42000000000002</v>
      </c>
      <c r="N210" s="678">
        <f t="shared" si="6"/>
        <v>227556</v>
      </c>
      <c r="O210" s="674">
        <v>630</v>
      </c>
      <c r="P210" s="679">
        <f t="shared" si="7"/>
        <v>79645</v>
      </c>
      <c r="Q210" s="351"/>
    </row>
    <row r="211" spans="1:17" ht="45">
      <c r="A211" s="648">
        <v>208</v>
      </c>
      <c r="B211" s="328">
        <v>66</v>
      </c>
      <c r="C211" s="328" t="s">
        <v>176</v>
      </c>
      <c r="D211" s="724" t="s">
        <v>175</v>
      </c>
      <c r="E211" s="669" t="s">
        <v>0</v>
      </c>
      <c r="F211" s="670">
        <v>6300</v>
      </c>
      <c r="G211" s="671">
        <v>50</v>
      </c>
      <c r="H211" s="672">
        <v>315000</v>
      </c>
      <c r="I211" s="673"/>
      <c r="J211" s="674">
        <v>0</v>
      </c>
      <c r="K211" s="675">
        <v>50</v>
      </c>
      <c r="L211" s="676">
        <v>315000</v>
      </c>
      <c r="M211" s="677">
        <v>50</v>
      </c>
      <c r="N211" s="678">
        <f t="shared" si="6"/>
        <v>315000</v>
      </c>
      <c r="O211" s="674">
        <v>2205</v>
      </c>
      <c r="P211" s="679">
        <f t="shared" si="7"/>
        <v>110250</v>
      </c>
      <c r="Q211" s="351"/>
    </row>
    <row r="212" spans="1:17" ht="30">
      <c r="A212" s="648">
        <v>209</v>
      </c>
      <c r="B212" s="328">
        <v>67</v>
      </c>
      <c r="C212" s="328" t="s">
        <v>174</v>
      </c>
      <c r="D212" s="580" t="s">
        <v>173</v>
      </c>
      <c r="E212" s="669" t="s">
        <v>0</v>
      </c>
      <c r="F212" s="670">
        <v>6300</v>
      </c>
      <c r="G212" s="671">
        <v>50</v>
      </c>
      <c r="H212" s="672">
        <v>315000</v>
      </c>
      <c r="I212" s="673"/>
      <c r="J212" s="674">
        <v>0</v>
      </c>
      <c r="K212" s="675">
        <v>50</v>
      </c>
      <c r="L212" s="676">
        <v>315000</v>
      </c>
      <c r="M212" s="677">
        <v>15.4</v>
      </c>
      <c r="N212" s="678">
        <f t="shared" si="6"/>
        <v>97020</v>
      </c>
      <c r="O212" s="674">
        <v>2205</v>
      </c>
      <c r="P212" s="679">
        <f t="shared" si="7"/>
        <v>33957</v>
      </c>
      <c r="Q212" s="351"/>
    </row>
    <row r="213" spans="1:17" ht="30">
      <c r="A213" s="648">
        <v>210</v>
      </c>
      <c r="B213" s="328">
        <v>68</v>
      </c>
      <c r="C213" s="328" t="s">
        <v>172</v>
      </c>
      <c r="D213" s="580" t="s">
        <v>171</v>
      </c>
      <c r="E213" s="669" t="s">
        <v>0</v>
      </c>
      <c r="F213" s="670">
        <v>7400.0000000000009</v>
      </c>
      <c r="G213" s="671">
        <v>45</v>
      </c>
      <c r="H213" s="672">
        <v>333000.00000000006</v>
      </c>
      <c r="I213" s="673"/>
      <c r="J213" s="674">
        <v>0</v>
      </c>
      <c r="K213" s="675">
        <v>45</v>
      </c>
      <c r="L213" s="676">
        <v>333000.00000000006</v>
      </c>
      <c r="M213" s="677">
        <v>17.2</v>
      </c>
      <c r="N213" s="678">
        <f t="shared" si="6"/>
        <v>127280</v>
      </c>
      <c r="O213" s="674">
        <v>2590</v>
      </c>
      <c r="P213" s="679">
        <f t="shared" si="7"/>
        <v>44548</v>
      </c>
      <c r="Q213" s="351"/>
    </row>
    <row r="214" spans="1:17">
      <c r="A214" s="648">
        <v>211</v>
      </c>
      <c r="B214" s="328">
        <v>69</v>
      </c>
      <c r="C214" s="328" t="s">
        <v>170</v>
      </c>
      <c r="D214" s="580" t="s">
        <v>169</v>
      </c>
      <c r="E214" s="669" t="s">
        <v>0</v>
      </c>
      <c r="F214" s="670">
        <v>5400</v>
      </c>
      <c r="G214" s="671">
        <v>40</v>
      </c>
      <c r="H214" s="672">
        <v>216000</v>
      </c>
      <c r="I214" s="673"/>
      <c r="J214" s="674">
        <v>0</v>
      </c>
      <c r="K214" s="675">
        <v>40</v>
      </c>
      <c r="L214" s="676">
        <v>216000</v>
      </c>
      <c r="M214" s="677">
        <v>33.3795</v>
      </c>
      <c r="N214" s="678">
        <f t="shared" si="6"/>
        <v>180249</v>
      </c>
      <c r="O214" s="674">
        <v>1890</v>
      </c>
      <c r="P214" s="679">
        <f t="shared" si="7"/>
        <v>63087</v>
      </c>
      <c r="Q214" s="351" t="s">
        <v>543</v>
      </c>
    </row>
    <row r="215" spans="1:17" ht="30">
      <c r="A215" s="648">
        <v>212</v>
      </c>
      <c r="B215" s="328">
        <v>70</v>
      </c>
      <c r="C215" s="328" t="s">
        <v>168</v>
      </c>
      <c r="D215" s="580" t="s">
        <v>167</v>
      </c>
      <c r="E215" s="669" t="s">
        <v>0</v>
      </c>
      <c r="F215" s="670">
        <v>18000</v>
      </c>
      <c r="G215" s="671">
        <v>45</v>
      </c>
      <c r="H215" s="672">
        <v>810000</v>
      </c>
      <c r="I215" s="673"/>
      <c r="J215" s="674">
        <v>0</v>
      </c>
      <c r="K215" s="675">
        <v>45</v>
      </c>
      <c r="L215" s="676">
        <v>810000</v>
      </c>
      <c r="M215" s="677">
        <v>45</v>
      </c>
      <c r="N215" s="678">
        <f t="shared" si="6"/>
        <v>810000</v>
      </c>
      <c r="O215" s="674">
        <v>6300</v>
      </c>
      <c r="P215" s="679">
        <f t="shared" si="7"/>
        <v>283500</v>
      </c>
      <c r="Q215" s="351"/>
    </row>
    <row r="216" spans="1:17" ht="21">
      <c r="A216" s="648">
        <v>213</v>
      </c>
      <c r="B216" s="566"/>
      <c r="C216" s="328"/>
      <c r="D216" s="723" t="s">
        <v>543</v>
      </c>
      <c r="E216" s="680"/>
      <c r="F216" s="670">
        <v>18000</v>
      </c>
      <c r="G216" s="680"/>
      <c r="H216" s="680"/>
      <c r="I216" s="680"/>
      <c r="J216" s="680"/>
      <c r="K216" s="675"/>
      <c r="L216" s="676"/>
      <c r="M216" s="681">
        <v>24.3</v>
      </c>
      <c r="N216" s="678">
        <f t="shared" si="6"/>
        <v>437400</v>
      </c>
      <c r="O216" s="674">
        <v>6300</v>
      </c>
      <c r="P216" s="679">
        <f t="shared" si="7"/>
        <v>153090</v>
      </c>
      <c r="Q216" s="351" t="s">
        <v>543</v>
      </c>
    </row>
    <row r="217" spans="1:17">
      <c r="A217" s="648">
        <v>214</v>
      </c>
      <c r="B217" s="328">
        <v>71</v>
      </c>
      <c r="C217" s="328" t="s">
        <v>166</v>
      </c>
      <c r="D217" s="580" t="s">
        <v>165</v>
      </c>
      <c r="E217" s="669" t="s">
        <v>0</v>
      </c>
      <c r="F217" s="670">
        <v>1800</v>
      </c>
      <c r="G217" s="671">
        <v>1400</v>
      </c>
      <c r="H217" s="672">
        <v>2520000</v>
      </c>
      <c r="I217" s="673"/>
      <c r="J217" s="674">
        <v>0</v>
      </c>
      <c r="K217" s="675">
        <v>1400</v>
      </c>
      <c r="L217" s="676">
        <v>2520000</v>
      </c>
      <c r="M217" s="677">
        <v>750</v>
      </c>
      <c r="N217" s="678">
        <f t="shared" si="6"/>
        <v>1350000</v>
      </c>
      <c r="O217" s="674">
        <v>630</v>
      </c>
      <c r="P217" s="679">
        <f t="shared" si="7"/>
        <v>472500</v>
      </c>
      <c r="Q217" s="351"/>
    </row>
    <row r="218" spans="1:17">
      <c r="A218" s="648">
        <v>215</v>
      </c>
      <c r="B218" s="328">
        <v>72</v>
      </c>
      <c r="C218" s="328" t="s">
        <v>164</v>
      </c>
      <c r="D218" s="580" t="s">
        <v>163</v>
      </c>
      <c r="E218" s="669" t="s">
        <v>0</v>
      </c>
      <c r="F218" s="670">
        <v>3000</v>
      </c>
      <c r="G218" s="671">
        <v>500</v>
      </c>
      <c r="H218" s="672">
        <v>1500000</v>
      </c>
      <c r="I218" s="673"/>
      <c r="J218" s="674">
        <v>0</v>
      </c>
      <c r="K218" s="675">
        <v>500</v>
      </c>
      <c r="L218" s="676">
        <v>1500000</v>
      </c>
      <c r="M218" s="677">
        <v>500</v>
      </c>
      <c r="N218" s="678">
        <f t="shared" si="6"/>
        <v>1500000</v>
      </c>
      <c r="O218" s="674">
        <v>1050</v>
      </c>
      <c r="P218" s="679">
        <f t="shared" si="7"/>
        <v>525000</v>
      </c>
      <c r="Q218" s="351" t="s">
        <v>543</v>
      </c>
    </row>
    <row r="219" spans="1:17" ht="21">
      <c r="A219" s="648">
        <v>216</v>
      </c>
      <c r="B219" s="566"/>
      <c r="C219" s="328"/>
      <c r="D219" s="723" t="s">
        <v>543</v>
      </c>
      <c r="E219" s="680"/>
      <c r="F219" s="670">
        <v>3000</v>
      </c>
      <c r="G219" s="680"/>
      <c r="H219" s="680"/>
      <c r="I219" s="680"/>
      <c r="J219" s="680"/>
      <c r="K219" s="675"/>
      <c r="L219" s="676"/>
      <c r="M219" s="677">
        <v>164</v>
      </c>
      <c r="N219" s="678">
        <f t="shared" si="6"/>
        <v>492000</v>
      </c>
      <c r="O219" s="674">
        <v>1050</v>
      </c>
      <c r="P219" s="679">
        <f t="shared" si="7"/>
        <v>172200</v>
      </c>
      <c r="Q219" s="351"/>
    </row>
    <row r="220" spans="1:17" ht="30">
      <c r="A220" s="648">
        <v>217</v>
      </c>
      <c r="B220" s="328">
        <v>74</v>
      </c>
      <c r="C220" s="328" t="s">
        <v>162</v>
      </c>
      <c r="D220" s="580" t="s">
        <v>161</v>
      </c>
      <c r="E220" s="669" t="s">
        <v>0</v>
      </c>
      <c r="F220" s="670">
        <v>1260</v>
      </c>
      <c r="G220" s="671">
        <v>350</v>
      </c>
      <c r="H220" s="672">
        <v>441000</v>
      </c>
      <c r="I220" s="673"/>
      <c r="J220" s="674">
        <v>0</v>
      </c>
      <c r="K220" s="675">
        <v>350</v>
      </c>
      <c r="L220" s="676">
        <v>441000</v>
      </c>
      <c r="M220" s="677">
        <v>0</v>
      </c>
      <c r="N220" s="678">
        <f t="shared" si="6"/>
        <v>0</v>
      </c>
      <c r="O220" s="674">
        <v>0</v>
      </c>
      <c r="P220" s="679">
        <f t="shared" si="7"/>
        <v>0</v>
      </c>
      <c r="Q220" s="351" t="s">
        <v>543</v>
      </c>
    </row>
    <row r="221" spans="1:17">
      <c r="A221" s="648">
        <v>218</v>
      </c>
      <c r="B221" s="328">
        <v>63</v>
      </c>
      <c r="C221" s="328" t="s">
        <v>160</v>
      </c>
      <c r="D221" s="580" t="s">
        <v>159</v>
      </c>
      <c r="E221" s="669" t="s">
        <v>0</v>
      </c>
      <c r="F221" s="670">
        <v>5400</v>
      </c>
      <c r="G221" s="671">
        <v>53.55</v>
      </c>
      <c r="H221" s="672">
        <v>289170</v>
      </c>
      <c r="I221" s="673"/>
      <c r="J221" s="674">
        <v>0</v>
      </c>
      <c r="K221" s="675">
        <v>53.55</v>
      </c>
      <c r="L221" s="676">
        <v>289170</v>
      </c>
      <c r="M221" s="677">
        <v>53.55</v>
      </c>
      <c r="N221" s="678">
        <f t="shared" si="6"/>
        <v>289170</v>
      </c>
      <c r="O221" s="674">
        <v>1890</v>
      </c>
      <c r="P221" s="679">
        <f t="shared" si="7"/>
        <v>101210</v>
      </c>
      <c r="Q221" s="351"/>
    </row>
    <row r="222" spans="1:17" ht="21">
      <c r="A222" s="648">
        <v>219</v>
      </c>
      <c r="B222" s="566"/>
      <c r="C222" s="328"/>
      <c r="D222" s="723" t="s">
        <v>543</v>
      </c>
      <c r="E222" s="680"/>
      <c r="F222" s="670">
        <v>5400</v>
      </c>
      <c r="G222" s="680"/>
      <c r="H222" s="680"/>
      <c r="I222" s="680"/>
      <c r="J222" s="680"/>
      <c r="K222" s="675"/>
      <c r="L222" s="676"/>
      <c r="M222" s="681">
        <v>7.4600000000000009</v>
      </c>
      <c r="N222" s="678">
        <f t="shared" si="6"/>
        <v>40284</v>
      </c>
      <c r="O222" s="674">
        <v>1890</v>
      </c>
      <c r="P222" s="679">
        <f t="shared" si="7"/>
        <v>14099</v>
      </c>
      <c r="Q222" s="351" t="s">
        <v>543</v>
      </c>
    </row>
    <row r="223" spans="1:17" ht="75">
      <c r="A223" s="648">
        <v>220</v>
      </c>
      <c r="B223" s="328">
        <v>95</v>
      </c>
      <c r="C223" s="328" t="s">
        <v>158</v>
      </c>
      <c r="D223" s="725" t="s">
        <v>157</v>
      </c>
      <c r="E223" s="669" t="s">
        <v>3</v>
      </c>
      <c r="F223" s="670">
        <v>180</v>
      </c>
      <c r="G223" s="671">
        <v>500</v>
      </c>
      <c r="H223" s="672">
        <v>90000</v>
      </c>
      <c r="I223" s="673"/>
      <c r="J223" s="674">
        <v>0</v>
      </c>
      <c r="K223" s="675">
        <v>500</v>
      </c>
      <c r="L223" s="676">
        <v>90000</v>
      </c>
      <c r="M223" s="677">
        <v>0</v>
      </c>
      <c r="N223" s="678">
        <f t="shared" si="6"/>
        <v>0</v>
      </c>
      <c r="O223" s="674">
        <v>0</v>
      </c>
      <c r="P223" s="679">
        <f t="shared" si="7"/>
        <v>0</v>
      </c>
      <c r="Q223" s="351"/>
    </row>
    <row r="224" spans="1:17" ht="105">
      <c r="A224" s="648">
        <v>221</v>
      </c>
      <c r="B224" s="328">
        <v>96</v>
      </c>
      <c r="C224" s="328" t="s">
        <v>156</v>
      </c>
      <c r="D224" s="725" t="s">
        <v>155</v>
      </c>
      <c r="E224" s="669" t="s">
        <v>3</v>
      </c>
      <c r="F224" s="670">
        <v>630</v>
      </c>
      <c r="G224" s="671">
        <v>500</v>
      </c>
      <c r="H224" s="672">
        <v>315000</v>
      </c>
      <c r="I224" s="673"/>
      <c r="J224" s="674">
        <v>0</v>
      </c>
      <c r="K224" s="675">
        <v>500</v>
      </c>
      <c r="L224" s="676">
        <v>315000</v>
      </c>
      <c r="M224" s="677">
        <v>500</v>
      </c>
      <c r="N224" s="678">
        <f t="shared" si="6"/>
        <v>315000</v>
      </c>
      <c r="O224" s="674">
        <v>220.5</v>
      </c>
      <c r="P224" s="679">
        <f t="shared" si="7"/>
        <v>110250</v>
      </c>
      <c r="Q224" s="351"/>
    </row>
    <row r="225" spans="1:17" ht="21">
      <c r="A225" s="648">
        <v>222</v>
      </c>
      <c r="B225" s="566"/>
      <c r="C225" s="328" t="s">
        <v>156</v>
      </c>
      <c r="D225" s="723" t="s">
        <v>543</v>
      </c>
      <c r="E225" s="680"/>
      <c r="F225" s="670">
        <v>630</v>
      </c>
      <c r="G225" s="680"/>
      <c r="H225" s="680"/>
      <c r="I225" s="680"/>
      <c r="J225" s="680"/>
      <c r="K225" s="675"/>
      <c r="L225" s="676"/>
      <c r="M225" s="681">
        <v>632</v>
      </c>
      <c r="N225" s="678">
        <f t="shared" si="6"/>
        <v>398160</v>
      </c>
      <c r="O225" s="674">
        <v>220.5</v>
      </c>
      <c r="P225" s="679">
        <f t="shared" si="7"/>
        <v>139356</v>
      </c>
      <c r="Q225" s="351" t="s">
        <v>543</v>
      </c>
    </row>
    <row r="226" spans="1:17" ht="45">
      <c r="A226" s="648">
        <v>223</v>
      </c>
      <c r="B226" s="328" t="s">
        <v>717</v>
      </c>
      <c r="C226" s="328" t="s">
        <v>154</v>
      </c>
      <c r="D226" s="725" t="s">
        <v>153</v>
      </c>
      <c r="E226" s="669" t="s">
        <v>152</v>
      </c>
      <c r="F226" s="670">
        <v>180</v>
      </c>
      <c r="G226" s="671">
        <v>6500</v>
      </c>
      <c r="H226" s="672">
        <v>1170000</v>
      </c>
      <c r="I226" s="673"/>
      <c r="J226" s="674">
        <v>0</v>
      </c>
      <c r="K226" s="675">
        <v>6500</v>
      </c>
      <c r="L226" s="676">
        <v>1170000</v>
      </c>
      <c r="M226" s="677">
        <v>6500</v>
      </c>
      <c r="N226" s="678">
        <f t="shared" si="6"/>
        <v>1170000</v>
      </c>
      <c r="O226" s="674">
        <v>63</v>
      </c>
      <c r="P226" s="679">
        <f t="shared" si="7"/>
        <v>409500</v>
      </c>
      <c r="Q226" s="351"/>
    </row>
    <row r="227" spans="1:17" ht="30">
      <c r="A227" s="648">
        <v>224</v>
      </c>
      <c r="B227" s="328" t="s">
        <v>718</v>
      </c>
      <c r="C227" s="328" t="s">
        <v>151</v>
      </c>
      <c r="D227" s="725" t="s">
        <v>150</v>
      </c>
      <c r="E227" s="669" t="s">
        <v>0</v>
      </c>
      <c r="F227" s="670">
        <v>1080</v>
      </c>
      <c r="G227" s="671">
        <v>65</v>
      </c>
      <c r="H227" s="672">
        <v>70200</v>
      </c>
      <c r="I227" s="673"/>
      <c r="J227" s="674">
        <v>0</v>
      </c>
      <c r="K227" s="675">
        <v>65</v>
      </c>
      <c r="L227" s="676">
        <v>70200</v>
      </c>
      <c r="M227" s="677">
        <v>65</v>
      </c>
      <c r="N227" s="678">
        <f t="shared" si="6"/>
        <v>70200</v>
      </c>
      <c r="O227" s="674">
        <v>378</v>
      </c>
      <c r="P227" s="679">
        <f t="shared" si="7"/>
        <v>24570</v>
      </c>
      <c r="Q227" s="351" t="s">
        <v>543</v>
      </c>
    </row>
    <row r="228" spans="1:17">
      <c r="A228" s="648">
        <v>225</v>
      </c>
      <c r="B228" s="328">
        <v>75</v>
      </c>
      <c r="C228" s="328" t="s">
        <v>149</v>
      </c>
      <c r="D228" s="580" t="s">
        <v>148</v>
      </c>
      <c r="E228" s="669" t="s">
        <v>3</v>
      </c>
      <c r="F228" s="670">
        <v>270</v>
      </c>
      <c r="G228" s="671">
        <v>25</v>
      </c>
      <c r="H228" s="672">
        <v>6750</v>
      </c>
      <c r="I228" s="673"/>
      <c r="J228" s="674">
        <v>0</v>
      </c>
      <c r="K228" s="675">
        <v>25</v>
      </c>
      <c r="L228" s="676">
        <v>6750</v>
      </c>
      <c r="M228" s="677">
        <v>25</v>
      </c>
      <c r="N228" s="678">
        <f t="shared" si="6"/>
        <v>6750</v>
      </c>
      <c r="O228" s="674">
        <v>94.5</v>
      </c>
      <c r="P228" s="679">
        <f t="shared" si="7"/>
        <v>2363</v>
      </c>
      <c r="Q228" s="351"/>
    </row>
    <row r="229" spans="1:17" ht="21">
      <c r="A229" s="648">
        <v>226</v>
      </c>
      <c r="B229" s="566"/>
      <c r="C229" s="328"/>
      <c r="D229" s="723" t="s">
        <v>543</v>
      </c>
      <c r="E229" s="680"/>
      <c r="F229" s="670">
        <v>270</v>
      </c>
      <c r="G229" s="680"/>
      <c r="H229" s="680"/>
      <c r="I229" s="680"/>
      <c r="J229" s="680"/>
      <c r="K229" s="675"/>
      <c r="L229" s="676"/>
      <c r="M229" s="681">
        <v>19</v>
      </c>
      <c r="N229" s="678">
        <f t="shared" si="6"/>
        <v>5130</v>
      </c>
      <c r="O229" s="674">
        <v>94.5</v>
      </c>
      <c r="P229" s="679">
        <f t="shared" si="7"/>
        <v>1796</v>
      </c>
      <c r="Q229" s="351" t="s">
        <v>543</v>
      </c>
    </row>
    <row r="230" spans="1:17" ht="30">
      <c r="A230" s="648">
        <v>227</v>
      </c>
      <c r="B230" s="328">
        <v>76</v>
      </c>
      <c r="C230" s="328" t="s">
        <v>147</v>
      </c>
      <c r="D230" s="580" t="s">
        <v>146</v>
      </c>
      <c r="E230" s="669" t="s">
        <v>3</v>
      </c>
      <c r="F230" s="670">
        <v>5400</v>
      </c>
      <c r="G230" s="671">
        <v>4</v>
      </c>
      <c r="H230" s="672">
        <v>21600</v>
      </c>
      <c r="I230" s="673"/>
      <c r="J230" s="674">
        <v>0</v>
      </c>
      <c r="K230" s="675">
        <v>4</v>
      </c>
      <c r="L230" s="676">
        <v>21600</v>
      </c>
      <c r="M230" s="677">
        <v>4</v>
      </c>
      <c r="N230" s="678">
        <f t="shared" si="6"/>
        <v>21600</v>
      </c>
      <c r="O230" s="674">
        <v>1890</v>
      </c>
      <c r="P230" s="679">
        <f t="shared" si="7"/>
        <v>7560</v>
      </c>
      <c r="Q230" s="351"/>
    </row>
    <row r="231" spans="1:17">
      <c r="A231" s="648">
        <v>228</v>
      </c>
      <c r="B231" s="328">
        <v>77</v>
      </c>
      <c r="C231" s="328" t="s">
        <v>145</v>
      </c>
      <c r="D231" s="580" t="s">
        <v>144</v>
      </c>
      <c r="E231" s="669" t="s">
        <v>3</v>
      </c>
      <c r="F231" s="670">
        <v>6300</v>
      </c>
      <c r="G231" s="671">
        <v>9</v>
      </c>
      <c r="H231" s="672">
        <v>56700</v>
      </c>
      <c r="I231" s="673"/>
      <c r="J231" s="674">
        <v>0</v>
      </c>
      <c r="K231" s="675">
        <v>9</v>
      </c>
      <c r="L231" s="676">
        <v>56700</v>
      </c>
      <c r="M231" s="677">
        <v>9</v>
      </c>
      <c r="N231" s="678">
        <f t="shared" si="6"/>
        <v>56700</v>
      </c>
      <c r="O231" s="674">
        <v>2205</v>
      </c>
      <c r="P231" s="679">
        <f t="shared" si="7"/>
        <v>19845</v>
      </c>
      <c r="Q231" s="351"/>
    </row>
    <row r="232" spans="1:17">
      <c r="A232" s="648">
        <v>229</v>
      </c>
      <c r="B232" s="328">
        <v>78</v>
      </c>
      <c r="C232" s="328" t="s">
        <v>143</v>
      </c>
      <c r="D232" s="580" t="s">
        <v>142</v>
      </c>
      <c r="E232" s="669" t="s">
        <v>3</v>
      </c>
      <c r="F232" s="670">
        <v>3600</v>
      </c>
      <c r="G232" s="671">
        <v>16</v>
      </c>
      <c r="H232" s="672">
        <v>57600</v>
      </c>
      <c r="I232" s="673"/>
      <c r="J232" s="674">
        <v>0</v>
      </c>
      <c r="K232" s="675">
        <v>16</v>
      </c>
      <c r="L232" s="676">
        <v>57600</v>
      </c>
      <c r="M232" s="677">
        <v>15</v>
      </c>
      <c r="N232" s="678">
        <f t="shared" si="6"/>
        <v>54000</v>
      </c>
      <c r="O232" s="674">
        <v>1260</v>
      </c>
      <c r="P232" s="679">
        <f t="shared" si="7"/>
        <v>18900</v>
      </c>
      <c r="Q232" s="351"/>
    </row>
    <row r="233" spans="1:17">
      <c r="A233" s="648">
        <v>230</v>
      </c>
      <c r="B233" s="328">
        <v>79</v>
      </c>
      <c r="C233" s="328" t="s">
        <v>141</v>
      </c>
      <c r="D233" s="580" t="s">
        <v>140</v>
      </c>
      <c r="E233" s="669" t="s">
        <v>3</v>
      </c>
      <c r="F233" s="670">
        <v>1100</v>
      </c>
      <c r="G233" s="671">
        <v>21</v>
      </c>
      <c r="H233" s="672">
        <v>23100</v>
      </c>
      <c r="I233" s="673"/>
      <c r="J233" s="674">
        <v>0</v>
      </c>
      <c r="K233" s="675">
        <v>21</v>
      </c>
      <c r="L233" s="676">
        <v>23100</v>
      </c>
      <c r="M233" s="677">
        <v>21</v>
      </c>
      <c r="N233" s="678">
        <f t="shared" si="6"/>
        <v>23100</v>
      </c>
      <c r="O233" s="674">
        <v>385</v>
      </c>
      <c r="P233" s="679">
        <f t="shared" si="7"/>
        <v>8085</v>
      </c>
      <c r="Q233" s="351"/>
    </row>
    <row r="234" spans="1:17" ht="30">
      <c r="A234" s="648">
        <v>231</v>
      </c>
      <c r="B234" s="328">
        <v>80</v>
      </c>
      <c r="C234" s="328" t="s">
        <v>139</v>
      </c>
      <c r="D234" s="580" t="s">
        <v>138</v>
      </c>
      <c r="E234" s="669" t="s">
        <v>3</v>
      </c>
      <c r="F234" s="670">
        <v>630</v>
      </c>
      <c r="G234" s="671">
        <v>25</v>
      </c>
      <c r="H234" s="672">
        <v>15750</v>
      </c>
      <c r="I234" s="673"/>
      <c r="J234" s="674">
        <v>0</v>
      </c>
      <c r="K234" s="675">
        <v>25</v>
      </c>
      <c r="L234" s="676">
        <v>15750</v>
      </c>
      <c r="M234" s="677">
        <v>15</v>
      </c>
      <c r="N234" s="678">
        <f t="shared" si="6"/>
        <v>9450</v>
      </c>
      <c r="O234" s="674">
        <v>220.5</v>
      </c>
      <c r="P234" s="679">
        <f t="shared" si="7"/>
        <v>3308</v>
      </c>
      <c r="Q234" s="351"/>
    </row>
    <row r="235" spans="1:17" ht="30">
      <c r="A235" s="648">
        <v>232</v>
      </c>
      <c r="B235" s="328">
        <v>81</v>
      </c>
      <c r="C235" s="328" t="s">
        <v>137</v>
      </c>
      <c r="D235" s="580" t="s">
        <v>136</v>
      </c>
      <c r="E235" s="669" t="s">
        <v>3</v>
      </c>
      <c r="F235" s="670">
        <v>540</v>
      </c>
      <c r="G235" s="671">
        <v>36</v>
      </c>
      <c r="H235" s="672">
        <v>19440</v>
      </c>
      <c r="I235" s="673"/>
      <c r="J235" s="674">
        <v>0</v>
      </c>
      <c r="K235" s="675">
        <v>36</v>
      </c>
      <c r="L235" s="676">
        <v>19440</v>
      </c>
      <c r="M235" s="677">
        <v>21</v>
      </c>
      <c r="N235" s="678">
        <f t="shared" si="6"/>
        <v>11340</v>
      </c>
      <c r="O235" s="674">
        <v>189</v>
      </c>
      <c r="P235" s="679">
        <f t="shared" si="7"/>
        <v>3969</v>
      </c>
      <c r="Q235" s="351"/>
    </row>
    <row r="236" spans="1:17" ht="30">
      <c r="A236" s="648">
        <v>233</v>
      </c>
      <c r="B236" s="328">
        <v>82</v>
      </c>
      <c r="C236" s="328" t="s">
        <v>135</v>
      </c>
      <c r="D236" s="580" t="s">
        <v>134</v>
      </c>
      <c r="E236" s="669" t="s">
        <v>3</v>
      </c>
      <c r="F236" s="670">
        <v>540</v>
      </c>
      <c r="G236" s="671">
        <v>25</v>
      </c>
      <c r="H236" s="672">
        <v>13500</v>
      </c>
      <c r="I236" s="673"/>
      <c r="J236" s="674">
        <v>0</v>
      </c>
      <c r="K236" s="675">
        <v>25</v>
      </c>
      <c r="L236" s="676">
        <v>13500</v>
      </c>
      <c r="M236" s="677">
        <v>14</v>
      </c>
      <c r="N236" s="678">
        <f t="shared" si="6"/>
        <v>7560</v>
      </c>
      <c r="O236" s="674">
        <v>189</v>
      </c>
      <c r="P236" s="679">
        <f t="shared" si="7"/>
        <v>2646</v>
      </c>
      <c r="Q236" s="351"/>
    </row>
    <row r="237" spans="1:17">
      <c r="A237" s="648">
        <v>234</v>
      </c>
      <c r="B237" s="328" t="s">
        <v>719</v>
      </c>
      <c r="C237" s="328" t="s">
        <v>133</v>
      </c>
      <c r="D237" s="580" t="s">
        <v>132</v>
      </c>
      <c r="E237" s="669" t="s">
        <v>3</v>
      </c>
      <c r="F237" s="670">
        <v>720</v>
      </c>
      <c r="G237" s="671">
        <v>25</v>
      </c>
      <c r="H237" s="672">
        <v>18000</v>
      </c>
      <c r="I237" s="673"/>
      <c r="J237" s="674">
        <v>0</v>
      </c>
      <c r="K237" s="675">
        <v>25</v>
      </c>
      <c r="L237" s="676">
        <v>18000</v>
      </c>
      <c r="M237" s="677">
        <v>15</v>
      </c>
      <c r="N237" s="678">
        <f t="shared" si="6"/>
        <v>10800</v>
      </c>
      <c r="O237" s="674">
        <v>252</v>
      </c>
      <c r="P237" s="679">
        <f t="shared" si="7"/>
        <v>3780</v>
      </c>
      <c r="Q237" s="351"/>
    </row>
    <row r="238" spans="1:17" ht="30">
      <c r="A238" s="648">
        <v>235</v>
      </c>
      <c r="B238" s="328">
        <v>84</v>
      </c>
      <c r="C238" s="328" t="s">
        <v>131</v>
      </c>
      <c r="D238" s="580" t="s">
        <v>130</v>
      </c>
      <c r="E238" s="669" t="s">
        <v>3</v>
      </c>
      <c r="F238" s="670">
        <v>3600</v>
      </c>
      <c r="G238" s="671">
        <v>12</v>
      </c>
      <c r="H238" s="672">
        <v>43200</v>
      </c>
      <c r="I238" s="673"/>
      <c r="J238" s="674">
        <v>0</v>
      </c>
      <c r="K238" s="675">
        <v>12</v>
      </c>
      <c r="L238" s="676">
        <v>43200</v>
      </c>
      <c r="M238" s="677">
        <v>9</v>
      </c>
      <c r="N238" s="678">
        <f t="shared" si="6"/>
        <v>32400</v>
      </c>
      <c r="O238" s="674">
        <v>1260</v>
      </c>
      <c r="P238" s="679">
        <f t="shared" si="7"/>
        <v>11340</v>
      </c>
      <c r="Q238" s="351"/>
    </row>
    <row r="239" spans="1:17" ht="30">
      <c r="A239" s="648">
        <v>236</v>
      </c>
      <c r="B239" s="328">
        <v>85</v>
      </c>
      <c r="C239" s="328" t="s">
        <v>129</v>
      </c>
      <c r="D239" s="580" t="s">
        <v>128</v>
      </c>
      <c r="E239" s="682" t="s">
        <v>99</v>
      </c>
      <c r="F239" s="683">
        <v>270</v>
      </c>
      <c r="G239" s="671">
        <v>55</v>
      </c>
      <c r="H239" s="672">
        <v>14850</v>
      </c>
      <c r="I239" s="673"/>
      <c r="J239" s="674">
        <v>0</v>
      </c>
      <c r="K239" s="675">
        <v>55</v>
      </c>
      <c r="L239" s="676">
        <v>14850</v>
      </c>
      <c r="M239" s="677">
        <v>55</v>
      </c>
      <c r="N239" s="678">
        <f t="shared" si="6"/>
        <v>14850</v>
      </c>
      <c r="O239" s="674">
        <v>94.5</v>
      </c>
      <c r="P239" s="679">
        <f t="shared" si="7"/>
        <v>5198</v>
      </c>
      <c r="Q239" s="351"/>
    </row>
    <row r="240" spans="1:17" ht="21">
      <c r="A240" s="648">
        <v>237</v>
      </c>
      <c r="B240" s="566"/>
      <c r="C240" s="328"/>
      <c r="D240" s="723" t="s">
        <v>543</v>
      </c>
      <c r="E240" s="680"/>
      <c r="F240" s="683">
        <v>270</v>
      </c>
      <c r="G240" s="680"/>
      <c r="H240" s="680"/>
      <c r="I240" s="680"/>
      <c r="J240" s="680"/>
      <c r="K240" s="675"/>
      <c r="L240" s="676"/>
      <c r="M240" s="681">
        <v>53.234000000000002</v>
      </c>
      <c r="N240" s="678">
        <f t="shared" si="6"/>
        <v>14373</v>
      </c>
      <c r="O240" s="674">
        <v>94.5</v>
      </c>
      <c r="P240" s="679">
        <f t="shared" si="7"/>
        <v>5031</v>
      </c>
      <c r="Q240" s="351" t="s">
        <v>543</v>
      </c>
    </row>
    <row r="241" spans="1:17" ht="30">
      <c r="A241" s="648">
        <v>238</v>
      </c>
      <c r="B241" s="328">
        <v>85</v>
      </c>
      <c r="C241" s="328" t="s">
        <v>127</v>
      </c>
      <c r="D241" s="580" t="s">
        <v>126</v>
      </c>
      <c r="E241" s="682" t="s">
        <v>99</v>
      </c>
      <c r="F241" s="683">
        <v>360</v>
      </c>
      <c r="G241" s="671">
        <v>115</v>
      </c>
      <c r="H241" s="672">
        <v>41400</v>
      </c>
      <c r="I241" s="673"/>
      <c r="J241" s="674">
        <v>0</v>
      </c>
      <c r="K241" s="675">
        <v>115</v>
      </c>
      <c r="L241" s="676">
        <v>41400</v>
      </c>
      <c r="M241" s="677">
        <v>115</v>
      </c>
      <c r="N241" s="678">
        <f t="shared" si="6"/>
        <v>41400</v>
      </c>
      <c r="O241" s="674">
        <v>126</v>
      </c>
      <c r="P241" s="679">
        <f t="shared" si="7"/>
        <v>14490</v>
      </c>
      <c r="Q241" s="351"/>
    </row>
    <row r="242" spans="1:17" ht="21">
      <c r="A242" s="648">
        <v>239</v>
      </c>
      <c r="B242" s="566"/>
      <c r="C242" s="328"/>
      <c r="D242" s="723" t="s">
        <v>543</v>
      </c>
      <c r="E242" s="680"/>
      <c r="F242" s="683">
        <v>360</v>
      </c>
      <c r="G242" s="680"/>
      <c r="H242" s="680"/>
      <c r="I242" s="680"/>
      <c r="J242" s="680"/>
      <c r="K242" s="675"/>
      <c r="L242" s="676"/>
      <c r="M242" s="681">
        <v>14.7065</v>
      </c>
      <c r="N242" s="678">
        <f t="shared" si="6"/>
        <v>5294</v>
      </c>
      <c r="O242" s="674">
        <v>126</v>
      </c>
      <c r="P242" s="679">
        <f t="shared" si="7"/>
        <v>1853</v>
      </c>
      <c r="Q242" s="351" t="s">
        <v>543</v>
      </c>
    </row>
    <row r="243" spans="1:17" ht="30">
      <c r="A243" s="648">
        <v>240</v>
      </c>
      <c r="B243" s="328">
        <v>85</v>
      </c>
      <c r="C243" s="328" t="s">
        <v>125</v>
      </c>
      <c r="D243" s="580" t="s">
        <v>124</v>
      </c>
      <c r="E243" s="682" t="s">
        <v>99</v>
      </c>
      <c r="F243" s="683">
        <v>450</v>
      </c>
      <c r="G243" s="671">
        <v>143</v>
      </c>
      <c r="H243" s="672">
        <v>64350</v>
      </c>
      <c r="I243" s="673"/>
      <c r="J243" s="674">
        <v>0</v>
      </c>
      <c r="K243" s="675">
        <v>143</v>
      </c>
      <c r="L243" s="676">
        <v>64350</v>
      </c>
      <c r="M243" s="677">
        <v>115.5</v>
      </c>
      <c r="N243" s="678">
        <f t="shared" si="6"/>
        <v>51975</v>
      </c>
      <c r="O243" s="674">
        <v>157.5</v>
      </c>
      <c r="P243" s="679">
        <f t="shared" si="7"/>
        <v>18191</v>
      </c>
      <c r="Q243" s="351"/>
    </row>
    <row r="244" spans="1:17">
      <c r="A244" s="648">
        <v>241</v>
      </c>
      <c r="B244" s="328">
        <v>86</v>
      </c>
      <c r="C244" s="328" t="s">
        <v>123</v>
      </c>
      <c r="D244" s="580" t="s">
        <v>122</v>
      </c>
      <c r="E244" s="669" t="s">
        <v>3</v>
      </c>
      <c r="F244" s="670">
        <v>1440</v>
      </c>
      <c r="G244" s="671">
        <v>15</v>
      </c>
      <c r="H244" s="672">
        <v>21600</v>
      </c>
      <c r="I244" s="673"/>
      <c r="J244" s="674">
        <v>0</v>
      </c>
      <c r="K244" s="675">
        <v>15</v>
      </c>
      <c r="L244" s="676">
        <v>21600</v>
      </c>
      <c r="M244" s="677">
        <v>15</v>
      </c>
      <c r="N244" s="678">
        <f t="shared" si="6"/>
        <v>21600</v>
      </c>
      <c r="O244" s="674">
        <v>504</v>
      </c>
      <c r="P244" s="679">
        <f t="shared" si="7"/>
        <v>7560</v>
      </c>
      <c r="Q244" s="351"/>
    </row>
    <row r="245" spans="1:17" ht="21">
      <c r="A245" s="648">
        <v>242</v>
      </c>
      <c r="B245" s="566"/>
      <c r="C245" s="328"/>
      <c r="D245" s="723" t="s">
        <v>543</v>
      </c>
      <c r="E245" s="680"/>
      <c r="F245" s="670">
        <v>1440</v>
      </c>
      <c r="G245" s="680"/>
      <c r="H245" s="680"/>
      <c r="I245" s="680"/>
      <c r="J245" s="680"/>
      <c r="K245" s="675"/>
      <c r="L245" s="676"/>
      <c r="M245" s="677">
        <v>5</v>
      </c>
      <c r="N245" s="678">
        <f t="shared" si="6"/>
        <v>7200</v>
      </c>
      <c r="O245" s="674">
        <v>504</v>
      </c>
      <c r="P245" s="679">
        <f t="shared" si="7"/>
        <v>2520</v>
      </c>
      <c r="Q245" s="351" t="s">
        <v>543</v>
      </c>
    </row>
    <row r="246" spans="1:17" ht="30">
      <c r="A246" s="648">
        <v>243</v>
      </c>
      <c r="B246" s="328">
        <v>87</v>
      </c>
      <c r="C246" s="328" t="s">
        <v>121</v>
      </c>
      <c r="D246" s="580" t="s">
        <v>120</v>
      </c>
      <c r="E246" s="682" t="s">
        <v>99</v>
      </c>
      <c r="F246" s="683">
        <v>450</v>
      </c>
      <c r="G246" s="671">
        <v>145</v>
      </c>
      <c r="H246" s="672">
        <v>65250</v>
      </c>
      <c r="I246" s="673"/>
      <c r="J246" s="674">
        <v>0</v>
      </c>
      <c r="K246" s="675">
        <v>145</v>
      </c>
      <c r="L246" s="676">
        <v>65250</v>
      </c>
      <c r="M246" s="677">
        <v>84</v>
      </c>
      <c r="N246" s="678">
        <f t="shared" si="6"/>
        <v>37800</v>
      </c>
      <c r="O246" s="674">
        <v>157.5</v>
      </c>
      <c r="P246" s="679">
        <f t="shared" si="7"/>
        <v>13230</v>
      </c>
      <c r="Q246" s="351"/>
    </row>
    <row r="247" spans="1:17" ht="30">
      <c r="A247" s="648">
        <v>244</v>
      </c>
      <c r="B247" s="328">
        <v>87</v>
      </c>
      <c r="C247" s="328" t="s">
        <v>119</v>
      </c>
      <c r="D247" s="580" t="s">
        <v>118</v>
      </c>
      <c r="E247" s="682" t="s">
        <v>99</v>
      </c>
      <c r="F247" s="683">
        <v>540</v>
      </c>
      <c r="G247" s="671">
        <v>145</v>
      </c>
      <c r="H247" s="672">
        <v>78300</v>
      </c>
      <c r="I247" s="673"/>
      <c r="J247" s="674">
        <v>0</v>
      </c>
      <c r="K247" s="675">
        <v>145</v>
      </c>
      <c r="L247" s="676">
        <v>78300</v>
      </c>
      <c r="M247" s="677">
        <v>68.25</v>
      </c>
      <c r="N247" s="678">
        <f t="shared" si="6"/>
        <v>36855</v>
      </c>
      <c r="O247" s="674">
        <v>189</v>
      </c>
      <c r="P247" s="679">
        <f t="shared" si="7"/>
        <v>12899</v>
      </c>
      <c r="Q247" s="351"/>
    </row>
    <row r="248" spans="1:17" ht="75">
      <c r="A248" s="648">
        <v>245</v>
      </c>
      <c r="B248" s="328">
        <v>90</v>
      </c>
      <c r="C248" s="328" t="s">
        <v>117</v>
      </c>
      <c r="D248" s="580" t="s">
        <v>116</v>
      </c>
      <c r="E248" s="669" t="s">
        <v>3</v>
      </c>
      <c r="F248" s="670">
        <v>630</v>
      </c>
      <c r="G248" s="671">
        <v>5</v>
      </c>
      <c r="H248" s="672">
        <v>3150</v>
      </c>
      <c r="I248" s="673"/>
      <c r="J248" s="674">
        <v>0</v>
      </c>
      <c r="K248" s="675">
        <v>5</v>
      </c>
      <c r="L248" s="676">
        <v>3150</v>
      </c>
      <c r="M248" s="677">
        <v>5</v>
      </c>
      <c r="N248" s="678">
        <f t="shared" si="6"/>
        <v>3150</v>
      </c>
      <c r="O248" s="674">
        <v>220.5</v>
      </c>
      <c r="P248" s="679">
        <f t="shared" si="7"/>
        <v>1103</v>
      </c>
      <c r="Q248" s="351"/>
    </row>
    <row r="249" spans="1:17" ht="21">
      <c r="A249" s="648">
        <v>246</v>
      </c>
      <c r="B249" s="566"/>
      <c r="C249" s="328"/>
      <c r="D249" s="723" t="s">
        <v>543</v>
      </c>
      <c r="E249" s="680"/>
      <c r="F249" s="670">
        <v>630</v>
      </c>
      <c r="G249" s="680"/>
      <c r="H249" s="680"/>
      <c r="I249" s="680"/>
      <c r="J249" s="680"/>
      <c r="K249" s="675"/>
      <c r="L249" s="676"/>
      <c r="M249" s="677">
        <v>1</v>
      </c>
      <c r="N249" s="678">
        <f t="shared" si="6"/>
        <v>630</v>
      </c>
      <c r="O249" s="674">
        <v>220.5</v>
      </c>
      <c r="P249" s="679">
        <f t="shared" si="7"/>
        <v>221</v>
      </c>
      <c r="Q249" s="351" t="s">
        <v>543</v>
      </c>
    </row>
    <row r="250" spans="1:17" ht="30">
      <c r="A250" s="648">
        <v>247</v>
      </c>
      <c r="B250" s="328" t="s">
        <v>720</v>
      </c>
      <c r="C250" s="328" t="s">
        <v>115</v>
      </c>
      <c r="D250" s="580" t="s">
        <v>114</v>
      </c>
      <c r="E250" s="669" t="s">
        <v>3</v>
      </c>
      <c r="F250" s="670">
        <v>2700</v>
      </c>
      <c r="G250" s="671">
        <v>4</v>
      </c>
      <c r="H250" s="672">
        <v>10800</v>
      </c>
      <c r="I250" s="673"/>
      <c r="J250" s="674">
        <v>0</v>
      </c>
      <c r="K250" s="675">
        <v>4</v>
      </c>
      <c r="L250" s="676">
        <v>10800</v>
      </c>
      <c r="M250" s="677">
        <v>0</v>
      </c>
      <c r="N250" s="678">
        <f t="shared" si="6"/>
        <v>0</v>
      </c>
      <c r="O250" s="674">
        <v>945</v>
      </c>
      <c r="P250" s="679">
        <f t="shared" si="7"/>
        <v>0</v>
      </c>
      <c r="Q250" s="351"/>
    </row>
    <row r="251" spans="1:17" ht="30">
      <c r="A251" s="648">
        <v>248</v>
      </c>
      <c r="B251" s="328" t="s">
        <v>721</v>
      </c>
      <c r="C251" s="328" t="s">
        <v>113</v>
      </c>
      <c r="D251" s="580" t="s">
        <v>112</v>
      </c>
      <c r="E251" s="669" t="s">
        <v>3</v>
      </c>
      <c r="F251" s="670">
        <v>3600</v>
      </c>
      <c r="G251" s="671">
        <v>10</v>
      </c>
      <c r="H251" s="672">
        <v>36000</v>
      </c>
      <c r="I251" s="673"/>
      <c r="J251" s="674">
        <v>0</v>
      </c>
      <c r="K251" s="675">
        <v>10</v>
      </c>
      <c r="L251" s="676">
        <v>36000</v>
      </c>
      <c r="M251" s="677">
        <v>0</v>
      </c>
      <c r="N251" s="678">
        <f t="shared" si="6"/>
        <v>0</v>
      </c>
      <c r="O251" s="674">
        <v>1260</v>
      </c>
      <c r="P251" s="679">
        <f t="shared" si="7"/>
        <v>0</v>
      </c>
      <c r="Q251" s="351"/>
    </row>
    <row r="252" spans="1:17" ht="30">
      <c r="A252" s="648">
        <v>249</v>
      </c>
      <c r="B252" s="328">
        <v>88.1</v>
      </c>
      <c r="C252" s="328" t="s">
        <v>111</v>
      </c>
      <c r="D252" s="580" t="s">
        <v>110</v>
      </c>
      <c r="E252" s="682" t="s">
        <v>99</v>
      </c>
      <c r="F252" s="683">
        <v>1750</v>
      </c>
      <c r="G252" s="671">
        <v>700</v>
      </c>
      <c r="H252" s="672">
        <v>1225000</v>
      </c>
      <c r="I252" s="673"/>
      <c r="J252" s="674">
        <v>0</v>
      </c>
      <c r="K252" s="675">
        <v>700</v>
      </c>
      <c r="L252" s="676">
        <v>1225000</v>
      </c>
      <c r="M252" s="677">
        <v>700</v>
      </c>
      <c r="N252" s="678">
        <f t="shared" si="6"/>
        <v>1225000</v>
      </c>
      <c r="O252" s="674">
        <v>612.5</v>
      </c>
      <c r="P252" s="679">
        <f t="shared" si="7"/>
        <v>428750</v>
      </c>
      <c r="Q252" s="351"/>
    </row>
    <row r="253" spans="1:17" ht="21">
      <c r="A253" s="648">
        <v>250</v>
      </c>
      <c r="B253" s="566"/>
      <c r="C253" s="328"/>
      <c r="D253" s="723" t="s">
        <v>543</v>
      </c>
      <c r="E253" s="680"/>
      <c r="F253" s="683">
        <v>1750</v>
      </c>
      <c r="G253" s="680"/>
      <c r="H253" s="680"/>
      <c r="I253" s="680"/>
      <c r="J253" s="680"/>
      <c r="K253" s="675"/>
      <c r="L253" s="676"/>
      <c r="M253" s="681">
        <v>133</v>
      </c>
      <c r="N253" s="678">
        <f t="shared" si="6"/>
        <v>232750</v>
      </c>
      <c r="O253" s="674">
        <v>612.5</v>
      </c>
      <c r="P253" s="679">
        <f t="shared" si="7"/>
        <v>81463</v>
      </c>
      <c r="Q253" s="351"/>
    </row>
    <row r="254" spans="1:17" ht="30">
      <c r="A254" s="648">
        <v>251</v>
      </c>
      <c r="B254" s="328">
        <v>88.1</v>
      </c>
      <c r="C254" s="328" t="s">
        <v>109</v>
      </c>
      <c r="D254" s="580" t="s">
        <v>108</v>
      </c>
      <c r="E254" s="682" t="s">
        <v>99</v>
      </c>
      <c r="F254" s="683">
        <v>2250</v>
      </c>
      <c r="G254" s="671">
        <v>200</v>
      </c>
      <c r="H254" s="672">
        <v>450000</v>
      </c>
      <c r="I254" s="673"/>
      <c r="J254" s="674">
        <v>0</v>
      </c>
      <c r="K254" s="675">
        <v>200</v>
      </c>
      <c r="L254" s="676">
        <v>450000</v>
      </c>
      <c r="M254" s="677">
        <v>200</v>
      </c>
      <c r="N254" s="678">
        <f t="shared" si="6"/>
        <v>450000</v>
      </c>
      <c r="O254" s="674">
        <v>787.5</v>
      </c>
      <c r="P254" s="679">
        <f t="shared" si="7"/>
        <v>157500</v>
      </c>
      <c r="Q254" s="351" t="s">
        <v>543</v>
      </c>
    </row>
    <row r="255" spans="1:17" ht="21">
      <c r="A255" s="648">
        <v>252</v>
      </c>
      <c r="B255" s="566"/>
      <c r="C255" s="328"/>
      <c r="D255" s="723" t="s">
        <v>543</v>
      </c>
      <c r="E255" s="680"/>
      <c r="F255" s="683">
        <v>2250</v>
      </c>
      <c r="G255" s="680"/>
      <c r="H255" s="680"/>
      <c r="I255" s="680"/>
      <c r="J255" s="680"/>
      <c r="K255" s="675"/>
      <c r="L255" s="676"/>
      <c r="M255" s="677">
        <v>27</v>
      </c>
      <c r="N255" s="678">
        <f t="shared" si="6"/>
        <v>60750</v>
      </c>
      <c r="O255" s="674">
        <v>787.5</v>
      </c>
      <c r="P255" s="679">
        <f t="shared" si="7"/>
        <v>21263</v>
      </c>
      <c r="Q255" s="351"/>
    </row>
    <row r="256" spans="1:17" ht="30">
      <c r="A256" s="648">
        <v>253</v>
      </c>
      <c r="B256" s="328">
        <v>88.1</v>
      </c>
      <c r="C256" s="328" t="s">
        <v>107</v>
      </c>
      <c r="D256" s="580" t="s">
        <v>106</v>
      </c>
      <c r="E256" s="682" t="s">
        <v>99</v>
      </c>
      <c r="F256" s="683">
        <v>2950</v>
      </c>
      <c r="G256" s="671">
        <v>550</v>
      </c>
      <c r="H256" s="672">
        <v>1622500</v>
      </c>
      <c r="I256" s="673"/>
      <c r="J256" s="674">
        <v>0</v>
      </c>
      <c r="K256" s="675">
        <v>550</v>
      </c>
      <c r="L256" s="676">
        <v>1622500</v>
      </c>
      <c r="M256" s="677">
        <v>550</v>
      </c>
      <c r="N256" s="678">
        <f t="shared" si="6"/>
        <v>1622500</v>
      </c>
      <c r="O256" s="674">
        <v>1032.5</v>
      </c>
      <c r="P256" s="679">
        <f t="shared" si="7"/>
        <v>567875</v>
      </c>
      <c r="Q256" s="351" t="s">
        <v>543</v>
      </c>
    </row>
    <row r="257" spans="1:17" ht="21">
      <c r="A257" s="648">
        <v>254</v>
      </c>
      <c r="B257" s="566"/>
      <c r="C257" s="328"/>
      <c r="D257" s="723" t="s">
        <v>543</v>
      </c>
      <c r="E257" s="680"/>
      <c r="F257" s="683">
        <v>2950</v>
      </c>
      <c r="G257" s="680"/>
      <c r="H257" s="680"/>
      <c r="I257" s="680"/>
      <c r="J257" s="680"/>
      <c r="K257" s="675"/>
      <c r="L257" s="676"/>
      <c r="M257" s="677">
        <v>14</v>
      </c>
      <c r="N257" s="678">
        <f t="shared" si="6"/>
        <v>41300</v>
      </c>
      <c r="O257" s="674">
        <v>1032.5</v>
      </c>
      <c r="P257" s="679">
        <f t="shared" si="7"/>
        <v>14455</v>
      </c>
      <c r="Q257" s="351"/>
    </row>
    <row r="258" spans="1:17" ht="30">
      <c r="A258" s="648">
        <v>255</v>
      </c>
      <c r="B258" s="328">
        <v>88.1</v>
      </c>
      <c r="C258" s="328" t="s">
        <v>105</v>
      </c>
      <c r="D258" s="580" t="s">
        <v>104</v>
      </c>
      <c r="E258" s="682" t="s">
        <v>99</v>
      </c>
      <c r="F258" s="683">
        <v>650.00000000000011</v>
      </c>
      <c r="G258" s="671">
        <v>320</v>
      </c>
      <c r="H258" s="672">
        <v>208000.00000000003</v>
      </c>
      <c r="I258" s="673"/>
      <c r="J258" s="674">
        <v>0</v>
      </c>
      <c r="K258" s="675">
        <v>320</v>
      </c>
      <c r="L258" s="676">
        <v>208000.00000000003</v>
      </c>
      <c r="M258" s="677">
        <v>320</v>
      </c>
      <c r="N258" s="678">
        <f t="shared" si="6"/>
        <v>208000</v>
      </c>
      <c r="O258" s="674">
        <v>227.5</v>
      </c>
      <c r="P258" s="679">
        <f t="shared" si="7"/>
        <v>72800</v>
      </c>
      <c r="Q258" s="351" t="s">
        <v>543</v>
      </c>
    </row>
    <row r="259" spans="1:17" ht="21">
      <c r="A259" s="648">
        <v>256</v>
      </c>
      <c r="B259" s="566"/>
      <c r="C259" s="328"/>
      <c r="D259" s="723" t="s">
        <v>543</v>
      </c>
      <c r="E259" s="680"/>
      <c r="F259" s="683">
        <v>650.00000000000011</v>
      </c>
      <c r="G259" s="680"/>
      <c r="H259" s="680"/>
      <c r="I259" s="680"/>
      <c r="J259" s="680"/>
      <c r="K259" s="675"/>
      <c r="L259" s="676"/>
      <c r="M259" s="677">
        <v>224</v>
      </c>
      <c r="N259" s="678">
        <f t="shared" si="6"/>
        <v>145600</v>
      </c>
      <c r="O259" s="674">
        <v>227.5</v>
      </c>
      <c r="P259" s="679">
        <f t="shared" si="7"/>
        <v>50960</v>
      </c>
      <c r="Q259" s="351"/>
    </row>
    <row r="260" spans="1:17" ht="30">
      <c r="A260" s="648">
        <v>257</v>
      </c>
      <c r="B260" s="328">
        <v>88.1</v>
      </c>
      <c r="C260" s="328" t="s">
        <v>103</v>
      </c>
      <c r="D260" s="580" t="s">
        <v>102</v>
      </c>
      <c r="E260" s="682" t="s">
        <v>99</v>
      </c>
      <c r="F260" s="683">
        <v>950</v>
      </c>
      <c r="G260" s="671">
        <v>525</v>
      </c>
      <c r="H260" s="672">
        <v>498750</v>
      </c>
      <c r="I260" s="673"/>
      <c r="J260" s="674">
        <v>0</v>
      </c>
      <c r="K260" s="675">
        <v>525</v>
      </c>
      <c r="L260" s="676">
        <v>498750</v>
      </c>
      <c r="M260" s="677">
        <v>525</v>
      </c>
      <c r="N260" s="678">
        <f t="shared" si="6"/>
        <v>498750</v>
      </c>
      <c r="O260" s="674">
        <v>332.5</v>
      </c>
      <c r="P260" s="679">
        <f t="shared" si="7"/>
        <v>174563</v>
      </c>
      <c r="Q260" s="351" t="s">
        <v>543</v>
      </c>
    </row>
    <row r="261" spans="1:17" ht="21">
      <c r="A261" s="648">
        <v>258</v>
      </c>
      <c r="B261" s="566"/>
      <c r="C261" s="328"/>
      <c r="D261" s="723" t="s">
        <v>543</v>
      </c>
      <c r="E261" s="680"/>
      <c r="F261" s="683">
        <v>950</v>
      </c>
      <c r="G261" s="680"/>
      <c r="H261" s="680"/>
      <c r="I261" s="680"/>
      <c r="J261" s="680"/>
      <c r="K261" s="675"/>
      <c r="L261" s="676"/>
      <c r="M261" s="677">
        <v>232</v>
      </c>
      <c r="N261" s="678">
        <f t="shared" ref="N261:N307" si="8">ROUND(M261*F261,0)</f>
        <v>220400</v>
      </c>
      <c r="O261" s="674">
        <v>332.5</v>
      </c>
      <c r="P261" s="679">
        <f t="shared" ref="P261:P308" si="9">ROUND(O261*M261,0)</f>
        <v>77140</v>
      </c>
      <c r="Q261" s="351"/>
    </row>
    <row r="262" spans="1:17" ht="30">
      <c r="A262" s="648">
        <v>259</v>
      </c>
      <c r="B262" s="328">
        <v>88.1</v>
      </c>
      <c r="C262" s="328" t="s">
        <v>101</v>
      </c>
      <c r="D262" s="580" t="s">
        <v>100</v>
      </c>
      <c r="E262" s="682" t="s">
        <v>99</v>
      </c>
      <c r="F262" s="683">
        <v>1450</v>
      </c>
      <c r="G262" s="671">
        <v>530</v>
      </c>
      <c r="H262" s="672">
        <v>768500</v>
      </c>
      <c r="I262" s="673"/>
      <c r="J262" s="674">
        <v>0</v>
      </c>
      <c r="K262" s="675">
        <v>530</v>
      </c>
      <c r="L262" s="676">
        <v>768500</v>
      </c>
      <c r="M262" s="677">
        <v>530</v>
      </c>
      <c r="N262" s="678">
        <f t="shared" si="8"/>
        <v>768500</v>
      </c>
      <c r="O262" s="674">
        <v>507.5</v>
      </c>
      <c r="P262" s="679">
        <f t="shared" si="9"/>
        <v>268975</v>
      </c>
      <c r="Q262" s="351" t="s">
        <v>543</v>
      </c>
    </row>
    <row r="263" spans="1:17" ht="21">
      <c r="A263" s="648">
        <v>260</v>
      </c>
      <c r="B263" s="566"/>
      <c r="C263" s="328"/>
      <c r="D263" s="723" t="s">
        <v>543</v>
      </c>
      <c r="E263" s="680"/>
      <c r="F263" s="683">
        <v>1450</v>
      </c>
      <c r="G263" s="680"/>
      <c r="H263" s="680"/>
      <c r="I263" s="680"/>
      <c r="J263" s="680"/>
      <c r="K263" s="675"/>
      <c r="L263" s="676"/>
      <c r="M263" s="677">
        <v>65</v>
      </c>
      <c r="N263" s="678">
        <f t="shared" si="8"/>
        <v>94250</v>
      </c>
      <c r="O263" s="674">
        <v>507.5</v>
      </c>
      <c r="P263" s="679">
        <f t="shared" si="9"/>
        <v>32988</v>
      </c>
      <c r="Q263" s="351"/>
    </row>
    <row r="264" spans="1:17">
      <c r="A264" s="648">
        <v>261</v>
      </c>
      <c r="B264" s="328">
        <v>88.2</v>
      </c>
      <c r="C264" s="328" t="s">
        <v>98</v>
      </c>
      <c r="D264" s="580" t="s">
        <v>97</v>
      </c>
      <c r="E264" s="669" t="s">
        <v>3</v>
      </c>
      <c r="F264" s="670">
        <v>1500</v>
      </c>
      <c r="G264" s="671">
        <v>40</v>
      </c>
      <c r="H264" s="672">
        <v>60000</v>
      </c>
      <c r="I264" s="673"/>
      <c r="J264" s="674">
        <v>0</v>
      </c>
      <c r="K264" s="675">
        <v>40</v>
      </c>
      <c r="L264" s="676">
        <v>60000</v>
      </c>
      <c r="M264" s="677">
        <v>31</v>
      </c>
      <c r="N264" s="678">
        <f t="shared" si="8"/>
        <v>46500</v>
      </c>
      <c r="O264" s="674">
        <v>525</v>
      </c>
      <c r="P264" s="679">
        <f t="shared" si="9"/>
        <v>16275</v>
      </c>
      <c r="Q264" s="351" t="s">
        <v>543</v>
      </c>
    </row>
    <row r="265" spans="1:17">
      <c r="A265" s="648">
        <v>262</v>
      </c>
      <c r="B265" s="328">
        <v>88.2</v>
      </c>
      <c r="C265" s="328" t="s">
        <v>96</v>
      </c>
      <c r="D265" s="580" t="s">
        <v>95</v>
      </c>
      <c r="E265" s="669" t="s">
        <v>3</v>
      </c>
      <c r="F265" s="670">
        <v>2500</v>
      </c>
      <c r="G265" s="671">
        <v>15</v>
      </c>
      <c r="H265" s="672">
        <v>37500</v>
      </c>
      <c r="I265" s="673"/>
      <c r="J265" s="674">
        <v>0</v>
      </c>
      <c r="K265" s="675">
        <v>15</v>
      </c>
      <c r="L265" s="676">
        <v>37500</v>
      </c>
      <c r="M265" s="677">
        <v>14</v>
      </c>
      <c r="N265" s="678">
        <f t="shared" si="8"/>
        <v>35000</v>
      </c>
      <c r="O265" s="674">
        <v>875</v>
      </c>
      <c r="P265" s="679">
        <f t="shared" si="9"/>
        <v>12250</v>
      </c>
      <c r="Q265" s="351"/>
    </row>
    <row r="266" spans="1:17">
      <c r="A266" s="648">
        <v>263</v>
      </c>
      <c r="B266" s="328">
        <v>88.2</v>
      </c>
      <c r="C266" s="328" t="s">
        <v>94</v>
      </c>
      <c r="D266" s="580" t="s">
        <v>93</v>
      </c>
      <c r="E266" s="669" t="s">
        <v>3</v>
      </c>
      <c r="F266" s="670">
        <v>3500</v>
      </c>
      <c r="G266" s="671">
        <v>3</v>
      </c>
      <c r="H266" s="672">
        <v>10500</v>
      </c>
      <c r="I266" s="673">
        <v>2</v>
      </c>
      <c r="J266" s="674">
        <v>7000</v>
      </c>
      <c r="K266" s="675">
        <v>5</v>
      </c>
      <c r="L266" s="676">
        <v>17500</v>
      </c>
      <c r="M266" s="677">
        <v>5</v>
      </c>
      <c r="N266" s="678">
        <f t="shared" si="8"/>
        <v>17500</v>
      </c>
      <c r="O266" s="674">
        <v>1225</v>
      </c>
      <c r="P266" s="679">
        <f t="shared" si="9"/>
        <v>6125</v>
      </c>
      <c r="Q266" s="351"/>
    </row>
    <row r="267" spans="1:17" ht="21">
      <c r="A267" s="648">
        <v>264</v>
      </c>
      <c r="B267" s="566"/>
      <c r="C267" s="328"/>
      <c r="D267" s="723" t="s">
        <v>543</v>
      </c>
      <c r="E267" s="680"/>
      <c r="F267" s="670">
        <v>3500</v>
      </c>
      <c r="G267" s="680"/>
      <c r="H267" s="680"/>
      <c r="I267" s="680"/>
      <c r="J267" s="680"/>
      <c r="K267" s="675"/>
      <c r="L267" s="676"/>
      <c r="M267" s="677">
        <v>4</v>
      </c>
      <c r="N267" s="678">
        <f t="shared" si="8"/>
        <v>14000</v>
      </c>
      <c r="O267" s="674">
        <v>1225</v>
      </c>
      <c r="P267" s="679">
        <f t="shared" si="9"/>
        <v>4900</v>
      </c>
      <c r="Q267" s="351"/>
    </row>
    <row r="268" spans="1:17">
      <c r="A268" s="648">
        <v>265</v>
      </c>
      <c r="B268" s="328">
        <v>88.2</v>
      </c>
      <c r="C268" s="328" t="s">
        <v>92</v>
      </c>
      <c r="D268" s="580" t="s">
        <v>91</v>
      </c>
      <c r="E268" s="669" t="s">
        <v>3</v>
      </c>
      <c r="F268" s="670">
        <v>4500</v>
      </c>
      <c r="G268" s="671">
        <v>2</v>
      </c>
      <c r="H268" s="672">
        <v>9000</v>
      </c>
      <c r="I268" s="673">
        <v>3</v>
      </c>
      <c r="J268" s="674">
        <v>13500</v>
      </c>
      <c r="K268" s="675">
        <v>5</v>
      </c>
      <c r="L268" s="676">
        <v>22500</v>
      </c>
      <c r="M268" s="677">
        <v>4</v>
      </c>
      <c r="N268" s="678">
        <f t="shared" si="8"/>
        <v>18000</v>
      </c>
      <c r="O268" s="674">
        <v>1575</v>
      </c>
      <c r="P268" s="679">
        <f t="shared" si="9"/>
        <v>6300</v>
      </c>
      <c r="Q268" s="351" t="s">
        <v>543</v>
      </c>
    </row>
    <row r="269" spans="1:17">
      <c r="A269" s="648">
        <v>266</v>
      </c>
      <c r="B269" s="328">
        <v>88.2</v>
      </c>
      <c r="C269" s="328" t="s">
        <v>90</v>
      </c>
      <c r="D269" s="580" t="s">
        <v>89</v>
      </c>
      <c r="E269" s="669" t="s">
        <v>3</v>
      </c>
      <c r="F269" s="670">
        <v>5500.0000000000009</v>
      </c>
      <c r="G269" s="671">
        <v>2</v>
      </c>
      <c r="H269" s="672">
        <v>11000.000000000002</v>
      </c>
      <c r="I269" s="673">
        <v>1</v>
      </c>
      <c r="J269" s="674">
        <v>5500.0000000000009</v>
      </c>
      <c r="K269" s="675">
        <v>3</v>
      </c>
      <c r="L269" s="676">
        <v>16500.000000000004</v>
      </c>
      <c r="M269" s="677">
        <v>3</v>
      </c>
      <c r="N269" s="678">
        <f t="shared" si="8"/>
        <v>16500</v>
      </c>
      <c r="O269" s="674">
        <v>1925</v>
      </c>
      <c r="P269" s="679">
        <f t="shared" si="9"/>
        <v>5775</v>
      </c>
      <c r="Q269" s="351"/>
    </row>
    <row r="270" spans="1:17" ht="21">
      <c r="A270" s="648">
        <v>267</v>
      </c>
      <c r="B270" s="566"/>
      <c r="C270" s="328"/>
      <c r="D270" s="723" t="s">
        <v>543</v>
      </c>
      <c r="E270" s="680"/>
      <c r="F270" s="670">
        <v>5500.0000000000009</v>
      </c>
      <c r="G270" s="680"/>
      <c r="H270" s="680"/>
      <c r="I270" s="680"/>
      <c r="J270" s="680"/>
      <c r="K270" s="675"/>
      <c r="L270" s="676"/>
      <c r="M270" s="677">
        <v>7</v>
      </c>
      <c r="N270" s="678">
        <f t="shared" si="8"/>
        <v>38500</v>
      </c>
      <c r="O270" s="674">
        <v>1925</v>
      </c>
      <c r="P270" s="679">
        <f t="shared" si="9"/>
        <v>13475</v>
      </c>
      <c r="Q270" s="351"/>
    </row>
    <row r="271" spans="1:17" ht="30">
      <c r="A271" s="648">
        <v>268</v>
      </c>
      <c r="B271" s="328">
        <v>88.3</v>
      </c>
      <c r="C271" s="328" t="s">
        <v>88</v>
      </c>
      <c r="D271" s="580" t="s">
        <v>87</v>
      </c>
      <c r="E271" s="669" t="s">
        <v>3</v>
      </c>
      <c r="F271" s="670">
        <v>2850</v>
      </c>
      <c r="G271" s="671">
        <v>189</v>
      </c>
      <c r="H271" s="672">
        <v>538650</v>
      </c>
      <c r="I271" s="673"/>
      <c r="J271" s="674">
        <v>0</v>
      </c>
      <c r="K271" s="675">
        <v>189</v>
      </c>
      <c r="L271" s="676">
        <v>538650</v>
      </c>
      <c r="M271" s="677">
        <v>189</v>
      </c>
      <c r="N271" s="678">
        <f t="shared" si="8"/>
        <v>538650</v>
      </c>
      <c r="O271" s="674">
        <v>997.5</v>
      </c>
      <c r="P271" s="679">
        <f t="shared" si="9"/>
        <v>188528</v>
      </c>
      <c r="Q271" s="351" t="s">
        <v>543</v>
      </c>
    </row>
    <row r="272" spans="1:17" ht="21">
      <c r="A272" s="648">
        <v>269</v>
      </c>
      <c r="B272" s="566"/>
      <c r="C272" s="328"/>
      <c r="D272" s="723" t="s">
        <v>543</v>
      </c>
      <c r="E272" s="680"/>
      <c r="F272" s="670">
        <v>2850</v>
      </c>
      <c r="G272" s="680"/>
      <c r="H272" s="680"/>
      <c r="I272" s="680"/>
      <c r="J272" s="680"/>
      <c r="K272" s="675"/>
      <c r="L272" s="676"/>
      <c r="M272" s="677">
        <v>17</v>
      </c>
      <c r="N272" s="678">
        <f t="shared" si="8"/>
        <v>48450</v>
      </c>
      <c r="O272" s="674">
        <v>997.5</v>
      </c>
      <c r="P272" s="679">
        <f t="shared" si="9"/>
        <v>16958</v>
      </c>
      <c r="Q272" s="351"/>
    </row>
    <row r="273" spans="1:17">
      <c r="A273" s="648">
        <v>270</v>
      </c>
      <c r="B273" s="328">
        <v>88.4</v>
      </c>
      <c r="C273" s="328" t="s">
        <v>86</v>
      </c>
      <c r="D273" s="580" t="s">
        <v>85</v>
      </c>
      <c r="E273" s="669" t="s">
        <v>3</v>
      </c>
      <c r="F273" s="670">
        <v>25000</v>
      </c>
      <c r="G273" s="671">
        <v>2</v>
      </c>
      <c r="H273" s="672">
        <v>50000</v>
      </c>
      <c r="I273" s="673"/>
      <c r="J273" s="674">
        <v>0</v>
      </c>
      <c r="K273" s="675">
        <v>2</v>
      </c>
      <c r="L273" s="676">
        <v>50000</v>
      </c>
      <c r="M273" s="677">
        <v>0</v>
      </c>
      <c r="N273" s="678">
        <f t="shared" si="8"/>
        <v>0</v>
      </c>
      <c r="O273" s="674">
        <v>8750</v>
      </c>
      <c r="P273" s="679">
        <f t="shared" si="9"/>
        <v>0</v>
      </c>
      <c r="Q273" s="351" t="s">
        <v>543</v>
      </c>
    </row>
    <row r="274" spans="1:17">
      <c r="A274" s="648">
        <v>271</v>
      </c>
      <c r="B274" s="328">
        <v>88.4</v>
      </c>
      <c r="C274" s="328" t="s">
        <v>84</v>
      </c>
      <c r="D274" s="580" t="s">
        <v>83</v>
      </c>
      <c r="E274" s="669" t="s">
        <v>3</v>
      </c>
      <c r="F274" s="670">
        <v>30000</v>
      </c>
      <c r="G274" s="671">
        <v>4</v>
      </c>
      <c r="H274" s="672">
        <v>120000</v>
      </c>
      <c r="I274" s="673"/>
      <c r="J274" s="674">
        <v>0</v>
      </c>
      <c r="K274" s="675">
        <v>4</v>
      </c>
      <c r="L274" s="676">
        <v>120000</v>
      </c>
      <c r="M274" s="677">
        <v>4</v>
      </c>
      <c r="N274" s="678">
        <f t="shared" si="8"/>
        <v>120000</v>
      </c>
      <c r="O274" s="674">
        <v>10500</v>
      </c>
      <c r="P274" s="679">
        <f t="shared" si="9"/>
        <v>42000</v>
      </c>
      <c r="Q274" s="351"/>
    </row>
    <row r="275" spans="1:17" ht="21">
      <c r="A275" s="648">
        <v>272</v>
      </c>
      <c r="B275" s="566"/>
      <c r="C275" s="328"/>
      <c r="D275" s="723" t="s">
        <v>543</v>
      </c>
      <c r="E275" s="680"/>
      <c r="F275" s="670">
        <v>30000</v>
      </c>
      <c r="G275" s="680"/>
      <c r="H275" s="680"/>
      <c r="I275" s="680"/>
      <c r="J275" s="680"/>
      <c r="K275" s="675"/>
      <c r="L275" s="676"/>
      <c r="M275" s="677">
        <v>1</v>
      </c>
      <c r="N275" s="678">
        <f t="shared" si="8"/>
        <v>30000</v>
      </c>
      <c r="O275" s="674">
        <v>10500</v>
      </c>
      <c r="P275" s="679">
        <f t="shared" si="9"/>
        <v>10500</v>
      </c>
      <c r="Q275" s="351"/>
    </row>
    <row r="276" spans="1:17">
      <c r="A276" s="648">
        <v>273</v>
      </c>
      <c r="B276" s="328">
        <v>88.4</v>
      </c>
      <c r="C276" s="328" t="s">
        <v>82</v>
      </c>
      <c r="D276" s="580" t="s">
        <v>81</v>
      </c>
      <c r="E276" s="669" t="s">
        <v>3</v>
      </c>
      <c r="F276" s="670">
        <v>40000</v>
      </c>
      <c r="G276" s="671">
        <v>5</v>
      </c>
      <c r="H276" s="672">
        <v>200000</v>
      </c>
      <c r="I276" s="673">
        <v>1</v>
      </c>
      <c r="J276" s="674">
        <v>40000</v>
      </c>
      <c r="K276" s="675">
        <v>6</v>
      </c>
      <c r="L276" s="676">
        <v>240000</v>
      </c>
      <c r="M276" s="677">
        <v>0</v>
      </c>
      <c r="N276" s="678">
        <f t="shared" si="8"/>
        <v>0</v>
      </c>
      <c r="O276" s="674">
        <v>14000</v>
      </c>
      <c r="P276" s="679">
        <f t="shared" si="9"/>
        <v>0</v>
      </c>
      <c r="Q276" s="351" t="s">
        <v>543</v>
      </c>
    </row>
    <row r="277" spans="1:17">
      <c r="A277" s="648">
        <v>274</v>
      </c>
      <c r="B277" s="328">
        <v>88.4</v>
      </c>
      <c r="C277" s="328" t="s">
        <v>80</v>
      </c>
      <c r="D277" s="580" t="s">
        <v>79</v>
      </c>
      <c r="E277" s="669" t="s">
        <v>3</v>
      </c>
      <c r="F277" s="670">
        <v>50000</v>
      </c>
      <c r="G277" s="671">
        <v>1</v>
      </c>
      <c r="H277" s="672">
        <v>50000</v>
      </c>
      <c r="I277" s="673"/>
      <c r="J277" s="674">
        <v>0</v>
      </c>
      <c r="K277" s="675">
        <v>1</v>
      </c>
      <c r="L277" s="676">
        <v>50000</v>
      </c>
      <c r="M277" s="677">
        <v>1</v>
      </c>
      <c r="N277" s="678">
        <f t="shared" si="8"/>
        <v>50000</v>
      </c>
      <c r="O277" s="674">
        <v>17500</v>
      </c>
      <c r="P277" s="679">
        <f t="shared" si="9"/>
        <v>17500</v>
      </c>
      <c r="Q277" s="351"/>
    </row>
    <row r="278" spans="1:17" ht="30">
      <c r="A278" s="648">
        <v>275</v>
      </c>
      <c r="B278" s="328">
        <v>88.5</v>
      </c>
      <c r="C278" s="328" t="s">
        <v>78</v>
      </c>
      <c r="D278" s="580" t="s">
        <v>77</v>
      </c>
      <c r="E278" s="669" t="s">
        <v>3</v>
      </c>
      <c r="F278" s="670">
        <v>2250</v>
      </c>
      <c r="G278" s="671">
        <v>27</v>
      </c>
      <c r="H278" s="672">
        <v>60750</v>
      </c>
      <c r="I278" s="673"/>
      <c r="J278" s="674">
        <v>0</v>
      </c>
      <c r="K278" s="675">
        <v>27</v>
      </c>
      <c r="L278" s="676">
        <v>60750</v>
      </c>
      <c r="M278" s="677">
        <v>27</v>
      </c>
      <c r="N278" s="678">
        <f t="shared" si="8"/>
        <v>60750</v>
      </c>
      <c r="O278" s="674">
        <v>787.5</v>
      </c>
      <c r="P278" s="679">
        <f t="shared" si="9"/>
        <v>21263</v>
      </c>
      <c r="Q278" s="351"/>
    </row>
    <row r="279" spans="1:17" ht="21">
      <c r="A279" s="648">
        <v>276</v>
      </c>
      <c r="B279" s="566"/>
      <c r="C279" s="328"/>
      <c r="D279" s="723" t="s">
        <v>543</v>
      </c>
      <c r="E279" s="680"/>
      <c r="F279" s="670">
        <v>2250</v>
      </c>
      <c r="G279" s="680"/>
      <c r="H279" s="680"/>
      <c r="I279" s="680"/>
      <c r="J279" s="680"/>
      <c r="K279" s="675"/>
      <c r="L279" s="676"/>
      <c r="M279" s="677">
        <v>16</v>
      </c>
      <c r="N279" s="678">
        <f t="shared" si="8"/>
        <v>36000</v>
      </c>
      <c r="O279" s="674">
        <v>787.5</v>
      </c>
      <c r="P279" s="679">
        <f t="shared" si="9"/>
        <v>12600</v>
      </c>
      <c r="Q279" s="351"/>
    </row>
    <row r="280" spans="1:17">
      <c r="A280" s="648">
        <v>277</v>
      </c>
      <c r="B280" s="328">
        <v>88.5</v>
      </c>
      <c r="C280" s="328" t="s">
        <v>76</v>
      </c>
      <c r="D280" s="580" t="s">
        <v>75</v>
      </c>
      <c r="E280" s="669" t="s">
        <v>3</v>
      </c>
      <c r="F280" s="670">
        <v>1250</v>
      </c>
      <c r="G280" s="671">
        <v>27</v>
      </c>
      <c r="H280" s="672">
        <v>33750</v>
      </c>
      <c r="I280" s="673"/>
      <c r="J280" s="674">
        <v>0</v>
      </c>
      <c r="K280" s="675">
        <v>27</v>
      </c>
      <c r="L280" s="676">
        <v>33750</v>
      </c>
      <c r="M280" s="677">
        <v>27</v>
      </c>
      <c r="N280" s="678">
        <f t="shared" si="8"/>
        <v>33750</v>
      </c>
      <c r="O280" s="674">
        <v>437.5</v>
      </c>
      <c r="P280" s="679">
        <f t="shared" si="9"/>
        <v>11813</v>
      </c>
      <c r="Q280" s="351" t="s">
        <v>543</v>
      </c>
    </row>
    <row r="281" spans="1:17">
      <c r="A281" s="648">
        <v>278</v>
      </c>
      <c r="B281" s="328">
        <v>88.5</v>
      </c>
      <c r="C281" s="328" t="s">
        <v>74</v>
      </c>
      <c r="D281" s="580" t="s">
        <v>73</v>
      </c>
      <c r="E281" s="669" t="s">
        <v>3</v>
      </c>
      <c r="F281" s="670">
        <v>1650</v>
      </c>
      <c r="G281" s="671">
        <v>27</v>
      </c>
      <c r="H281" s="672">
        <v>44550</v>
      </c>
      <c r="I281" s="673"/>
      <c r="J281" s="674">
        <v>0</v>
      </c>
      <c r="K281" s="675">
        <v>27</v>
      </c>
      <c r="L281" s="676">
        <v>44550</v>
      </c>
      <c r="M281" s="677">
        <v>18</v>
      </c>
      <c r="N281" s="678">
        <f t="shared" si="8"/>
        <v>29700</v>
      </c>
      <c r="O281" s="674">
        <v>577.5</v>
      </c>
      <c r="P281" s="679">
        <f t="shared" si="9"/>
        <v>10395</v>
      </c>
      <c r="Q281" s="351"/>
    </row>
    <row r="282" spans="1:17">
      <c r="A282" s="648">
        <v>279</v>
      </c>
      <c r="B282" s="328">
        <v>88.5</v>
      </c>
      <c r="C282" s="328" t="s">
        <v>72</v>
      </c>
      <c r="D282" s="580" t="s">
        <v>71</v>
      </c>
      <c r="E282" s="669" t="s">
        <v>3</v>
      </c>
      <c r="F282" s="670">
        <v>3450</v>
      </c>
      <c r="G282" s="671">
        <v>27</v>
      </c>
      <c r="H282" s="672">
        <v>93150</v>
      </c>
      <c r="I282" s="673"/>
      <c r="J282" s="674">
        <v>0</v>
      </c>
      <c r="K282" s="675">
        <v>27</v>
      </c>
      <c r="L282" s="676">
        <v>93150</v>
      </c>
      <c r="M282" s="677">
        <v>27</v>
      </c>
      <c r="N282" s="678">
        <f t="shared" si="8"/>
        <v>93150</v>
      </c>
      <c r="O282" s="674">
        <v>1207.5</v>
      </c>
      <c r="P282" s="679">
        <f t="shared" si="9"/>
        <v>32603</v>
      </c>
      <c r="Q282" s="351"/>
    </row>
    <row r="283" spans="1:17" ht="21">
      <c r="A283" s="648">
        <v>280</v>
      </c>
      <c r="B283" s="566"/>
      <c r="C283" s="328"/>
      <c r="D283" s="723" t="s">
        <v>543</v>
      </c>
      <c r="E283" s="680"/>
      <c r="F283" s="670">
        <v>3450</v>
      </c>
      <c r="G283" s="680"/>
      <c r="H283" s="680"/>
      <c r="I283" s="680"/>
      <c r="J283" s="680"/>
      <c r="K283" s="675"/>
      <c r="L283" s="676"/>
      <c r="M283" s="677">
        <v>19</v>
      </c>
      <c r="N283" s="678">
        <f t="shared" si="8"/>
        <v>65550</v>
      </c>
      <c r="O283" s="674">
        <v>1207.5</v>
      </c>
      <c r="P283" s="679">
        <f t="shared" si="9"/>
        <v>22943</v>
      </c>
      <c r="Q283" s="351"/>
    </row>
    <row r="284" spans="1:17">
      <c r="A284" s="648">
        <v>281</v>
      </c>
      <c r="B284" s="328">
        <v>88.5</v>
      </c>
      <c r="C284" s="328" t="s">
        <v>70</v>
      </c>
      <c r="D284" s="580" t="s">
        <v>69</v>
      </c>
      <c r="E284" s="669" t="s">
        <v>3</v>
      </c>
      <c r="F284" s="670">
        <v>750</v>
      </c>
      <c r="G284" s="671">
        <v>27</v>
      </c>
      <c r="H284" s="672">
        <v>20250</v>
      </c>
      <c r="I284" s="673"/>
      <c r="J284" s="674">
        <v>0</v>
      </c>
      <c r="K284" s="675">
        <v>27</v>
      </c>
      <c r="L284" s="676">
        <v>20250</v>
      </c>
      <c r="M284" s="677">
        <v>27</v>
      </c>
      <c r="N284" s="678">
        <f t="shared" si="8"/>
        <v>20250</v>
      </c>
      <c r="O284" s="674">
        <v>262.5</v>
      </c>
      <c r="P284" s="679">
        <f t="shared" si="9"/>
        <v>7088</v>
      </c>
      <c r="Q284" s="351" t="s">
        <v>543</v>
      </c>
    </row>
    <row r="285" spans="1:17">
      <c r="A285" s="648">
        <v>282</v>
      </c>
      <c r="B285" s="328">
        <v>88.5</v>
      </c>
      <c r="C285" s="328" t="s">
        <v>68</v>
      </c>
      <c r="D285" s="580" t="s">
        <v>67</v>
      </c>
      <c r="E285" s="669" t="s">
        <v>3</v>
      </c>
      <c r="F285" s="670">
        <v>750</v>
      </c>
      <c r="G285" s="671">
        <v>27</v>
      </c>
      <c r="H285" s="672">
        <v>20250</v>
      </c>
      <c r="I285" s="673"/>
      <c r="J285" s="674">
        <v>0</v>
      </c>
      <c r="K285" s="675">
        <v>27</v>
      </c>
      <c r="L285" s="676">
        <v>20250</v>
      </c>
      <c r="M285" s="677">
        <v>27</v>
      </c>
      <c r="N285" s="678">
        <f t="shared" si="8"/>
        <v>20250</v>
      </c>
      <c r="O285" s="674">
        <v>262.5</v>
      </c>
      <c r="P285" s="679">
        <f t="shared" si="9"/>
        <v>7088</v>
      </c>
      <c r="Q285" s="351"/>
    </row>
    <row r="286" spans="1:17">
      <c r="A286" s="648">
        <v>283</v>
      </c>
      <c r="B286" s="328">
        <v>88.5</v>
      </c>
      <c r="C286" s="328" t="s">
        <v>66</v>
      </c>
      <c r="D286" s="580" t="s">
        <v>65</v>
      </c>
      <c r="E286" s="669" t="s">
        <v>3</v>
      </c>
      <c r="F286" s="670">
        <v>750</v>
      </c>
      <c r="G286" s="671">
        <v>15</v>
      </c>
      <c r="H286" s="672">
        <v>11250</v>
      </c>
      <c r="I286" s="673"/>
      <c r="J286" s="674">
        <v>0</v>
      </c>
      <c r="K286" s="675">
        <v>15</v>
      </c>
      <c r="L286" s="676">
        <v>11250</v>
      </c>
      <c r="M286" s="677">
        <v>15</v>
      </c>
      <c r="N286" s="678">
        <f t="shared" si="8"/>
        <v>11250</v>
      </c>
      <c r="O286" s="674">
        <v>262.5</v>
      </c>
      <c r="P286" s="679">
        <f t="shared" si="9"/>
        <v>3938</v>
      </c>
      <c r="Q286" s="351"/>
    </row>
    <row r="287" spans="1:17">
      <c r="A287" s="648">
        <v>284</v>
      </c>
      <c r="B287" s="328">
        <v>88.5</v>
      </c>
      <c r="C287" s="328" t="s">
        <v>64</v>
      </c>
      <c r="D287" s="580" t="s">
        <v>63</v>
      </c>
      <c r="E287" s="669" t="s">
        <v>3</v>
      </c>
      <c r="F287" s="670">
        <v>550</v>
      </c>
      <c r="G287" s="671">
        <v>27</v>
      </c>
      <c r="H287" s="672">
        <v>14850</v>
      </c>
      <c r="I287" s="673">
        <v>58</v>
      </c>
      <c r="J287" s="674">
        <v>31900</v>
      </c>
      <c r="K287" s="675">
        <v>85</v>
      </c>
      <c r="L287" s="676">
        <v>46750</v>
      </c>
      <c r="M287" s="677">
        <v>85</v>
      </c>
      <c r="N287" s="678">
        <f t="shared" si="8"/>
        <v>46750</v>
      </c>
      <c r="O287" s="674">
        <v>192.5</v>
      </c>
      <c r="P287" s="679">
        <f t="shared" si="9"/>
        <v>16363</v>
      </c>
      <c r="Q287" s="351"/>
    </row>
    <row r="288" spans="1:17" ht="21">
      <c r="A288" s="648">
        <v>285</v>
      </c>
      <c r="B288" s="566"/>
      <c r="C288" s="328"/>
      <c r="D288" s="723" t="s">
        <v>543</v>
      </c>
      <c r="E288" s="680"/>
      <c r="F288" s="670">
        <v>550</v>
      </c>
      <c r="G288" s="680"/>
      <c r="H288" s="680"/>
      <c r="I288" s="680"/>
      <c r="J288" s="680"/>
      <c r="K288" s="675"/>
      <c r="L288" s="676"/>
      <c r="M288" s="677">
        <v>30</v>
      </c>
      <c r="N288" s="678">
        <f t="shared" si="8"/>
        <v>16500</v>
      </c>
      <c r="O288" s="674">
        <v>192.5</v>
      </c>
      <c r="P288" s="679">
        <f t="shared" si="9"/>
        <v>5775</v>
      </c>
      <c r="Q288" s="351"/>
    </row>
    <row r="289" spans="1:17" ht="30">
      <c r="A289" s="648">
        <v>286</v>
      </c>
      <c r="B289" s="328">
        <v>88.6</v>
      </c>
      <c r="C289" s="328" t="s">
        <v>62</v>
      </c>
      <c r="D289" s="580" t="s">
        <v>61</v>
      </c>
      <c r="E289" s="669" t="s">
        <v>3</v>
      </c>
      <c r="F289" s="670">
        <v>35000</v>
      </c>
      <c r="G289" s="671">
        <v>27</v>
      </c>
      <c r="H289" s="672">
        <v>945000</v>
      </c>
      <c r="I289" s="673"/>
      <c r="J289" s="674">
        <v>0</v>
      </c>
      <c r="K289" s="675">
        <v>27</v>
      </c>
      <c r="L289" s="676">
        <v>945000</v>
      </c>
      <c r="M289" s="677">
        <v>27</v>
      </c>
      <c r="N289" s="678">
        <f t="shared" si="8"/>
        <v>945000</v>
      </c>
      <c r="O289" s="674">
        <v>12250</v>
      </c>
      <c r="P289" s="679">
        <f t="shared" si="9"/>
        <v>330750</v>
      </c>
      <c r="Q289" s="351" t="s">
        <v>543</v>
      </c>
    </row>
    <row r="290" spans="1:17" ht="21">
      <c r="A290" s="648">
        <v>287</v>
      </c>
      <c r="B290" s="566"/>
      <c r="C290" s="328"/>
      <c r="D290" s="723" t="s">
        <v>543</v>
      </c>
      <c r="E290" s="680"/>
      <c r="F290" s="670">
        <v>35000</v>
      </c>
      <c r="G290" s="680"/>
      <c r="H290" s="680"/>
      <c r="I290" s="680"/>
      <c r="J290" s="680"/>
      <c r="K290" s="675"/>
      <c r="L290" s="676"/>
      <c r="M290" s="677">
        <v>4</v>
      </c>
      <c r="N290" s="678">
        <f t="shared" si="8"/>
        <v>140000</v>
      </c>
      <c r="O290" s="674">
        <v>12250</v>
      </c>
      <c r="P290" s="679">
        <f t="shared" si="9"/>
        <v>49000</v>
      </c>
      <c r="Q290" s="351"/>
    </row>
    <row r="291" spans="1:17">
      <c r="A291" s="648">
        <v>288</v>
      </c>
      <c r="B291" s="328" t="s">
        <v>722</v>
      </c>
      <c r="C291" s="328" t="s">
        <v>60</v>
      </c>
      <c r="D291" s="580" t="s">
        <v>59</v>
      </c>
      <c r="E291" s="669" t="s">
        <v>3</v>
      </c>
      <c r="F291" s="670">
        <v>9500</v>
      </c>
      <c r="G291" s="671">
        <v>1</v>
      </c>
      <c r="H291" s="672">
        <v>9500</v>
      </c>
      <c r="I291" s="673"/>
      <c r="J291" s="674">
        <v>0</v>
      </c>
      <c r="K291" s="675">
        <v>1</v>
      </c>
      <c r="L291" s="676">
        <v>9500</v>
      </c>
      <c r="M291" s="677">
        <v>0</v>
      </c>
      <c r="N291" s="678">
        <f t="shared" si="8"/>
        <v>0</v>
      </c>
      <c r="O291" s="674">
        <v>3325</v>
      </c>
      <c r="P291" s="679">
        <f t="shared" si="9"/>
        <v>0</v>
      </c>
      <c r="Q291" s="351" t="s">
        <v>543</v>
      </c>
    </row>
    <row r="292" spans="1:17">
      <c r="A292" s="648">
        <v>289</v>
      </c>
      <c r="B292" s="328" t="s">
        <v>722</v>
      </c>
      <c r="C292" s="328" t="s">
        <v>58</v>
      </c>
      <c r="D292" s="580" t="s">
        <v>57</v>
      </c>
      <c r="E292" s="669" t="s">
        <v>3</v>
      </c>
      <c r="F292" s="670">
        <v>14500.000000000002</v>
      </c>
      <c r="G292" s="671">
        <v>3</v>
      </c>
      <c r="H292" s="672">
        <v>43500.000000000007</v>
      </c>
      <c r="I292" s="673"/>
      <c r="J292" s="674">
        <v>0</v>
      </c>
      <c r="K292" s="675">
        <v>3</v>
      </c>
      <c r="L292" s="676">
        <v>43500.000000000007</v>
      </c>
      <c r="M292" s="677">
        <v>3</v>
      </c>
      <c r="N292" s="678">
        <f t="shared" si="8"/>
        <v>43500</v>
      </c>
      <c r="O292" s="674">
        <v>5075</v>
      </c>
      <c r="P292" s="679">
        <f t="shared" si="9"/>
        <v>15225</v>
      </c>
      <c r="Q292" s="351"/>
    </row>
    <row r="293" spans="1:17" ht="21">
      <c r="A293" s="648">
        <v>290</v>
      </c>
      <c r="B293" s="566"/>
      <c r="C293" s="328"/>
      <c r="D293" s="723" t="s">
        <v>543</v>
      </c>
      <c r="E293" s="680"/>
      <c r="F293" s="670">
        <v>14500.000000000002</v>
      </c>
      <c r="G293" s="680"/>
      <c r="H293" s="680"/>
      <c r="I293" s="680"/>
      <c r="J293" s="680"/>
      <c r="K293" s="675"/>
      <c r="L293" s="676"/>
      <c r="M293" s="677">
        <v>2</v>
      </c>
      <c r="N293" s="678">
        <f t="shared" si="8"/>
        <v>29000</v>
      </c>
      <c r="O293" s="674">
        <v>5075</v>
      </c>
      <c r="P293" s="679">
        <f t="shared" si="9"/>
        <v>10150</v>
      </c>
      <c r="Q293" s="351"/>
    </row>
    <row r="294" spans="1:17">
      <c r="A294" s="648">
        <v>291</v>
      </c>
      <c r="B294" s="328" t="s">
        <v>722</v>
      </c>
      <c r="C294" s="328" t="s">
        <v>56</v>
      </c>
      <c r="D294" s="580" t="s">
        <v>55</v>
      </c>
      <c r="E294" s="669" t="s">
        <v>3</v>
      </c>
      <c r="F294" s="670">
        <v>22500</v>
      </c>
      <c r="G294" s="671">
        <v>1</v>
      </c>
      <c r="H294" s="672">
        <v>22500</v>
      </c>
      <c r="I294" s="673">
        <v>5</v>
      </c>
      <c r="J294" s="674">
        <v>112500</v>
      </c>
      <c r="K294" s="675">
        <v>6</v>
      </c>
      <c r="L294" s="676">
        <v>135000</v>
      </c>
      <c r="M294" s="677">
        <v>6</v>
      </c>
      <c r="N294" s="678">
        <f t="shared" si="8"/>
        <v>135000</v>
      </c>
      <c r="O294" s="674">
        <v>7875</v>
      </c>
      <c r="P294" s="679">
        <f t="shared" si="9"/>
        <v>47250</v>
      </c>
      <c r="Q294" s="351" t="s">
        <v>543</v>
      </c>
    </row>
    <row r="295" spans="1:17">
      <c r="A295" s="648">
        <v>292</v>
      </c>
      <c r="B295" s="328" t="s">
        <v>723</v>
      </c>
      <c r="C295" s="328" t="s">
        <v>54</v>
      </c>
      <c r="D295" s="580" t="s">
        <v>53</v>
      </c>
      <c r="E295" s="669" t="s">
        <v>4</v>
      </c>
      <c r="F295" s="670">
        <v>40000</v>
      </c>
      <c r="G295" s="671">
        <v>1</v>
      </c>
      <c r="H295" s="672">
        <v>40000</v>
      </c>
      <c r="I295" s="673">
        <v>1</v>
      </c>
      <c r="J295" s="674">
        <v>40000</v>
      </c>
      <c r="K295" s="675">
        <v>2</v>
      </c>
      <c r="L295" s="676">
        <v>80000</v>
      </c>
      <c r="M295" s="677">
        <v>2</v>
      </c>
      <c r="N295" s="678">
        <f t="shared" si="8"/>
        <v>80000</v>
      </c>
      <c r="O295" s="674">
        <v>14000</v>
      </c>
      <c r="P295" s="679">
        <f t="shared" si="9"/>
        <v>28000</v>
      </c>
      <c r="Q295" s="351"/>
    </row>
    <row r="296" spans="1:17" ht="21">
      <c r="A296" s="648">
        <v>293</v>
      </c>
      <c r="B296" s="566"/>
      <c r="C296" s="328"/>
      <c r="D296" s="723" t="s">
        <v>543</v>
      </c>
      <c r="E296" s="680"/>
      <c r="F296" s="670">
        <v>40000</v>
      </c>
      <c r="G296" s="680"/>
      <c r="H296" s="680"/>
      <c r="I296" s="680"/>
      <c r="J296" s="680"/>
      <c r="K296" s="675"/>
      <c r="L296" s="676"/>
      <c r="M296" s="677">
        <v>1</v>
      </c>
      <c r="N296" s="678">
        <f t="shared" si="8"/>
        <v>40000</v>
      </c>
      <c r="O296" s="674">
        <v>14000</v>
      </c>
      <c r="P296" s="679">
        <f t="shared" si="9"/>
        <v>14000</v>
      </c>
      <c r="Q296" s="351"/>
    </row>
    <row r="297" spans="1:17">
      <c r="A297" s="648">
        <v>294</v>
      </c>
      <c r="B297" s="328" t="s">
        <v>724</v>
      </c>
      <c r="C297" s="328" t="s">
        <v>52</v>
      </c>
      <c r="D297" s="580" t="s">
        <v>51</v>
      </c>
      <c r="E297" s="669" t="s">
        <v>4</v>
      </c>
      <c r="F297" s="670">
        <v>14500.000000000002</v>
      </c>
      <c r="G297" s="671">
        <v>1</v>
      </c>
      <c r="H297" s="672">
        <v>14500.000000000002</v>
      </c>
      <c r="I297" s="673">
        <v>1</v>
      </c>
      <c r="J297" s="674">
        <v>14500.000000000002</v>
      </c>
      <c r="K297" s="675">
        <v>2</v>
      </c>
      <c r="L297" s="676">
        <v>29000.000000000004</v>
      </c>
      <c r="M297" s="677">
        <v>2</v>
      </c>
      <c r="N297" s="678">
        <f t="shared" si="8"/>
        <v>29000</v>
      </c>
      <c r="O297" s="674">
        <v>5075</v>
      </c>
      <c r="P297" s="679">
        <f t="shared" si="9"/>
        <v>10150</v>
      </c>
      <c r="Q297" s="351" t="s">
        <v>543</v>
      </c>
    </row>
    <row r="298" spans="1:17">
      <c r="A298" s="648">
        <v>295</v>
      </c>
      <c r="B298" s="328" t="s">
        <v>725</v>
      </c>
      <c r="C298" s="328" t="s">
        <v>50</v>
      </c>
      <c r="D298" s="580" t="s">
        <v>49</v>
      </c>
      <c r="E298" s="669" t="s">
        <v>4</v>
      </c>
      <c r="F298" s="670">
        <v>185000</v>
      </c>
      <c r="G298" s="671">
        <v>1</v>
      </c>
      <c r="H298" s="672">
        <v>185000</v>
      </c>
      <c r="I298" s="673">
        <v>1</v>
      </c>
      <c r="J298" s="674">
        <v>185000</v>
      </c>
      <c r="K298" s="675">
        <v>2</v>
      </c>
      <c r="L298" s="676">
        <v>370000</v>
      </c>
      <c r="M298" s="677">
        <v>2</v>
      </c>
      <c r="N298" s="678">
        <f t="shared" si="8"/>
        <v>370000</v>
      </c>
      <c r="O298" s="674">
        <v>64750</v>
      </c>
      <c r="P298" s="679">
        <f t="shared" si="9"/>
        <v>129500</v>
      </c>
      <c r="Q298" s="351"/>
    </row>
    <row r="299" spans="1:17" ht="60">
      <c r="A299" s="648">
        <v>296</v>
      </c>
      <c r="B299" s="328">
        <v>88.9</v>
      </c>
      <c r="C299" s="328" t="s">
        <v>48</v>
      </c>
      <c r="D299" s="580" t="s">
        <v>47</v>
      </c>
      <c r="E299" s="669" t="s">
        <v>4</v>
      </c>
      <c r="F299" s="670">
        <v>1895000</v>
      </c>
      <c r="G299" s="671">
        <v>1</v>
      </c>
      <c r="H299" s="672">
        <v>1895000</v>
      </c>
      <c r="I299" s="673"/>
      <c r="J299" s="674">
        <v>0</v>
      </c>
      <c r="K299" s="675">
        <v>1</v>
      </c>
      <c r="L299" s="676">
        <v>1895000</v>
      </c>
      <c r="M299" s="677">
        <v>1</v>
      </c>
      <c r="N299" s="678">
        <f t="shared" si="8"/>
        <v>1895000</v>
      </c>
      <c r="O299" s="674">
        <v>663250</v>
      </c>
      <c r="P299" s="679">
        <f t="shared" si="9"/>
        <v>663250</v>
      </c>
      <c r="Q299" s="351"/>
    </row>
    <row r="300" spans="1:17" ht="30">
      <c r="A300" s="648">
        <v>297</v>
      </c>
      <c r="B300" s="328">
        <v>88.1</v>
      </c>
      <c r="C300" s="328" t="s">
        <v>46</v>
      </c>
      <c r="D300" s="580" t="s">
        <v>45</v>
      </c>
      <c r="E300" s="669" t="s">
        <v>4</v>
      </c>
      <c r="F300" s="670">
        <v>795000</v>
      </c>
      <c r="G300" s="671">
        <v>1</v>
      </c>
      <c r="H300" s="672">
        <v>795000</v>
      </c>
      <c r="I300" s="673"/>
      <c r="J300" s="674">
        <v>0</v>
      </c>
      <c r="K300" s="675">
        <v>1</v>
      </c>
      <c r="L300" s="676">
        <v>795000</v>
      </c>
      <c r="M300" s="677">
        <v>1</v>
      </c>
      <c r="N300" s="678">
        <f t="shared" si="8"/>
        <v>795000</v>
      </c>
      <c r="O300" s="674">
        <v>278250</v>
      </c>
      <c r="P300" s="679">
        <f t="shared" si="9"/>
        <v>278250</v>
      </c>
      <c r="Q300" s="351"/>
    </row>
    <row r="301" spans="1:17">
      <c r="A301" s="648">
        <v>298</v>
      </c>
      <c r="B301" s="328">
        <v>88.11</v>
      </c>
      <c r="C301" s="328" t="s">
        <v>44</v>
      </c>
      <c r="D301" s="580" t="s">
        <v>43</v>
      </c>
      <c r="E301" s="669" t="s">
        <v>4</v>
      </c>
      <c r="F301" s="670">
        <v>95000.000000000015</v>
      </c>
      <c r="G301" s="671">
        <v>1</v>
      </c>
      <c r="H301" s="672">
        <v>95000.000000000015</v>
      </c>
      <c r="I301" s="673"/>
      <c r="J301" s="674">
        <v>0</v>
      </c>
      <c r="K301" s="675">
        <v>1</v>
      </c>
      <c r="L301" s="676">
        <v>95000.000000000015</v>
      </c>
      <c r="M301" s="677">
        <v>1</v>
      </c>
      <c r="N301" s="678">
        <f t="shared" si="8"/>
        <v>95000</v>
      </c>
      <c r="O301" s="674">
        <v>33250</v>
      </c>
      <c r="P301" s="679">
        <f t="shared" si="9"/>
        <v>33250</v>
      </c>
      <c r="Q301" s="351"/>
    </row>
    <row r="302" spans="1:17">
      <c r="A302" s="648">
        <v>299</v>
      </c>
      <c r="B302" s="328">
        <v>88.12</v>
      </c>
      <c r="C302" s="328" t="s">
        <v>42</v>
      </c>
      <c r="D302" s="580" t="s">
        <v>41</v>
      </c>
      <c r="E302" s="669" t="s">
        <v>4</v>
      </c>
      <c r="F302" s="670">
        <v>145000</v>
      </c>
      <c r="G302" s="671">
        <v>1</v>
      </c>
      <c r="H302" s="672">
        <v>145000</v>
      </c>
      <c r="I302" s="673"/>
      <c r="J302" s="674">
        <v>0</v>
      </c>
      <c r="K302" s="675">
        <v>1</v>
      </c>
      <c r="L302" s="676">
        <v>145000</v>
      </c>
      <c r="M302" s="677">
        <v>1</v>
      </c>
      <c r="N302" s="678">
        <f t="shared" si="8"/>
        <v>145000</v>
      </c>
      <c r="O302" s="674">
        <v>50750</v>
      </c>
      <c r="P302" s="679">
        <f t="shared" si="9"/>
        <v>50750</v>
      </c>
      <c r="Q302" s="351"/>
    </row>
    <row r="303" spans="1:17" ht="60">
      <c r="A303" s="648">
        <v>300</v>
      </c>
      <c r="B303" s="328">
        <v>88.13</v>
      </c>
      <c r="C303" s="328" t="s">
        <v>40</v>
      </c>
      <c r="D303" s="580" t="s">
        <v>39</v>
      </c>
      <c r="E303" s="669" t="s">
        <v>4</v>
      </c>
      <c r="F303" s="670">
        <v>1495000</v>
      </c>
      <c r="G303" s="671">
        <v>2</v>
      </c>
      <c r="H303" s="672">
        <v>2990000</v>
      </c>
      <c r="I303" s="673"/>
      <c r="J303" s="674">
        <v>0</v>
      </c>
      <c r="K303" s="675">
        <v>2</v>
      </c>
      <c r="L303" s="676">
        <v>2990000</v>
      </c>
      <c r="M303" s="677">
        <v>2</v>
      </c>
      <c r="N303" s="678">
        <f t="shared" si="8"/>
        <v>2990000</v>
      </c>
      <c r="O303" s="674">
        <v>523250</v>
      </c>
      <c r="P303" s="679">
        <f t="shared" si="9"/>
        <v>1046500</v>
      </c>
      <c r="Q303" s="351"/>
    </row>
    <row r="304" spans="1:17" ht="30">
      <c r="A304" s="648">
        <v>301</v>
      </c>
      <c r="B304" s="328"/>
      <c r="C304" s="328" t="s">
        <v>38</v>
      </c>
      <c r="D304" s="645" t="s">
        <v>37</v>
      </c>
      <c r="E304" s="669" t="s">
        <v>36</v>
      </c>
      <c r="F304" s="670">
        <v>100000</v>
      </c>
      <c r="G304" s="671">
        <v>4</v>
      </c>
      <c r="H304" s="672">
        <v>400000</v>
      </c>
      <c r="I304" s="673"/>
      <c r="J304" s="674">
        <v>0</v>
      </c>
      <c r="K304" s="675">
        <v>4</v>
      </c>
      <c r="L304" s="676">
        <v>400000</v>
      </c>
      <c r="M304" s="677">
        <v>4</v>
      </c>
      <c r="N304" s="678">
        <f t="shared" si="8"/>
        <v>400000</v>
      </c>
      <c r="O304" s="674">
        <v>35000</v>
      </c>
      <c r="P304" s="679">
        <f t="shared" si="9"/>
        <v>140000</v>
      </c>
      <c r="Q304" s="351"/>
    </row>
    <row r="305" spans="1:17" ht="21">
      <c r="A305" s="648">
        <v>302</v>
      </c>
      <c r="B305" s="566"/>
      <c r="C305" s="328"/>
      <c r="D305" s="723" t="s">
        <v>543</v>
      </c>
      <c r="E305" s="680"/>
      <c r="F305" s="670">
        <v>100000</v>
      </c>
      <c r="G305" s="680"/>
      <c r="H305" s="680"/>
      <c r="I305" s="680"/>
      <c r="J305" s="680"/>
      <c r="K305" s="675"/>
      <c r="L305" s="676"/>
      <c r="M305" s="677">
        <v>5</v>
      </c>
      <c r="N305" s="678">
        <f t="shared" si="8"/>
        <v>500000</v>
      </c>
      <c r="O305" s="674">
        <v>35000</v>
      </c>
      <c r="P305" s="679">
        <f t="shared" si="9"/>
        <v>175000</v>
      </c>
      <c r="Q305" s="351"/>
    </row>
    <row r="306" spans="1:17">
      <c r="A306" s="648">
        <v>303</v>
      </c>
      <c r="B306" s="328"/>
      <c r="C306" s="328" t="s">
        <v>35</v>
      </c>
      <c r="D306" s="645" t="s">
        <v>34</v>
      </c>
      <c r="E306" s="669" t="s">
        <v>4</v>
      </c>
      <c r="F306" s="670">
        <v>1213000</v>
      </c>
      <c r="G306" s="671">
        <v>1</v>
      </c>
      <c r="H306" s="672">
        <v>1213000</v>
      </c>
      <c r="I306" s="673"/>
      <c r="J306" s="674">
        <v>0</v>
      </c>
      <c r="K306" s="675">
        <v>1</v>
      </c>
      <c r="L306" s="676">
        <v>1213000</v>
      </c>
      <c r="M306" s="677">
        <v>1</v>
      </c>
      <c r="N306" s="678">
        <f t="shared" si="8"/>
        <v>1213000</v>
      </c>
      <c r="O306" s="674">
        <v>424550</v>
      </c>
      <c r="P306" s="679">
        <f t="shared" si="9"/>
        <v>424550</v>
      </c>
      <c r="Q306" s="351" t="s">
        <v>543</v>
      </c>
    </row>
    <row r="307" spans="1:17">
      <c r="A307" s="648">
        <v>304</v>
      </c>
      <c r="B307" s="328"/>
      <c r="C307" s="328" t="s">
        <v>910</v>
      </c>
      <c r="D307" s="580" t="s">
        <v>32</v>
      </c>
      <c r="E307" s="687" t="s">
        <v>3</v>
      </c>
      <c r="F307" s="688">
        <v>1195000</v>
      </c>
      <c r="G307" s="673">
        <v>0</v>
      </c>
      <c r="H307" s="672">
        <v>0</v>
      </c>
      <c r="I307" s="673">
        <v>6</v>
      </c>
      <c r="J307" s="674">
        <v>7170000</v>
      </c>
      <c r="K307" s="675">
        <v>6</v>
      </c>
      <c r="L307" s="676">
        <v>7170000</v>
      </c>
      <c r="M307" s="677">
        <v>6</v>
      </c>
      <c r="N307" s="678">
        <f t="shared" si="8"/>
        <v>7170000</v>
      </c>
      <c r="O307" s="674">
        <v>418250</v>
      </c>
      <c r="P307" s="679">
        <f t="shared" si="9"/>
        <v>2509500</v>
      </c>
      <c r="Q307" s="351"/>
    </row>
    <row r="308" spans="1:17" ht="15.75" thickBot="1">
      <c r="A308" s="649">
        <v>305</v>
      </c>
      <c r="B308" s="654"/>
      <c r="C308" s="654" t="s">
        <v>850</v>
      </c>
      <c r="D308" s="726" t="s">
        <v>33</v>
      </c>
      <c r="E308" s="689" t="s">
        <v>4</v>
      </c>
      <c r="F308" s="690">
        <v>100000</v>
      </c>
      <c r="G308" s="691"/>
      <c r="H308" s="692"/>
      <c r="I308" s="693">
        <v>1</v>
      </c>
      <c r="J308" s="694">
        <v>100000</v>
      </c>
      <c r="K308" s="695">
        <v>1</v>
      </c>
      <c r="L308" s="696">
        <v>100000</v>
      </c>
      <c r="M308" s="697">
        <v>0</v>
      </c>
      <c r="N308" s="694"/>
      <c r="O308" s="694"/>
      <c r="P308" s="698">
        <f t="shared" si="9"/>
        <v>0</v>
      </c>
      <c r="Q308" s="351"/>
    </row>
    <row r="309" spans="1:17" ht="16.5" thickBot="1">
      <c r="A309" s="78"/>
      <c r="B309" s="78"/>
      <c r="C309" s="78"/>
      <c r="D309" s="699"/>
      <c r="E309" s="699"/>
      <c r="F309" s="700" t="s">
        <v>616</v>
      </c>
      <c r="G309" s="699"/>
      <c r="H309" s="701">
        <f>SUM(H4:H307)</f>
        <v>175773220.80000001</v>
      </c>
      <c r="I309" s="699"/>
      <c r="J309" s="701">
        <f>SUM(J4:J308)</f>
        <v>39541980</v>
      </c>
      <c r="K309" s="699"/>
      <c r="L309" s="701">
        <f>SUM(L4:L308)</f>
        <v>215315200.80000001</v>
      </c>
      <c r="M309" s="699"/>
      <c r="N309" s="701">
        <f>SUM(N4:N307)</f>
        <v>222626238</v>
      </c>
      <c r="O309" s="699"/>
      <c r="P309" s="701">
        <f>SUM(P4:P307)</f>
        <v>76711699</v>
      </c>
      <c r="Q309" s="351" t="s">
        <v>845</v>
      </c>
    </row>
    <row r="310" spans="1:17" ht="15.75">
      <c r="A310" s="733"/>
      <c r="B310" s="555"/>
      <c r="C310" s="555"/>
      <c r="D310" s="769"/>
      <c r="E310" s="769"/>
      <c r="F310" s="770"/>
      <c r="G310" s="769"/>
      <c r="H310" s="771"/>
      <c r="I310" s="769"/>
      <c r="J310" s="771"/>
      <c r="K310" s="769"/>
      <c r="L310" s="771"/>
      <c r="M310" s="769"/>
      <c r="N310" s="771"/>
      <c r="O310" s="769"/>
      <c r="P310" s="771"/>
      <c r="Q310" s="351"/>
    </row>
    <row r="311" spans="1:17" ht="15.75">
      <c r="A311" s="733"/>
      <c r="B311" s="555"/>
      <c r="C311" s="555"/>
      <c r="D311" s="769"/>
      <c r="E311" s="769"/>
      <c r="F311" s="770"/>
      <c r="G311" s="769"/>
      <c r="H311" s="771"/>
      <c r="I311" s="769"/>
      <c r="J311" s="771"/>
      <c r="K311" s="769"/>
      <c r="L311" s="771"/>
      <c r="M311" s="769"/>
      <c r="N311" s="771"/>
      <c r="O311" s="795" t="s">
        <v>956</v>
      </c>
      <c r="P311" s="795"/>
      <c r="Q311" s="351"/>
    </row>
    <row r="312" spans="1:17" ht="15.75">
      <c r="A312" s="733"/>
      <c r="B312" s="555"/>
      <c r="C312" s="555"/>
      <c r="D312" s="769"/>
      <c r="E312" s="769"/>
      <c r="F312" s="770"/>
      <c r="G312" s="769"/>
      <c r="H312" s="771"/>
      <c r="I312" s="769"/>
      <c r="J312" s="771"/>
      <c r="K312" s="769"/>
      <c r="L312" s="771"/>
      <c r="M312" s="769"/>
      <c r="N312" s="771"/>
      <c r="O312" s="795" t="s">
        <v>802</v>
      </c>
      <c r="P312" s="795"/>
      <c r="Q312" s="351"/>
    </row>
    <row r="313" spans="1:17" ht="15.75" customHeight="1">
      <c r="A313" s="733"/>
      <c r="B313" s="796" t="s">
        <v>959</v>
      </c>
      <c r="C313" s="796"/>
      <c r="D313" s="796"/>
      <c r="E313" s="796"/>
      <c r="F313" s="796"/>
      <c r="G313" s="796"/>
      <c r="H313" s="796"/>
      <c r="I313" s="796"/>
      <c r="J313" s="796"/>
      <c r="K313" s="796"/>
      <c r="L313" s="796"/>
      <c r="M313" s="796"/>
      <c r="N313" s="796"/>
      <c r="O313" s="796"/>
      <c r="P313" s="797"/>
      <c r="Q313" s="351"/>
    </row>
    <row r="314" spans="1:17" ht="15.75" customHeight="1">
      <c r="A314" s="733"/>
      <c r="B314" s="773"/>
      <c r="C314" s="773"/>
      <c r="D314" s="773"/>
      <c r="E314" s="773"/>
      <c r="F314" s="773"/>
      <c r="G314" s="773"/>
      <c r="H314" s="773"/>
      <c r="I314" s="773"/>
      <c r="J314" s="773"/>
      <c r="K314" s="773"/>
      <c r="L314" s="773"/>
      <c r="M314" s="773"/>
      <c r="N314" s="773"/>
      <c r="O314" s="773"/>
      <c r="P314" s="774"/>
      <c r="Q314" s="351"/>
    </row>
    <row r="315" spans="1:17" ht="15.75">
      <c r="A315" s="733"/>
      <c r="B315" s="796"/>
      <c r="C315" s="796"/>
      <c r="D315" s="796"/>
      <c r="E315" s="796"/>
      <c r="F315" s="796"/>
      <c r="G315" s="796"/>
      <c r="H315" s="796"/>
      <c r="I315" s="796"/>
      <c r="J315" s="796"/>
      <c r="K315" s="796"/>
      <c r="L315" s="796"/>
      <c r="M315" s="796"/>
      <c r="N315" s="796"/>
      <c r="O315" s="796"/>
      <c r="P315" s="797"/>
      <c r="Q315" s="351"/>
    </row>
    <row r="316" spans="1:17" ht="15.75">
      <c r="A316" s="733"/>
      <c r="B316" s="773"/>
      <c r="C316" s="773"/>
      <c r="D316" s="773"/>
      <c r="E316" s="773"/>
      <c r="F316" s="773"/>
      <c r="G316" s="773"/>
      <c r="H316" s="773"/>
      <c r="I316" s="773"/>
      <c r="J316" s="773"/>
      <c r="K316" s="773"/>
      <c r="L316" s="773"/>
      <c r="M316" s="773"/>
      <c r="N316" s="773"/>
      <c r="O316" s="773"/>
      <c r="P316" s="774"/>
      <c r="Q316" s="351"/>
    </row>
    <row r="317" spans="1:17" ht="15.75">
      <c r="A317" s="733"/>
      <c r="B317" s="796" t="s">
        <v>759</v>
      </c>
      <c r="C317" s="796"/>
      <c r="D317" s="796"/>
      <c r="E317" s="796"/>
      <c r="F317" s="796"/>
      <c r="G317" s="796"/>
      <c r="H317" s="796"/>
      <c r="I317" s="796"/>
      <c r="J317" s="796"/>
      <c r="K317" s="796"/>
      <c r="L317" s="796"/>
      <c r="M317" s="796"/>
      <c r="N317" s="796"/>
      <c r="O317" s="796"/>
      <c r="P317" s="797"/>
      <c r="Q317" s="351"/>
    </row>
    <row r="318" spans="1:17" ht="15.75">
      <c r="A318" s="733"/>
      <c r="B318" s="796" t="s">
        <v>800</v>
      </c>
      <c r="C318" s="796"/>
      <c r="D318" s="796"/>
      <c r="E318" s="796"/>
      <c r="F318" s="796"/>
      <c r="G318" s="796"/>
      <c r="H318" s="796"/>
      <c r="I318" s="796"/>
      <c r="J318" s="796"/>
      <c r="K318" s="796"/>
      <c r="L318" s="796"/>
      <c r="M318" s="796"/>
      <c r="N318" s="796"/>
      <c r="O318" s="796"/>
      <c r="P318" s="797"/>
      <c r="Q318" s="351"/>
    </row>
    <row r="319" spans="1:17" ht="15.75" thickBot="1">
      <c r="A319" s="733"/>
      <c r="B319" s="555"/>
      <c r="C319" s="555"/>
      <c r="D319" s="788"/>
      <c r="E319" s="788"/>
      <c r="F319" s="788"/>
      <c r="G319" s="788"/>
      <c r="H319" s="788"/>
      <c r="I319" s="788"/>
      <c r="J319" s="788"/>
      <c r="K319" s="788"/>
      <c r="L319" s="788"/>
      <c r="M319" s="788"/>
      <c r="N319" s="788"/>
      <c r="O319" s="788"/>
      <c r="P319" s="789"/>
      <c r="Q319" s="351" t="s">
        <v>845</v>
      </c>
    </row>
    <row r="320" spans="1:17" ht="19.5" thickBot="1">
      <c r="A320" s="790" t="s">
        <v>847</v>
      </c>
      <c r="B320" s="791"/>
      <c r="C320" s="791"/>
      <c r="D320" s="791"/>
      <c r="E320" s="791"/>
      <c r="F320" s="791"/>
      <c r="G320" s="791"/>
      <c r="H320" s="791"/>
      <c r="I320" s="791"/>
      <c r="J320" s="791"/>
      <c r="K320" s="791"/>
      <c r="L320" s="791"/>
      <c r="M320" s="791"/>
      <c r="N320" s="791"/>
      <c r="O320" s="791"/>
      <c r="P320" s="792"/>
      <c r="Q320" s="351" t="s">
        <v>845</v>
      </c>
    </row>
    <row r="321" spans="1:17" ht="120">
      <c r="A321" s="652">
        <v>306</v>
      </c>
      <c r="B321" s="653"/>
      <c r="C321" s="647"/>
      <c r="D321" s="727" t="s">
        <v>894</v>
      </c>
      <c r="E321" s="702" t="s">
        <v>0</v>
      </c>
      <c r="F321" s="703">
        <v>1014</v>
      </c>
      <c r="G321" s="704"/>
      <c r="H321" s="704"/>
      <c r="I321" s="704"/>
      <c r="J321" s="704"/>
      <c r="K321" s="704"/>
      <c r="L321" s="704"/>
      <c r="M321" s="705">
        <v>262.74</v>
      </c>
      <c r="N321" s="667">
        <f t="shared" ref="N321:N335" si="10">ROUND(F321*M321,0)</f>
        <v>266418</v>
      </c>
      <c r="O321" s="667">
        <v>0</v>
      </c>
      <c r="P321" s="668">
        <f t="shared" ref="P321:P335" si="11">ROUND(M321*O321,0)</f>
        <v>0</v>
      </c>
      <c r="Q321" s="351" t="s">
        <v>845</v>
      </c>
    </row>
    <row r="322" spans="1:17" ht="150">
      <c r="A322" s="648">
        <v>307</v>
      </c>
      <c r="B322" s="590"/>
      <c r="C322" s="656"/>
      <c r="D322" s="606" t="s">
        <v>24</v>
      </c>
      <c r="E322" s="706" t="s">
        <v>23</v>
      </c>
      <c r="F322" s="707">
        <v>11740</v>
      </c>
      <c r="G322" s="708"/>
      <c r="H322" s="708"/>
      <c r="I322" s="708"/>
      <c r="J322" s="708"/>
      <c r="K322" s="708"/>
      <c r="L322" s="708"/>
      <c r="M322" s="713">
        <v>28.01</v>
      </c>
      <c r="N322" s="678">
        <f>F322*M322</f>
        <v>328837.40000000002</v>
      </c>
      <c r="O322" s="678">
        <v>0</v>
      </c>
      <c r="P322" s="679">
        <f t="shared" si="11"/>
        <v>0</v>
      </c>
      <c r="Q322" s="351" t="s">
        <v>845</v>
      </c>
    </row>
    <row r="323" spans="1:17" ht="120">
      <c r="A323" s="648">
        <v>308</v>
      </c>
      <c r="B323" s="590"/>
      <c r="C323" s="656"/>
      <c r="D323" s="606" t="s">
        <v>895</v>
      </c>
      <c r="E323" s="706" t="s">
        <v>0</v>
      </c>
      <c r="F323" s="707">
        <v>1460</v>
      </c>
      <c r="G323" s="708"/>
      <c r="H323" s="708"/>
      <c r="I323" s="708"/>
      <c r="J323" s="708"/>
      <c r="K323" s="708"/>
      <c r="L323" s="708"/>
      <c r="M323" s="713">
        <v>882.44</v>
      </c>
      <c r="N323" s="678">
        <f>F323*M323</f>
        <v>1288362.4000000001</v>
      </c>
      <c r="O323" s="678">
        <v>0</v>
      </c>
      <c r="P323" s="679">
        <f t="shared" si="11"/>
        <v>0</v>
      </c>
      <c r="Q323" s="351" t="s">
        <v>845</v>
      </c>
    </row>
    <row r="324" spans="1:17" ht="240">
      <c r="A324" s="648">
        <v>309</v>
      </c>
      <c r="B324" s="590"/>
      <c r="C324" s="656"/>
      <c r="D324" s="728" t="s">
        <v>15</v>
      </c>
      <c r="E324" s="706" t="s">
        <v>0</v>
      </c>
      <c r="F324" s="707">
        <v>4665</v>
      </c>
      <c r="G324" s="708"/>
      <c r="H324" s="708"/>
      <c r="I324" s="708"/>
      <c r="J324" s="708"/>
      <c r="K324" s="708"/>
      <c r="L324" s="708"/>
      <c r="M324" s="713">
        <v>119.38500000000001</v>
      </c>
      <c r="N324" s="678">
        <f>F324*M324</f>
        <v>556931.02500000002</v>
      </c>
      <c r="O324" s="678">
        <v>0</v>
      </c>
      <c r="P324" s="679">
        <f t="shared" si="11"/>
        <v>0</v>
      </c>
      <c r="Q324" s="351" t="s">
        <v>845</v>
      </c>
    </row>
    <row r="325" spans="1:17" ht="225.75" customHeight="1">
      <c r="A325" s="648">
        <v>310</v>
      </c>
      <c r="B325" s="590"/>
      <c r="C325" s="656"/>
      <c r="D325" s="729" t="s">
        <v>14</v>
      </c>
      <c r="E325" s="706" t="s">
        <v>3</v>
      </c>
      <c r="F325" s="707">
        <v>270276</v>
      </c>
      <c r="G325" s="708"/>
      <c r="H325" s="708"/>
      <c r="I325" s="708"/>
      <c r="J325" s="708"/>
      <c r="K325" s="708"/>
      <c r="L325" s="708"/>
      <c r="M325" s="713">
        <v>2</v>
      </c>
      <c r="N325" s="678">
        <f t="shared" si="10"/>
        <v>540552</v>
      </c>
      <c r="O325" s="678">
        <v>94600</v>
      </c>
      <c r="P325" s="679">
        <f t="shared" si="11"/>
        <v>189200</v>
      </c>
      <c r="Q325" s="351" t="s">
        <v>845</v>
      </c>
    </row>
    <row r="326" spans="1:17" ht="60">
      <c r="A326" s="648">
        <v>311</v>
      </c>
      <c r="B326" s="590"/>
      <c r="C326" s="656"/>
      <c r="D326" s="606" t="s">
        <v>9</v>
      </c>
      <c r="E326" s="706" t="s">
        <v>0</v>
      </c>
      <c r="F326" s="707">
        <v>3640</v>
      </c>
      <c r="G326" s="708"/>
      <c r="H326" s="708"/>
      <c r="I326" s="708"/>
      <c r="J326" s="708"/>
      <c r="K326" s="708"/>
      <c r="L326" s="708"/>
      <c r="M326" s="713">
        <v>16</v>
      </c>
      <c r="N326" s="678">
        <f t="shared" si="10"/>
        <v>58240</v>
      </c>
      <c r="O326" s="678">
        <v>1274.0625</v>
      </c>
      <c r="P326" s="679">
        <f t="shared" si="11"/>
        <v>20385</v>
      </c>
      <c r="Q326" s="351" t="s">
        <v>845</v>
      </c>
    </row>
    <row r="327" spans="1:17" ht="135">
      <c r="A327" s="648">
        <v>312</v>
      </c>
      <c r="B327" s="590"/>
      <c r="C327" s="656"/>
      <c r="D327" s="730" t="s">
        <v>8</v>
      </c>
      <c r="E327" s="706" t="s">
        <v>3</v>
      </c>
      <c r="F327" s="707">
        <v>84133</v>
      </c>
      <c r="G327" s="708"/>
      <c r="H327" s="708"/>
      <c r="I327" s="708"/>
      <c r="J327" s="708"/>
      <c r="K327" s="708"/>
      <c r="L327" s="708"/>
      <c r="M327" s="713">
        <v>1</v>
      </c>
      <c r="N327" s="678">
        <f t="shared" si="10"/>
        <v>84133</v>
      </c>
      <c r="O327" s="678">
        <v>29450</v>
      </c>
      <c r="P327" s="679">
        <f t="shared" si="11"/>
        <v>29450</v>
      </c>
      <c r="Q327" s="351" t="s">
        <v>845</v>
      </c>
    </row>
    <row r="328" spans="1:17" ht="195">
      <c r="A328" s="648">
        <v>313</v>
      </c>
      <c r="B328" s="590"/>
      <c r="C328" s="656"/>
      <c r="D328" s="728" t="s">
        <v>896</v>
      </c>
      <c r="E328" s="706" t="s">
        <v>0</v>
      </c>
      <c r="F328" s="707">
        <v>7450</v>
      </c>
      <c r="G328" s="708"/>
      <c r="H328" s="708"/>
      <c r="I328" s="708"/>
      <c r="J328" s="708"/>
      <c r="K328" s="708"/>
      <c r="L328" s="708"/>
      <c r="M328" s="709">
        <v>297.52</v>
      </c>
      <c r="N328" s="678">
        <f t="shared" si="10"/>
        <v>2216524</v>
      </c>
      <c r="O328" s="678">
        <v>756.25199999999995</v>
      </c>
      <c r="P328" s="679">
        <f t="shared" si="11"/>
        <v>225000</v>
      </c>
      <c r="Q328" s="351" t="s">
        <v>845</v>
      </c>
    </row>
    <row r="329" spans="1:17" ht="195">
      <c r="A329" s="648">
        <v>314</v>
      </c>
      <c r="B329" s="590"/>
      <c r="C329" s="656"/>
      <c r="D329" s="728" t="s">
        <v>897</v>
      </c>
      <c r="E329" s="706" t="s">
        <v>0</v>
      </c>
      <c r="F329" s="707">
        <v>7450</v>
      </c>
      <c r="G329" s="708"/>
      <c r="H329" s="708"/>
      <c r="I329" s="708"/>
      <c r="J329" s="708"/>
      <c r="K329" s="708"/>
      <c r="L329" s="708"/>
      <c r="M329" s="709">
        <v>163.08000000000001</v>
      </c>
      <c r="N329" s="678">
        <f t="shared" si="10"/>
        <v>1214946</v>
      </c>
      <c r="O329" s="678">
        <v>1073.0929000000001</v>
      </c>
      <c r="P329" s="679">
        <f t="shared" si="11"/>
        <v>175000</v>
      </c>
      <c r="Q329" s="351" t="s">
        <v>845</v>
      </c>
    </row>
    <row r="330" spans="1:17" ht="315">
      <c r="A330" s="648">
        <v>315</v>
      </c>
      <c r="B330" s="590"/>
      <c r="C330" s="656"/>
      <c r="D330" s="731" t="s">
        <v>529</v>
      </c>
      <c r="E330" s="711" t="s">
        <v>0</v>
      </c>
      <c r="F330" s="710">
        <v>6350</v>
      </c>
      <c r="G330" s="708"/>
      <c r="H330" s="708"/>
      <c r="I330" s="708"/>
      <c r="J330" s="708"/>
      <c r="K330" s="708"/>
      <c r="L330" s="708"/>
      <c r="M330" s="713">
        <v>110</v>
      </c>
      <c r="N330" s="678">
        <f t="shared" si="10"/>
        <v>698500</v>
      </c>
      <c r="O330" s="678">
        <v>1363.636</v>
      </c>
      <c r="P330" s="679">
        <f t="shared" si="11"/>
        <v>150000</v>
      </c>
      <c r="Q330" s="351" t="s">
        <v>845</v>
      </c>
    </row>
    <row r="331" spans="1:17" ht="330">
      <c r="A331" s="648">
        <v>316</v>
      </c>
      <c r="B331" s="590"/>
      <c r="C331" s="656"/>
      <c r="D331" s="606" t="s">
        <v>530</v>
      </c>
      <c r="E331" s="711" t="s">
        <v>0</v>
      </c>
      <c r="F331" s="710">
        <v>5700</v>
      </c>
      <c r="G331" s="708"/>
      <c r="H331" s="708"/>
      <c r="I331" s="708"/>
      <c r="J331" s="708"/>
      <c r="K331" s="708"/>
      <c r="L331" s="708"/>
      <c r="M331" s="713">
        <v>62</v>
      </c>
      <c r="N331" s="678">
        <f t="shared" si="10"/>
        <v>353400</v>
      </c>
      <c r="O331" s="678">
        <v>1223.79</v>
      </c>
      <c r="P331" s="679">
        <f t="shared" si="11"/>
        <v>75875</v>
      </c>
      <c r="Q331" s="351" t="s">
        <v>845</v>
      </c>
    </row>
    <row r="332" spans="1:17" ht="30">
      <c r="A332" s="648">
        <v>317</v>
      </c>
      <c r="B332" s="590"/>
      <c r="C332" s="656"/>
      <c r="D332" s="606" t="s">
        <v>532</v>
      </c>
      <c r="E332" s="711" t="s">
        <v>0</v>
      </c>
      <c r="F332" s="710">
        <v>7300</v>
      </c>
      <c r="G332" s="708"/>
      <c r="H332" s="708"/>
      <c r="I332" s="708"/>
      <c r="J332" s="708"/>
      <c r="K332" s="708"/>
      <c r="L332" s="708"/>
      <c r="M332" s="713">
        <v>65</v>
      </c>
      <c r="N332" s="678">
        <f t="shared" si="10"/>
        <v>474500</v>
      </c>
      <c r="O332" s="678">
        <v>1230.7692</v>
      </c>
      <c r="P332" s="679">
        <f t="shared" si="11"/>
        <v>80000</v>
      </c>
      <c r="Q332" s="351" t="s">
        <v>845</v>
      </c>
    </row>
    <row r="333" spans="1:17" ht="37.5" customHeight="1">
      <c r="A333" s="648">
        <v>318</v>
      </c>
      <c r="B333" s="590"/>
      <c r="C333" s="656"/>
      <c r="D333" s="645" t="s">
        <v>533</v>
      </c>
      <c r="E333" s="711" t="s">
        <v>99</v>
      </c>
      <c r="F333" s="710">
        <v>900</v>
      </c>
      <c r="G333" s="708"/>
      <c r="H333" s="708"/>
      <c r="I333" s="708"/>
      <c r="J333" s="708"/>
      <c r="K333" s="708"/>
      <c r="L333" s="708"/>
      <c r="M333" s="713">
        <v>40</v>
      </c>
      <c r="N333" s="678">
        <f t="shared" si="10"/>
        <v>36000</v>
      </c>
      <c r="O333" s="678">
        <v>315</v>
      </c>
      <c r="P333" s="679">
        <f t="shared" si="11"/>
        <v>12600</v>
      </c>
      <c r="Q333" s="351" t="s">
        <v>845</v>
      </c>
    </row>
    <row r="334" spans="1:17" ht="30">
      <c r="A334" s="648">
        <v>319</v>
      </c>
      <c r="B334" s="590"/>
      <c r="C334" s="656"/>
      <c r="D334" s="606" t="s">
        <v>527</v>
      </c>
      <c r="E334" s="711" t="s">
        <v>3</v>
      </c>
      <c r="F334" s="710">
        <v>12000</v>
      </c>
      <c r="G334" s="708"/>
      <c r="H334" s="708"/>
      <c r="I334" s="708"/>
      <c r="J334" s="708"/>
      <c r="K334" s="708"/>
      <c r="L334" s="708"/>
      <c r="M334" s="713">
        <v>3</v>
      </c>
      <c r="N334" s="678">
        <f t="shared" si="10"/>
        <v>36000</v>
      </c>
      <c r="O334" s="678">
        <v>4200</v>
      </c>
      <c r="P334" s="679">
        <f t="shared" si="11"/>
        <v>12600</v>
      </c>
      <c r="Q334" s="351" t="s">
        <v>845</v>
      </c>
    </row>
    <row r="335" spans="1:17" ht="240">
      <c r="A335" s="648">
        <v>320</v>
      </c>
      <c r="B335" s="590"/>
      <c r="C335" s="656"/>
      <c r="D335" s="606" t="s">
        <v>751</v>
      </c>
      <c r="E335" s="711" t="s">
        <v>4</v>
      </c>
      <c r="F335" s="707">
        <v>6240000</v>
      </c>
      <c r="G335" s="708"/>
      <c r="H335" s="708"/>
      <c r="I335" s="708"/>
      <c r="J335" s="708"/>
      <c r="K335" s="708"/>
      <c r="L335" s="708"/>
      <c r="M335" s="713">
        <v>1</v>
      </c>
      <c r="N335" s="678">
        <f t="shared" si="10"/>
        <v>6240000</v>
      </c>
      <c r="O335" s="678">
        <v>4459625</v>
      </c>
      <c r="P335" s="679">
        <f t="shared" si="11"/>
        <v>4459625</v>
      </c>
      <c r="Q335" s="351" t="s">
        <v>845</v>
      </c>
    </row>
    <row r="336" spans="1:17" ht="90">
      <c r="A336" s="648">
        <v>321</v>
      </c>
      <c r="B336" s="590"/>
      <c r="C336" s="655"/>
      <c r="D336" s="606" t="s">
        <v>911</v>
      </c>
      <c r="E336" s="711" t="s">
        <v>893</v>
      </c>
      <c r="F336" s="712">
        <v>306.8</v>
      </c>
      <c r="G336" s="708"/>
      <c r="H336" s="708"/>
      <c r="I336" s="708"/>
      <c r="J336" s="708"/>
      <c r="K336" s="708"/>
      <c r="L336" s="708"/>
      <c r="M336" s="713">
        <v>1700</v>
      </c>
      <c r="N336" s="678">
        <f t="shared" ref="N336:N344" si="12">ROUND(F336*M336,0)</f>
        <v>521560</v>
      </c>
      <c r="O336" s="783">
        <v>4414185</v>
      </c>
      <c r="P336" s="784">
        <v>4414185</v>
      </c>
      <c r="Q336" s="351" t="s">
        <v>845</v>
      </c>
    </row>
    <row r="337" spans="1:17" ht="270">
      <c r="A337" s="648">
        <v>322</v>
      </c>
      <c r="B337" s="590"/>
      <c r="C337" s="655"/>
      <c r="D337" s="732" t="s">
        <v>924</v>
      </c>
      <c r="E337" s="711" t="s">
        <v>0</v>
      </c>
      <c r="F337" s="712">
        <v>206.5</v>
      </c>
      <c r="G337" s="708"/>
      <c r="H337" s="708"/>
      <c r="I337" s="708"/>
      <c r="J337" s="708"/>
      <c r="K337" s="708"/>
      <c r="L337" s="708"/>
      <c r="M337" s="713">
        <v>1700</v>
      </c>
      <c r="N337" s="678">
        <f t="shared" si="12"/>
        <v>351050</v>
      </c>
      <c r="O337" s="783"/>
      <c r="P337" s="784"/>
      <c r="Q337" s="351" t="s">
        <v>845</v>
      </c>
    </row>
    <row r="338" spans="1:17" ht="120">
      <c r="A338" s="648">
        <v>323</v>
      </c>
      <c r="B338" s="590"/>
      <c r="C338" s="655"/>
      <c r="D338" s="645" t="s">
        <v>923</v>
      </c>
      <c r="E338" s="711" t="s">
        <v>0</v>
      </c>
      <c r="F338" s="712">
        <v>507.4</v>
      </c>
      <c r="G338" s="708"/>
      <c r="H338" s="708"/>
      <c r="I338" s="708"/>
      <c r="J338" s="708"/>
      <c r="K338" s="708"/>
      <c r="L338" s="708"/>
      <c r="M338" s="713">
        <v>650</v>
      </c>
      <c r="N338" s="678">
        <f t="shared" si="12"/>
        <v>329810</v>
      </c>
      <c r="O338" s="783"/>
      <c r="P338" s="784"/>
      <c r="Q338" s="351" t="s">
        <v>845</v>
      </c>
    </row>
    <row r="339" spans="1:17" ht="285.75" customHeight="1">
      <c r="A339" s="648">
        <v>324</v>
      </c>
      <c r="B339" s="590"/>
      <c r="C339" s="655"/>
      <c r="D339" s="645" t="s">
        <v>922</v>
      </c>
      <c r="E339" s="711" t="s">
        <v>0</v>
      </c>
      <c r="F339" s="712">
        <v>159.30000000000001</v>
      </c>
      <c r="G339" s="708"/>
      <c r="H339" s="708"/>
      <c r="I339" s="708"/>
      <c r="J339" s="708"/>
      <c r="K339" s="708"/>
      <c r="L339" s="708"/>
      <c r="M339" s="713">
        <v>1700</v>
      </c>
      <c r="N339" s="678">
        <f t="shared" si="12"/>
        <v>270810</v>
      </c>
      <c r="O339" s="783"/>
      <c r="P339" s="784"/>
      <c r="Q339" s="351" t="s">
        <v>845</v>
      </c>
    </row>
    <row r="340" spans="1:17" ht="180">
      <c r="A340" s="648">
        <v>325</v>
      </c>
      <c r="B340" s="590"/>
      <c r="C340" s="655"/>
      <c r="D340" s="732" t="s">
        <v>921</v>
      </c>
      <c r="E340" s="711" t="s">
        <v>0</v>
      </c>
      <c r="F340" s="712">
        <v>1569.4</v>
      </c>
      <c r="G340" s="708"/>
      <c r="H340" s="708"/>
      <c r="I340" s="708"/>
      <c r="J340" s="708"/>
      <c r="K340" s="708"/>
      <c r="L340" s="708"/>
      <c r="M340" s="713">
        <v>1700</v>
      </c>
      <c r="N340" s="678">
        <f t="shared" si="12"/>
        <v>2667980</v>
      </c>
      <c r="O340" s="783"/>
      <c r="P340" s="784"/>
      <c r="Q340" s="351" t="s">
        <v>845</v>
      </c>
    </row>
    <row r="341" spans="1:17" ht="60">
      <c r="A341" s="648">
        <v>326</v>
      </c>
      <c r="B341" s="590"/>
      <c r="C341" s="655"/>
      <c r="D341" s="606" t="s">
        <v>912</v>
      </c>
      <c r="E341" s="711" t="s">
        <v>0</v>
      </c>
      <c r="F341" s="712">
        <v>177</v>
      </c>
      <c r="G341" s="708"/>
      <c r="H341" s="708"/>
      <c r="I341" s="708"/>
      <c r="J341" s="708"/>
      <c r="K341" s="708"/>
      <c r="L341" s="708"/>
      <c r="M341" s="713">
        <v>1700</v>
      </c>
      <c r="N341" s="678">
        <f t="shared" si="12"/>
        <v>300900</v>
      </c>
      <c r="O341" s="783"/>
      <c r="P341" s="784"/>
      <c r="Q341" s="351" t="s">
        <v>845</v>
      </c>
    </row>
    <row r="342" spans="1:17" ht="180">
      <c r="A342" s="648">
        <v>327</v>
      </c>
      <c r="B342" s="590"/>
      <c r="C342" s="655"/>
      <c r="D342" s="645" t="s">
        <v>920</v>
      </c>
      <c r="E342" s="711" t="s">
        <v>0</v>
      </c>
      <c r="F342" s="712">
        <v>1770</v>
      </c>
      <c r="G342" s="708"/>
      <c r="H342" s="708"/>
      <c r="I342" s="708"/>
      <c r="J342" s="708"/>
      <c r="K342" s="708"/>
      <c r="L342" s="708"/>
      <c r="M342" s="713">
        <v>1700</v>
      </c>
      <c r="N342" s="678">
        <f t="shared" si="12"/>
        <v>3009000</v>
      </c>
      <c r="O342" s="783"/>
      <c r="P342" s="784"/>
      <c r="Q342" s="351" t="s">
        <v>845</v>
      </c>
    </row>
    <row r="343" spans="1:17" ht="135">
      <c r="A343" s="648">
        <v>328</v>
      </c>
      <c r="B343" s="590"/>
      <c r="C343" s="655"/>
      <c r="D343" s="732" t="s">
        <v>919</v>
      </c>
      <c r="E343" s="711" t="s">
        <v>0</v>
      </c>
      <c r="F343" s="712">
        <v>265.5</v>
      </c>
      <c r="G343" s="708"/>
      <c r="H343" s="708"/>
      <c r="I343" s="708"/>
      <c r="J343" s="708"/>
      <c r="K343" s="708"/>
      <c r="L343" s="708"/>
      <c r="M343" s="713">
        <v>1060</v>
      </c>
      <c r="N343" s="678">
        <f t="shared" si="12"/>
        <v>281430</v>
      </c>
      <c r="O343" s="783"/>
      <c r="P343" s="784"/>
      <c r="Q343" s="351" t="s">
        <v>845</v>
      </c>
    </row>
    <row r="344" spans="1:17" ht="225">
      <c r="A344" s="775">
        <v>329</v>
      </c>
      <c r="B344" s="785"/>
      <c r="C344" s="786"/>
      <c r="D344" s="645" t="s">
        <v>918</v>
      </c>
      <c r="E344" s="787" t="s">
        <v>0</v>
      </c>
      <c r="F344" s="793">
        <v>5192</v>
      </c>
      <c r="G344" s="708"/>
      <c r="H344" s="708"/>
      <c r="I344" s="708"/>
      <c r="J344" s="708"/>
      <c r="K344" s="708"/>
      <c r="L344" s="708"/>
      <c r="M344" s="794">
        <v>645</v>
      </c>
      <c r="N344" s="783">
        <f t="shared" si="12"/>
        <v>3348840</v>
      </c>
      <c r="O344" s="783"/>
      <c r="P344" s="784"/>
      <c r="Q344" s="351" t="s">
        <v>845</v>
      </c>
    </row>
    <row r="345" spans="1:17" ht="240">
      <c r="A345" s="775"/>
      <c r="B345" s="785"/>
      <c r="C345" s="786"/>
      <c r="D345" s="645" t="s">
        <v>917</v>
      </c>
      <c r="E345" s="787"/>
      <c r="F345" s="793"/>
      <c r="G345" s="708"/>
      <c r="H345" s="708"/>
      <c r="I345" s="708"/>
      <c r="J345" s="708"/>
      <c r="K345" s="708"/>
      <c r="L345" s="708"/>
      <c r="M345" s="794"/>
      <c r="N345" s="783"/>
      <c r="O345" s="783"/>
      <c r="P345" s="784"/>
      <c r="Q345" s="351"/>
    </row>
    <row r="346" spans="1:17" ht="225">
      <c r="A346" s="775"/>
      <c r="B346" s="785"/>
      <c r="C346" s="786"/>
      <c r="D346" s="645" t="s">
        <v>916</v>
      </c>
      <c r="E346" s="787"/>
      <c r="F346" s="793"/>
      <c r="G346" s="708"/>
      <c r="H346" s="708"/>
      <c r="I346" s="708"/>
      <c r="J346" s="708"/>
      <c r="K346" s="708"/>
      <c r="L346" s="708"/>
      <c r="M346" s="794"/>
      <c r="N346" s="783"/>
      <c r="O346" s="783"/>
      <c r="P346" s="784"/>
      <c r="Q346" s="351" t="s">
        <v>845</v>
      </c>
    </row>
    <row r="347" spans="1:17" ht="330">
      <c r="A347" s="775">
        <v>330</v>
      </c>
      <c r="B347" s="785"/>
      <c r="C347" s="786"/>
      <c r="D347" s="580" t="s">
        <v>915</v>
      </c>
      <c r="E347" s="787" t="s">
        <v>0</v>
      </c>
      <c r="F347" s="793">
        <v>826</v>
      </c>
      <c r="G347" s="777"/>
      <c r="H347" s="777"/>
      <c r="I347" s="777"/>
      <c r="J347" s="777"/>
      <c r="K347" s="777"/>
      <c r="L347" s="777"/>
      <c r="M347" s="794">
        <v>1700</v>
      </c>
      <c r="N347" s="783">
        <f>ROUND(F347*M347,0)</f>
        <v>1404200</v>
      </c>
      <c r="O347" s="783"/>
      <c r="P347" s="784"/>
      <c r="Q347" s="351" t="s">
        <v>845</v>
      </c>
    </row>
    <row r="348" spans="1:17" ht="150">
      <c r="A348" s="775"/>
      <c r="B348" s="785"/>
      <c r="C348" s="786"/>
      <c r="D348" s="580" t="s">
        <v>914</v>
      </c>
      <c r="E348" s="787"/>
      <c r="F348" s="793"/>
      <c r="G348" s="777"/>
      <c r="H348" s="777"/>
      <c r="I348" s="777"/>
      <c r="J348" s="777"/>
      <c r="K348" s="777"/>
      <c r="L348" s="777"/>
      <c r="M348" s="794"/>
      <c r="N348" s="783"/>
      <c r="O348" s="783"/>
      <c r="P348" s="784"/>
      <c r="Q348" s="351"/>
    </row>
    <row r="349" spans="1:17" ht="105">
      <c r="A349" s="648">
        <v>331</v>
      </c>
      <c r="B349" s="590"/>
      <c r="C349" s="655"/>
      <c r="D349" s="728" t="s">
        <v>913</v>
      </c>
      <c r="E349" s="711" t="s">
        <v>0</v>
      </c>
      <c r="F349" s="712">
        <v>421.26</v>
      </c>
      <c r="G349" s="708"/>
      <c r="H349" s="708"/>
      <c r="I349" s="708"/>
      <c r="J349" s="708"/>
      <c r="K349" s="708"/>
      <c r="L349" s="708"/>
      <c r="M349" s="713">
        <v>300</v>
      </c>
      <c r="N349" s="678">
        <f>ROUND(F349*M349,0)</f>
        <v>126378</v>
      </c>
      <c r="O349" s="783"/>
      <c r="P349" s="784"/>
      <c r="Q349" s="351" t="s">
        <v>845</v>
      </c>
    </row>
    <row r="350" spans="1:17" ht="330">
      <c r="A350" s="648">
        <v>332</v>
      </c>
      <c r="B350" s="590"/>
      <c r="C350" s="656"/>
      <c r="D350" s="606" t="s">
        <v>620</v>
      </c>
      <c r="E350" s="711" t="s">
        <v>0</v>
      </c>
      <c r="F350" s="707">
        <v>2550</v>
      </c>
      <c r="G350" s="708"/>
      <c r="H350" s="708"/>
      <c r="I350" s="708"/>
      <c r="J350" s="708"/>
      <c r="K350" s="708"/>
      <c r="L350" s="708"/>
      <c r="M350" s="713">
        <v>342</v>
      </c>
      <c r="N350" s="678">
        <f t="shared" ref="N350:N365" si="13">ROUND(F350*M350,0)</f>
        <v>872100</v>
      </c>
      <c r="O350" s="678">
        <v>0</v>
      </c>
      <c r="P350" s="679">
        <f t="shared" ref="P350:P365" si="14">ROUND(M350*O350,0)</f>
        <v>0</v>
      </c>
      <c r="Q350" s="351" t="s">
        <v>845</v>
      </c>
    </row>
    <row r="351" spans="1:17" ht="240">
      <c r="A351" s="648">
        <v>333</v>
      </c>
      <c r="B351" s="590"/>
      <c r="C351" s="656"/>
      <c r="D351" s="606" t="s">
        <v>621</v>
      </c>
      <c r="E351" s="711" t="s">
        <v>99</v>
      </c>
      <c r="F351" s="707">
        <v>250</v>
      </c>
      <c r="G351" s="708"/>
      <c r="H351" s="708"/>
      <c r="I351" s="708"/>
      <c r="J351" s="708"/>
      <c r="K351" s="708"/>
      <c r="L351" s="708"/>
      <c r="M351" s="713">
        <v>120</v>
      </c>
      <c r="N351" s="678">
        <f t="shared" si="13"/>
        <v>30000</v>
      </c>
      <c r="O351" s="678">
        <v>0</v>
      </c>
      <c r="P351" s="679">
        <f t="shared" si="14"/>
        <v>0</v>
      </c>
      <c r="Q351" s="351" t="s">
        <v>845</v>
      </c>
    </row>
    <row r="352" spans="1:17" ht="45">
      <c r="A352" s="648">
        <v>334</v>
      </c>
      <c r="B352" s="590"/>
      <c r="C352" s="656"/>
      <c r="D352" s="588" t="s">
        <v>10</v>
      </c>
      <c r="E352" s="706" t="s">
        <v>3</v>
      </c>
      <c r="F352" s="707">
        <v>629358</v>
      </c>
      <c r="G352" s="708"/>
      <c r="H352" s="708"/>
      <c r="I352" s="708"/>
      <c r="J352" s="708"/>
      <c r="K352" s="708"/>
      <c r="L352" s="708"/>
      <c r="M352" s="713">
        <v>2</v>
      </c>
      <c r="N352" s="678">
        <f t="shared" si="13"/>
        <v>1258716</v>
      </c>
      <c r="O352" s="678">
        <v>100000</v>
      </c>
      <c r="P352" s="679">
        <f t="shared" si="14"/>
        <v>200000</v>
      </c>
      <c r="Q352" s="351"/>
    </row>
    <row r="353" spans="1:17" ht="152.25" customHeight="1">
      <c r="A353" s="648">
        <v>335</v>
      </c>
      <c r="B353" s="590"/>
      <c r="C353" s="656"/>
      <c r="D353" s="588" t="s">
        <v>21</v>
      </c>
      <c r="E353" s="706" t="s">
        <v>3</v>
      </c>
      <c r="F353" s="714">
        <v>4814994</v>
      </c>
      <c r="G353" s="708"/>
      <c r="H353" s="708"/>
      <c r="I353" s="708"/>
      <c r="J353" s="708"/>
      <c r="K353" s="708"/>
      <c r="L353" s="708"/>
      <c r="M353" s="713">
        <v>1</v>
      </c>
      <c r="N353" s="678">
        <f t="shared" si="13"/>
        <v>4814994</v>
      </c>
      <c r="O353" s="678">
        <v>1685250</v>
      </c>
      <c r="P353" s="679">
        <f t="shared" si="14"/>
        <v>1685250</v>
      </c>
      <c r="Q353" s="351"/>
    </row>
    <row r="354" spans="1:17" ht="195">
      <c r="A354" s="648">
        <v>336</v>
      </c>
      <c r="B354" s="590"/>
      <c r="C354" s="656"/>
      <c r="D354" s="606" t="s">
        <v>524</v>
      </c>
      <c r="E354" s="711" t="s">
        <v>3</v>
      </c>
      <c r="F354" s="707">
        <v>9540000</v>
      </c>
      <c r="G354" s="708"/>
      <c r="H354" s="708"/>
      <c r="I354" s="708"/>
      <c r="J354" s="708"/>
      <c r="K354" s="708"/>
      <c r="L354" s="708"/>
      <c r="M354" s="713">
        <v>1</v>
      </c>
      <c r="N354" s="678">
        <f t="shared" si="13"/>
        <v>9540000</v>
      </c>
      <c r="O354" s="678">
        <v>3339000</v>
      </c>
      <c r="P354" s="679">
        <f t="shared" si="14"/>
        <v>3339000</v>
      </c>
      <c r="Q354" s="351"/>
    </row>
    <row r="355" spans="1:17">
      <c r="A355" s="648">
        <v>337</v>
      </c>
      <c r="B355" s="590"/>
      <c r="C355" s="656"/>
      <c r="D355" s="728" t="s">
        <v>12</v>
      </c>
      <c r="E355" s="706" t="s">
        <v>4</v>
      </c>
      <c r="F355" s="707">
        <v>155378</v>
      </c>
      <c r="G355" s="708"/>
      <c r="H355" s="708"/>
      <c r="I355" s="708"/>
      <c r="J355" s="708"/>
      <c r="K355" s="708"/>
      <c r="L355" s="708"/>
      <c r="M355" s="713">
        <v>1</v>
      </c>
      <c r="N355" s="678">
        <f t="shared" si="13"/>
        <v>155378</v>
      </c>
      <c r="O355" s="678">
        <v>32000</v>
      </c>
      <c r="P355" s="679">
        <f t="shared" si="14"/>
        <v>32000</v>
      </c>
      <c r="Q355" s="351"/>
    </row>
    <row r="356" spans="1:17">
      <c r="A356" s="648">
        <v>338</v>
      </c>
      <c r="B356" s="590"/>
      <c r="C356" s="656"/>
      <c r="D356" s="728" t="s">
        <v>11</v>
      </c>
      <c r="E356" s="711" t="s">
        <v>4</v>
      </c>
      <c r="F356" s="707">
        <v>460242</v>
      </c>
      <c r="G356" s="708"/>
      <c r="H356" s="708"/>
      <c r="I356" s="708"/>
      <c r="J356" s="708"/>
      <c r="K356" s="708"/>
      <c r="L356" s="708"/>
      <c r="M356" s="713">
        <v>1</v>
      </c>
      <c r="N356" s="678">
        <f t="shared" si="13"/>
        <v>460242</v>
      </c>
      <c r="O356" s="678">
        <v>120000</v>
      </c>
      <c r="P356" s="679">
        <f t="shared" si="14"/>
        <v>120000</v>
      </c>
      <c r="Q356" s="351"/>
    </row>
    <row r="357" spans="1:17">
      <c r="A357" s="648">
        <v>339</v>
      </c>
      <c r="B357" s="590"/>
      <c r="C357" s="656"/>
      <c r="D357" s="606" t="s">
        <v>13</v>
      </c>
      <c r="E357" s="706" t="s">
        <v>3</v>
      </c>
      <c r="F357" s="707">
        <v>6176</v>
      </c>
      <c r="G357" s="708"/>
      <c r="H357" s="708"/>
      <c r="I357" s="708"/>
      <c r="J357" s="708"/>
      <c r="K357" s="708"/>
      <c r="L357" s="708"/>
      <c r="M357" s="713">
        <v>31</v>
      </c>
      <c r="N357" s="678">
        <f t="shared" si="13"/>
        <v>191456</v>
      </c>
      <c r="O357" s="678">
        <v>645.16120000000001</v>
      </c>
      <c r="P357" s="679">
        <f t="shared" si="14"/>
        <v>20000</v>
      </c>
      <c r="Q357" s="351"/>
    </row>
    <row r="358" spans="1:17" ht="75">
      <c r="A358" s="648">
        <v>340</v>
      </c>
      <c r="B358" s="590"/>
      <c r="C358" s="656"/>
      <c r="D358" s="606" t="s">
        <v>20</v>
      </c>
      <c r="E358" s="706" t="s">
        <v>3</v>
      </c>
      <c r="F358" s="707">
        <v>42150</v>
      </c>
      <c r="G358" s="708"/>
      <c r="H358" s="708"/>
      <c r="I358" s="708"/>
      <c r="J358" s="708"/>
      <c r="K358" s="708"/>
      <c r="L358" s="708"/>
      <c r="M358" s="713">
        <v>2</v>
      </c>
      <c r="N358" s="678">
        <f t="shared" si="13"/>
        <v>84300</v>
      </c>
      <c r="O358" s="678">
        <v>14755</v>
      </c>
      <c r="P358" s="679">
        <f t="shared" si="14"/>
        <v>29510</v>
      </c>
      <c r="Q358" s="351"/>
    </row>
    <row r="359" spans="1:17" ht="90">
      <c r="A359" s="648">
        <v>341</v>
      </c>
      <c r="B359" s="590"/>
      <c r="C359" s="656"/>
      <c r="D359" s="606" t="s">
        <v>886</v>
      </c>
      <c r="E359" s="706" t="s">
        <v>3</v>
      </c>
      <c r="F359" s="707">
        <v>60008</v>
      </c>
      <c r="G359" s="708"/>
      <c r="H359" s="708"/>
      <c r="I359" s="708"/>
      <c r="J359" s="708"/>
      <c r="K359" s="708"/>
      <c r="L359" s="708"/>
      <c r="M359" s="713">
        <v>6</v>
      </c>
      <c r="N359" s="678">
        <f t="shared" si="13"/>
        <v>360048</v>
      </c>
      <c r="O359" s="678">
        <v>21002.5</v>
      </c>
      <c r="P359" s="679">
        <f t="shared" si="14"/>
        <v>126015</v>
      </c>
    </row>
    <row r="360" spans="1:17" ht="90">
      <c r="A360" s="648">
        <v>342</v>
      </c>
      <c r="B360" s="590"/>
      <c r="C360" s="656"/>
      <c r="D360" s="606" t="s">
        <v>18</v>
      </c>
      <c r="E360" s="706" t="s">
        <v>3</v>
      </c>
      <c r="F360" s="707">
        <v>22201</v>
      </c>
      <c r="G360" s="708"/>
      <c r="H360" s="708"/>
      <c r="I360" s="708"/>
      <c r="J360" s="708"/>
      <c r="K360" s="708"/>
      <c r="L360" s="708"/>
      <c r="M360" s="713">
        <v>2</v>
      </c>
      <c r="N360" s="678">
        <f t="shared" si="13"/>
        <v>44402</v>
      </c>
      <c r="O360" s="678">
        <v>7770</v>
      </c>
      <c r="P360" s="679">
        <f t="shared" si="14"/>
        <v>15540</v>
      </c>
    </row>
    <row r="361" spans="1:17" ht="105">
      <c r="A361" s="648">
        <v>343</v>
      </c>
      <c r="B361" s="590"/>
      <c r="C361" s="656"/>
      <c r="D361" s="606" t="s">
        <v>17</v>
      </c>
      <c r="E361" s="706" t="s">
        <v>4</v>
      </c>
      <c r="F361" s="707">
        <v>48103</v>
      </c>
      <c r="G361" s="708"/>
      <c r="H361" s="708"/>
      <c r="I361" s="708"/>
      <c r="J361" s="708"/>
      <c r="K361" s="708"/>
      <c r="L361" s="708"/>
      <c r="M361" s="713">
        <v>1</v>
      </c>
      <c r="N361" s="678">
        <f t="shared" si="13"/>
        <v>48103</v>
      </c>
      <c r="O361" s="678">
        <v>16835</v>
      </c>
      <c r="P361" s="679">
        <f t="shared" si="14"/>
        <v>16835</v>
      </c>
    </row>
    <row r="362" spans="1:17" ht="105">
      <c r="A362" s="648">
        <v>344</v>
      </c>
      <c r="B362" s="590"/>
      <c r="C362" s="656"/>
      <c r="D362" s="606" t="s">
        <v>7</v>
      </c>
      <c r="E362" s="711" t="s">
        <v>4</v>
      </c>
      <c r="F362" s="707">
        <v>48103</v>
      </c>
      <c r="G362" s="708"/>
      <c r="H362" s="708"/>
      <c r="I362" s="708"/>
      <c r="J362" s="708"/>
      <c r="K362" s="708"/>
      <c r="L362" s="708"/>
      <c r="M362" s="713">
        <v>1</v>
      </c>
      <c r="N362" s="678">
        <f t="shared" si="13"/>
        <v>48103</v>
      </c>
      <c r="O362" s="678">
        <v>16835</v>
      </c>
      <c r="P362" s="679">
        <f t="shared" si="14"/>
        <v>16835</v>
      </c>
    </row>
    <row r="363" spans="1:17" ht="120">
      <c r="A363" s="648">
        <v>345</v>
      </c>
      <c r="B363" s="590"/>
      <c r="C363" s="656"/>
      <c r="D363" s="606" t="s">
        <v>6</v>
      </c>
      <c r="E363" s="711" t="s">
        <v>4</v>
      </c>
      <c r="F363" s="707">
        <v>17401</v>
      </c>
      <c r="G363" s="708"/>
      <c r="H363" s="708"/>
      <c r="I363" s="708"/>
      <c r="J363" s="708"/>
      <c r="K363" s="708"/>
      <c r="L363" s="708"/>
      <c r="M363" s="713">
        <v>1</v>
      </c>
      <c r="N363" s="678">
        <f t="shared" si="13"/>
        <v>17401</v>
      </c>
      <c r="O363" s="678">
        <v>6090</v>
      </c>
      <c r="P363" s="679">
        <f t="shared" si="14"/>
        <v>6090</v>
      </c>
    </row>
    <row r="364" spans="1:17" ht="409.5">
      <c r="A364" s="648">
        <v>346</v>
      </c>
      <c r="B364" s="590"/>
      <c r="C364" s="656"/>
      <c r="D364" s="606" t="s">
        <v>16</v>
      </c>
      <c r="E364" s="706" t="s">
        <v>4</v>
      </c>
      <c r="F364" s="707">
        <v>222013</v>
      </c>
      <c r="G364" s="708"/>
      <c r="H364" s="708"/>
      <c r="I364" s="708"/>
      <c r="J364" s="708"/>
      <c r="K364" s="708"/>
      <c r="L364" s="708"/>
      <c r="M364" s="713">
        <v>1</v>
      </c>
      <c r="N364" s="678">
        <f t="shared" si="13"/>
        <v>222013</v>
      </c>
      <c r="O364" s="678">
        <v>77705</v>
      </c>
      <c r="P364" s="679">
        <f t="shared" si="14"/>
        <v>77705</v>
      </c>
    </row>
    <row r="365" spans="1:17" ht="360.75" thickBot="1">
      <c r="A365" s="648">
        <v>347</v>
      </c>
      <c r="B365" s="650"/>
      <c r="C365" s="646"/>
      <c r="D365" s="772" t="s">
        <v>960</v>
      </c>
      <c r="E365" s="715" t="s">
        <v>4</v>
      </c>
      <c r="F365" s="716">
        <v>222013</v>
      </c>
      <c r="G365" s="717"/>
      <c r="H365" s="717"/>
      <c r="I365" s="717"/>
      <c r="J365" s="717"/>
      <c r="K365" s="717"/>
      <c r="L365" s="717"/>
      <c r="M365" s="718">
        <v>1</v>
      </c>
      <c r="N365" s="719">
        <f t="shared" si="13"/>
        <v>222013</v>
      </c>
      <c r="O365" s="719">
        <v>77705</v>
      </c>
      <c r="P365" s="698">
        <f t="shared" si="14"/>
        <v>77705</v>
      </c>
    </row>
    <row r="366" spans="1:17" ht="16.5" thickBot="1">
      <c r="A366" s="651"/>
      <c r="B366" s="651"/>
      <c r="C366" s="651"/>
      <c r="D366" s="720"/>
      <c r="E366" s="720"/>
      <c r="F366" s="720"/>
      <c r="G366" s="720"/>
      <c r="H366" s="720"/>
      <c r="I366" s="720"/>
      <c r="J366" s="720"/>
      <c r="K366" s="720"/>
      <c r="L366" s="720"/>
      <c r="M366" s="721" t="s">
        <v>616</v>
      </c>
      <c r="N366" s="701">
        <f>SUM(N321:N365)</f>
        <v>45374570.825000003</v>
      </c>
      <c r="O366" s="721"/>
      <c r="P366" s="701">
        <f>SUM(P321:P365)</f>
        <v>15606405</v>
      </c>
    </row>
    <row r="367" spans="1:17" ht="16.5" thickBot="1">
      <c r="A367" s="78"/>
      <c r="B367" s="78"/>
      <c r="C367" s="78"/>
      <c r="D367" s="699"/>
      <c r="E367" s="699"/>
      <c r="F367" s="699"/>
      <c r="G367" s="699"/>
      <c r="H367" s="699"/>
      <c r="I367" s="699"/>
      <c r="J367" s="699"/>
      <c r="K367" s="699"/>
      <c r="L367" s="699"/>
      <c r="M367" s="721" t="s">
        <v>612</v>
      </c>
      <c r="N367" s="722">
        <f>N309+N366</f>
        <v>268000808.82499999</v>
      </c>
      <c r="O367" s="721"/>
      <c r="P367" s="722">
        <f>P309+P366</f>
        <v>92318104</v>
      </c>
    </row>
    <row r="368" spans="1:17" ht="15.75">
      <c r="B368" s="555"/>
      <c r="C368" s="555"/>
      <c r="D368" s="769"/>
      <c r="E368" s="769"/>
      <c r="F368" s="770"/>
      <c r="G368" s="769"/>
      <c r="H368" s="771"/>
      <c r="I368" s="769"/>
      <c r="J368" s="771"/>
      <c r="K368" s="769"/>
      <c r="L368" s="771"/>
      <c r="M368" s="769"/>
      <c r="N368" s="771"/>
      <c r="O368" s="795" t="s">
        <v>956</v>
      </c>
      <c r="P368" s="795"/>
    </row>
    <row r="369" spans="2:16" ht="15.75">
      <c r="B369" s="555"/>
      <c r="C369" s="555"/>
      <c r="D369" s="769"/>
      <c r="E369" s="769"/>
      <c r="F369" s="770"/>
      <c r="G369" s="769"/>
      <c r="H369" s="771"/>
      <c r="I369" s="769"/>
      <c r="J369" s="771"/>
      <c r="K369" s="769"/>
      <c r="L369" s="771"/>
      <c r="M369" s="769"/>
      <c r="N369" s="771"/>
      <c r="O369" s="795" t="s">
        <v>802</v>
      </c>
      <c r="P369" s="795"/>
    </row>
    <row r="370" spans="2:16" ht="15.75">
      <c r="B370" s="796" t="s">
        <v>959</v>
      </c>
      <c r="C370" s="796"/>
      <c r="D370" s="796"/>
      <c r="E370" s="796"/>
      <c r="F370" s="796"/>
      <c r="G370" s="796"/>
      <c r="H370" s="796"/>
      <c r="I370" s="796"/>
      <c r="J370" s="796"/>
      <c r="K370" s="796"/>
      <c r="L370" s="796"/>
      <c r="M370" s="796"/>
      <c r="N370" s="796"/>
      <c r="O370" s="796"/>
      <c r="P370" s="796"/>
    </row>
    <row r="371" spans="2:16" ht="15.75">
      <c r="B371" s="773"/>
      <c r="C371" s="773"/>
      <c r="D371" s="773"/>
      <c r="E371" s="773"/>
      <c r="F371" s="773"/>
      <c r="G371" s="773"/>
      <c r="H371" s="773"/>
      <c r="I371" s="773"/>
      <c r="J371" s="773"/>
      <c r="K371" s="773"/>
      <c r="L371" s="773"/>
      <c r="M371" s="773"/>
      <c r="N371" s="773"/>
      <c r="O371" s="773"/>
      <c r="P371" s="773"/>
    </row>
    <row r="372" spans="2:16" ht="15.75">
      <c r="B372" s="796"/>
      <c r="C372" s="796"/>
      <c r="D372" s="796"/>
      <c r="E372" s="796"/>
      <c r="F372" s="796"/>
      <c r="G372" s="796"/>
      <c r="H372" s="796"/>
      <c r="I372" s="796"/>
      <c r="J372" s="796"/>
      <c r="K372" s="796"/>
      <c r="L372" s="796"/>
      <c r="M372" s="796"/>
      <c r="N372" s="796"/>
      <c r="O372" s="796"/>
      <c r="P372" s="796"/>
    </row>
    <row r="373" spans="2:16" ht="15.75">
      <c r="B373" s="773"/>
      <c r="C373" s="773"/>
      <c r="D373" s="773"/>
      <c r="E373" s="773"/>
      <c r="F373" s="773"/>
      <c r="G373" s="773"/>
      <c r="H373" s="773"/>
      <c r="I373" s="773"/>
      <c r="J373" s="773"/>
      <c r="K373" s="773"/>
      <c r="L373" s="773"/>
      <c r="M373" s="773"/>
      <c r="N373" s="773"/>
      <c r="O373" s="773"/>
      <c r="P373" s="773"/>
    </row>
    <row r="374" spans="2:16" ht="15.75">
      <c r="B374" s="796" t="s">
        <v>759</v>
      </c>
      <c r="C374" s="796"/>
      <c r="D374" s="796"/>
      <c r="E374" s="796"/>
      <c r="F374" s="796"/>
      <c r="G374" s="796"/>
      <c r="H374" s="796"/>
      <c r="I374" s="796"/>
      <c r="J374" s="796"/>
      <c r="K374" s="796"/>
      <c r="L374" s="796"/>
      <c r="M374" s="796"/>
      <c r="N374" s="796"/>
      <c r="O374" s="796"/>
      <c r="P374" s="796"/>
    </row>
    <row r="375" spans="2:16" ht="15.75">
      <c r="B375" s="796" t="s">
        <v>800</v>
      </c>
      <c r="C375" s="796"/>
      <c r="D375" s="796"/>
      <c r="E375" s="796"/>
      <c r="F375" s="796"/>
      <c r="G375" s="796"/>
      <c r="H375" s="796"/>
      <c r="I375" s="796"/>
      <c r="J375" s="796"/>
      <c r="K375" s="796"/>
      <c r="L375" s="796"/>
      <c r="M375" s="796"/>
      <c r="N375" s="796"/>
      <c r="O375" s="796"/>
      <c r="P375" s="796"/>
    </row>
  </sheetData>
  <mergeCells count="49">
    <mergeCell ref="B372:P372"/>
    <mergeCell ref="B374:P374"/>
    <mergeCell ref="B375:P375"/>
    <mergeCell ref="B317:P317"/>
    <mergeCell ref="O368:P368"/>
    <mergeCell ref="O369:P369"/>
    <mergeCell ref="B370:P370"/>
    <mergeCell ref="B344:B346"/>
    <mergeCell ref="C344:C346"/>
    <mergeCell ref="F347:F348"/>
    <mergeCell ref="L347:L348"/>
    <mergeCell ref="J347:J348"/>
    <mergeCell ref="O311:P311"/>
    <mergeCell ref="O312:P312"/>
    <mergeCell ref="B313:P313"/>
    <mergeCell ref="B315:P315"/>
    <mergeCell ref="B318:P318"/>
    <mergeCell ref="A347:A348"/>
    <mergeCell ref="B347:B348"/>
    <mergeCell ref="C347:C348"/>
    <mergeCell ref="E2:E3"/>
    <mergeCell ref="E347:E348"/>
    <mergeCell ref="D319:P319"/>
    <mergeCell ref="D2:D3"/>
    <mergeCell ref="A320:P320"/>
    <mergeCell ref="E344:E346"/>
    <mergeCell ref="F344:F346"/>
    <mergeCell ref="G347:G348"/>
    <mergeCell ref="H347:H348"/>
    <mergeCell ref="M344:M346"/>
    <mergeCell ref="N344:N346"/>
    <mergeCell ref="M347:M348"/>
    <mergeCell ref="N347:N348"/>
    <mergeCell ref="A344:A346"/>
    <mergeCell ref="F2:F3"/>
    <mergeCell ref="K347:K348"/>
    <mergeCell ref="I347:I348"/>
    <mergeCell ref="A1:P1"/>
    <mergeCell ref="A2:A3"/>
    <mergeCell ref="B2:B3"/>
    <mergeCell ref="C2:C3"/>
    <mergeCell ref="P2:P3"/>
    <mergeCell ref="O2:O3"/>
    <mergeCell ref="M2:N2"/>
    <mergeCell ref="K2:L2"/>
    <mergeCell ref="I2:J2"/>
    <mergeCell ref="G2:H2"/>
    <mergeCell ref="O336:O349"/>
    <mergeCell ref="P336:P349"/>
  </mergeCells>
  <printOptions horizontalCentered="1"/>
  <pageMargins left="0.35" right="0.41" top="0.38" bottom="0.49" header="0.31496062992126" footer="0.31496062992126"/>
  <pageSetup paperSize="8" scale="80" fitToHeight="25" orientation="landscape" r:id="rId1"/>
  <headerFooter>
    <oddFooter xml:space="preserve">&amp;CPage &amp;P of &amp;N&amp;R   </oddFooter>
  </headerFooter>
  <rowBreaks count="2" manualBreakCount="2">
    <brk id="318" max="15" man="1"/>
    <brk id="363" max="15" man="1"/>
  </rowBreaks>
</worksheet>
</file>

<file path=xl/worksheets/sheet2.xml><?xml version="1.0" encoding="utf-8"?>
<worksheet xmlns="http://schemas.openxmlformats.org/spreadsheetml/2006/main" xmlns:r="http://schemas.openxmlformats.org/officeDocument/2006/relationships">
  <sheetPr codeName="Sheet5"/>
  <dimension ref="A1:L35"/>
  <sheetViews>
    <sheetView view="pageBreakPreview" topLeftCell="A17" zoomScaleNormal="98" zoomScaleSheetLayoutView="100" workbookViewId="0">
      <selection activeCell="F19" sqref="F19"/>
    </sheetView>
  </sheetViews>
  <sheetFormatPr defaultRowHeight="15"/>
  <cols>
    <col min="1" max="1" width="5.28515625" style="15" bestFit="1" customWidth="1"/>
    <col min="2" max="2" width="44.28515625" style="70" customWidth="1"/>
    <col min="3" max="3" width="14.7109375" style="15" customWidth="1"/>
    <col min="4" max="4" width="14.7109375" style="71" customWidth="1"/>
    <col min="5" max="5" width="15.7109375" style="71" customWidth="1"/>
    <col min="6" max="6" width="16.28515625" style="71" customWidth="1"/>
    <col min="7" max="8" width="14.7109375" style="71" customWidth="1"/>
    <col min="9" max="9" width="20.140625" customWidth="1"/>
    <col min="10" max="10" width="12.85546875" bestFit="1" customWidth="1"/>
    <col min="11" max="11" width="14.85546875" bestFit="1" customWidth="1"/>
    <col min="12" max="12" width="15.28515625" bestFit="1" customWidth="1"/>
  </cols>
  <sheetData>
    <row r="1" spans="1:12" ht="34.9" customHeight="1">
      <c r="A1" s="798" t="s">
        <v>595</v>
      </c>
      <c r="B1" s="799"/>
      <c r="C1" s="799"/>
      <c r="D1" s="799"/>
      <c r="E1" s="799"/>
      <c r="F1" s="799"/>
      <c r="G1" s="799"/>
      <c r="H1" s="799"/>
      <c r="I1" s="800"/>
    </row>
    <row r="2" spans="1:12" ht="20.100000000000001" customHeight="1">
      <c r="A2" s="801" t="s">
        <v>938</v>
      </c>
      <c r="B2" s="802"/>
      <c r="C2" s="802"/>
      <c r="D2" s="802"/>
      <c r="E2" s="802"/>
      <c r="F2" s="802"/>
      <c r="G2" s="802"/>
      <c r="H2" s="802"/>
      <c r="I2" s="803"/>
    </row>
    <row r="3" spans="1:12" ht="60">
      <c r="A3" s="742" t="s">
        <v>522</v>
      </c>
      <c r="B3" s="743" t="s">
        <v>560</v>
      </c>
      <c r="C3" s="743" t="s">
        <v>939</v>
      </c>
      <c r="D3" s="743" t="s">
        <v>940</v>
      </c>
      <c r="E3" s="743" t="s">
        <v>948</v>
      </c>
      <c r="F3" s="743" t="s">
        <v>942</v>
      </c>
      <c r="G3" s="743" t="s">
        <v>513</v>
      </c>
      <c r="H3" s="743" t="s">
        <v>512</v>
      </c>
      <c r="I3" s="743" t="s">
        <v>561</v>
      </c>
    </row>
    <row r="4" spans="1:12" s="402" customFormat="1">
      <c r="A4" s="744">
        <v>1</v>
      </c>
      <c r="B4" s="744">
        <f>A4+1</f>
        <v>2</v>
      </c>
      <c r="C4" s="744">
        <f t="shared" ref="C4:I4" si="0">B4+1</f>
        <v>3</v>
      </c>
      <c r="D4" s="744">
        <f t="shared" si="0"/>
        <v>4</v>
      </c>
      <c r="E4" s="744">
        <f t="shared" si="0"/>
        <v>5</v>
      </c>
      <c r="F4" s="744">
        <f t="shared" si="0"/>
        <v>6</v>
      </c>
      <c r="G4" s="744">
        <f t="shared" si="0"/>
        <v>7</v>
      </c>
      <c r="H4" s="744">
        <f t="shared" si="0"/>
        <v>8</v>
      </c>
      <c r="I4" s="744">
        <f t="shared" si="0"/>
        <v>9</v>
      </c>
    </row>
    <row r="5" spans="1:12">
      <c r="A5" s="495">
        <v>1</v>
      </c>
      <c r="B5" s="734" t="s">
        <v>928</v>
      </c>
      <c r="C5" s="745">
        <f>'RE 15.03.2024'!H309</f>
        <v>175773220.80000001</v>
      </c>
      <c r="D5" s="745">
        <f>'RE 15.03.2024'!J309</f>
        <v>39541980</v>
      </c>
      <c r="E5" s="745">
        <f>'RE 15.03.2024'!L309</f>
        <v>215315200.80000001</v>
      </c>
      <c r="F5" s="745">
        <f>'RE 15.03.2024'!N309</f>
        <v>222626238</v>
      </c>
      <c r="G5" s="736">
        <f>IF(F5&gt;E5,F5-E5,0)</f>
        <v>7311037.1999999881</v>
      </c>
      <c r="H5" s="736">
        <f>IF(F5&lt;E5,E5-F5,0)</f>
        <v>0</v>
      </c>
      <c r="I5" s="501"/>
      <c r="J5" s="90"/>
    </row>
    <row r="6" spans="1:12">
      <c r="A6" s="495">
        <v>2</v>
      </c>
      <c r="B6" s="734" t="s">
        <v>929</v>
      </c>
      <c r="C6" s="745"/>
      <c r="D6" s="745"/>
      <c r="E6" s="745"/>
      <c r="F6" s="745">
        <f>'RE 15.03.2024'!N366</f>
        <v>45374570.825000003</v>
      </c>
      <c r="G6" s="736">
        <f>IF(F6&gt;E6,F6-E6,0)</f>
        <v>45374570.825000003</v>
      </c>
      <c r="H6" s="736">
        <f>IF(F6&lt;E6,E6-F6,0)</f>
        <v>0</v>
      </c>
      <c r="I6" s="497"/>
    </row>
    <row r="7" spans="1:12">
      <c r="A7" s="495"/>
      <c r="B7" s="746" t="s">
        <v>931</v>
      </c>
      <c r="C7" s="747">
        <f>C6+C5</f>
        <v>175773220.80000001</v>
      </c>
      <c r="D7" s="747">
        <f>D6+D5</f>
        <v>39541980</v>
      </c>
      <c r="E7" s="747">
        <f>E6+E5</f>
        <v>215315200.80000001</v>
      </c>
      <c r="F7" s="747">
        <f>F6+F5</f>
        <v>268000808.82499999</v>
      </c>
      <c r="G7" s="748">
        <f>IF(F7&gt;E7,F7-E7,0)</f>
        <v>52685608.024999976</v>
      </c>
      <c r="H7" s="736">
        <f>IF(F7&lt;E7,E7-F7,0)</f>
        <v>0</v>
      </c>
      <c r="I7" s="497"/>
      <c r="J7" s="90">
        <f>F7-D7</f>
        <v>228458828.82499999</v>
      </c>
      <c r="K7" s="90">
        <f>G7-H7</f>
        <v>52685608.024999976</v>
      </c>
    </row>
    <row r="8" spans="1:12">
      <c r="A8" s="495">
        <v>3</v>
      </c>
      <c r="B8" s="734" t="s">
        <v>755</v>
      </c>
      <c r="C8" s="735">
        <f t="shared" ref="C8:H9" si="1">C7/1.18</f>
        <v>148960356.6101695</v>
      </c>
      <c r="D8" s="735">
        <f t="shared" si="1"/>
        <v>33510152.542372882</v>
      </c>
      <c r="E8" s="735">
        <f t="shared" si="1"/>
        <v>182470509.15254238</v>
      </c>
      <c r="F8" s="735">
        <f t="shared" si="1"/>
        <v>227119329.51271185</v>
      </c>
      <c r="G8" s="735">
        <f t="shared" si="1"/>
        <v>44648820.36016947</v>
      </c>
      <c r="H8" s="735">
        <f t="shared" si="1"/>
        <v>0</v>
      </c>
      <c r="I8" s="497"/>
      <c r="J8" s="90"/>
      <c r="L8" s="99"/>
    </row>
    <row r="9" spans="1:12">
      <c r="A9" s="495">
        <v>4</v>
      </c>
      <c r="B9" s="734" t="s">
        <v>624</v>
      </c>
      <c r="C9" s="749">
        <f>C8*18%</f>
        <v>26812864.189830508</v>
      </c>
      <c r="D9" s="749">
        <f t="shared" ref="D9:G9" si="2">D8*18%</f>
        <v>6031827.4576271186</v>
      </c>
      <c r="E9" s="749">
        <f t="shared" si="2"/>
        <v>32844691.647457629</v>
      </c>
      <c r="F9" s="749">
        <f t="shared" si="2"/>
        <v>40881479.312288135</v>
      </c>
      <c r="G9" s="749">
        <f t="shared" si="2"/>
        <v>8036787.664830504</v>
      </c>
      <c r="H9" s="735">
        <f t="shared" si="1"/>
        <v>0</v>
      </c>
      <c r="I9" s="497"/>
      <c r="K9" s="90"/>
      <c r="L9" s="99"/>
    </row>
    <row r="10" spans="1:12" ht="25.15" hidden="1" customHeight="1" thickBot="1">
      <c r="A10" s="495"/>
      <c r="B10" s="746"/>
      <c r="C10" s="495"/>
      <c r="D10" s="750"/>
      <c r="E10" s="750"/>
      <c r="F10" s="750"/>
      <c r="G10" s="750"/>
      <c r="H10" s="750"/>
      <c r="I10" s="497"/>
    </row>
    <row r="11" spans="1:12">
      <c r="A11" s="67"/>
      <c r="B11" s="68"/>
      <c r="C11" s="67"/>
      <c r="D11" s="489"/>
      <c r="E11" s="489"/>
      <c r="F11" s="489"/>
      <c r="G11" s="489"/>
      <c r="H11" s="489"/>
      <c r="I11" s="23"/>
    </row>
    <row r="12" spans="1:12">
      <c r="A12" s="495">
        <v>5</v>
      </c>
      <c r="B12" s="734" t="s">
        <v>950</v>
      </c>
      <c r="C12" s="735">
        <v>0</v>
      </c>
      <c r="D12" s="735">
        <v>0</v>
      </c>
      <c r="E12" s="735">
        <v>0</v>
      </c>
      <c r="F12" s="735">
        <f>F8*1%</f>
        <v>2271193.2951271185</v>
      </c>
      <c r="G12" s="736">
        <f>IF((C12+D12)&lt;F12,F12-(D12+C12),0)</f>
        <v>2271193.2951271185</v>
      </c>
      <c r="H12" s="736">
        <f t="shared" ref="H12:H21" si="3">IF((C12+D12)&gt;F12,(C12+D12)-F12,0)</f>
        <v>0</v>
      </c>
      <c r="I12" s="737"/>
    </row>
    <row r="13" spans="1:12">
      <c r="A13" s="495">
        <v>6</v>
      </c>
      <c r="B13" s="734" t="s">
        <v>951</v>
      </c>
      <c r="C13" s="735">
        <v>0</v>
      </c>
      <c r="D13" s="735">
        <v>0</v>
      </c>
      <c r="E13" s="735">
        <v>0</v>
      </c>
      <c r="F13" s="735">
        <f>F8*0.1%</f>
        <v>227119.32951271185</v>
      </c>
      <c r="G13" s="736">
        <f t="shared" ref="G13:G21" si="4">IF((C13+D13)&lt;F13,F13-(D13+C13),0)</f>
        <v>227119.32951271185</v>
      </c>
      <c r="H13" s="736">
        <f t="shared" si="3"/>
        <v>0</v>
      </c>
      <c r="I13" s="737"/>
      <c r="L13" s="21"/>
    </row>
    <row r="14" spans="1:12" ht="28.5">
      <c r="A14" s="495">
        <v>7</v>
      </c>
      <c r="B14" s="734" t="s">
        <v>641</v>
      </c>
      <c r="C14" s="735">
        <v>0</v>
      </c>
      <c r="D14" s="735">
        <v>0</v>
      </c>
      <c r="E14" s="735">
        <v>0</v>
      </c>
      <c r="F14" s="735">
        <v>2549</v>
      </c>
      <c r="G14" s="736">
        <f t="shared" si="4"/>
        <v>2549</v>
      </c>
      <c r="H14" s="736">
        <f t="shared" si="3"/>
        <v>0</v>
      </c>
      <c r="I14" s="751" t="s">
        <v>935</v>
      </c>
    </row>
    <row r="15" spans="1:12" ht="28.5">
      <c r="A15" s="495">
        <v>8</v>
      </c>
      <c r="B15" s="734" t="s">
        <v>945</v>
      </c>
      <c r="C15" s="735">
        <v>0</v>
      </c>
      <c r="D15" s="735">
        <v>0</v>
      </c>
      <c r="E15" s="735">
        <v>0</v>
      </c>
      <c r="F15" s="735">
        <f>F14*0.3</f>
        <v>764.69999999999993</v>
      </c>
      <c r="G15" s="736">
        <f t="shared" si="4"/>
        <v>764.69999999999993</v>
      </c>
      <c r="H15" s="736">
        <f t="shared" si="3"/>
        <v>0</v>
      </c>
      <c r="I15" s="737"/>
    </row>
    <row r="16" spans="1:12" ht="28.5">
      <c r="A16" s="495">
        <v>9</v>
      </c>
      <c r="B16" s="734" t="s">
        <v>944</v>
      </c>
      <c r="C16" s="735">
        <v>0</v>
      </c>
      <c r="D16" s="735">
        <v>0</v>
      </c>
      <c r="E16" s="735">
        <v>0</v>
      </c>
      <c r="F16" s="735">
        <f>F14*2%</f>
        <v>50.980000000000004</v>
      </c>
      <c r="G16" s="736">
        <f t="shared" si="4"/>
        <v>50.980000000000004</v>
      </c>
      <c r="H16" s="736">
        <f t="shared" si="3"/>
        <v>0</v>
      </c>
      <c r="I16" s="737"/>
    </row>
    <row r="17" spans="1:11" ht="28.5">
      <c r="A17" s="495">
        <v>10</v>
      </c>
      <c r="B17" s="734" t="s">
        <v>943</v>
      </c>
      <c r="C17" s="735">
        <v>0</v>
      </c>
      <c r="D17" s="735">
        <v>0</v>
      </c>
      <c r="E17" s="735">
        <v>0</v>
      </c>
      <c r="F17" s="735">
        <f>F8*0.01%</f>
        <v>22711.932951271185</v>
      </c>
      <c r="G17" s="736">
        <f t="shared" si="4"/>
        <v>22711.932951271185</v>
      </c>
      <c r="H17" s="736">
        <f t="shared" si="3"/>
        <v>0</v>
      </c>
      <c r="I17" s="737"/>
    </row>
    <row r="18" spans="1:11">
      <c r="A18" s="495"/>
      <c r="B18" s="752" t="s">
        <v>936</v>
      </c>
      <c r="C18" s="750">
        <f t="shared" ref="C18:E18" si="5">SUM(C12:C17)</f>
        <v>0</v>
      </c>
      <c r="D18" s="750">
        <f t="shared" si="5"/>
        <v>0</v>
      </c>
      <c r="E18" s="750">
        <f t="shared" si="5"/>
        <v>0</v>
      </c>
      <c r="F18" s="750">
        <f>SUM(F12:F17)</f>
        <v>2524389.2375911018</v>
      </c>
      <c r="G18" s="750">
        <f>SUM(G12:G17)</f>
        <v>2524389.2375911018</v>
      </c>
      <c r="H18" s="753"/>
      <c r="I18" s="737"/>
    </row>
    <row r="19" spans="1:11">
      <c r="A19" s="495">
        <v>11</v>
      </c>
      <c r="B19" s="734" t="s">
        <v>946</v>
      </c>
      <c r="C19" s="735">
        <f t="shared" ref="C19:E19" si="6">C18*18%</f>
        <v>0</v>
      </c>
      <c r="D19" s="735">
        <f t="shared" si="6"/>
        <v>0</v>
      </c>
      <c r="E19" s="735">
        <f t="shared" si="6"/>
        <v>0</v>
      </c>
      <c r="F19" s="735">
        <f>F18*18%</f>
        <v>454390.0627663983</v>
      </c>
      <c r="G19" s="736">
        <f t="shared" si="4"/>
        <v>454390.0627663983</v>
      </c>
      <c r="H19" s="736">
        <f t="shared" si="3"/>
        <v>0</v>
      </c>
      <c r="I19" s="737"/>
    </row>
    <row r="20" spans="1:11" ht="28.5">
      <c r="A20" s="495">
        <v>12</v>
      </c>
      <c r="B20" s="734" t="s">
        <v>767</v>
      </c>
      <c r="C20" s="735"/>
      <c r="D20" s="735"/>
      <c r="E20" s="735"/>
      <c r="F20" s="735">
        <f>F7*4%</f>
        <v>10720032.353</v>
      </c>
      <c r="G20" s="736">
        <f t="shared" si="4"/>
        <v>10720032.353</v>
      </c>
      <c r="H20" s="736">
        <f t="shared" si="3"/>
        <v>0</v>
      </c>
      <c r="I20" s="737"/>
      <c r="J20" s="90"/>
      <c r="K20" s="337">
        <f>266457259-70510206</f>
        <v>195947053</v>
      </c>
    </row>
    <row r="21" spans="1:11">
      <c r="A21" s="495">
        <v>13</v>
      </c>
      <c r="B21" s="734" t="s">
        <v>952</v>
      </c>
      <c r="C21" s="735"/>
      <c r="D21" s="735"/>
      <c r="E21" s="735"/>
      <c r="F21" s="735">
        <f>F7*0.5%</f>
        <v>1340004.044125</v>
      </c>
      <c r="G21" s="736">
        <f t="shared" si="4"/>
        <v>1340004.044125</v>
      </c>
      <c r="H21" s="736">
        <f t="shared" si="3"/>
        <v>0</v>
      </c>
      <c r="I21" s="737"/>
    </row>
    <row r="22" spans="1:11">
      <c r="A22" s="495"/>
      <c r="B22" s="754" t="s">
        <v>596</v>
      </c>
      <c r="C22" s="750">
        <f t="shared" ref="C22:E22" si="7">C7+C18+C19+C20+C21</f>
        <v>175773220.80000001</v>
      </c>
      <c r="D22" s="750">
        <f t="shared" si="7"/>
        <v>39541980</v>
      </c>
      <c r="E22" s="750">
        <f t="shared" si="7"/>
        <v>215315200.80000001</v>
      </c>
      <c r="F22" s="750">
        <f>F7+F18+F19+F20+F21</f>
        <v>283039624.52248245</v>
      </c>
      <c r="G22" s="750">
        <f>G7+G18+G19+G20+G21</f>
        <v>67724423.722482473</v>
      </c>
      <c r="H22" s="750"/>
      <c r="I22" s="755"/>
    </row>
    <row r="23" spans="1:11">
      <c r="A23" s="471"/>
      <c r="B23" s="472"/>
      <c r="C23" s="795" t="s">
        <v>947</v>
      </c>
      <c r="D23" s="795"/>
      <c r="E23" s="473"/>
      <c r="F23" s="474">
        <f>E22</f>
        <v>215315200.80000001</v>
      </c>
      <c r="G23" s="473" t="s">
        <v>513</v>
      </c>
      <c r="H23" s="474">
        <f>G22</f>
        <v>67724423.722482473</v>
      </c>
      <c r="I23" s="475"/>
    </row>
    <row r="24" spans="1:11">
      <c r="A24" s="471"/>
      <c r="B24" s="738"/>
      <c r="C24" s="795" t="s">
        <v>937</v>
      </c>
      <c r="D24" s="795"/>
      <c r="E24" s="473"/>
      <c r="F24" s="474">
        <f>F22</f>
        <v>283039624.52248245</v>
      </c>
      <c r="G24" s="473" t="s">
        <v>512</v>
      </c>
      <c r="H24" s="474">
        <f>H22</f>
        <v>0</v>
      </c>
      <c r="I24" s="475"/>
    </row>
    <row r="25" spans="1:11" ht="15.75" thickBot="1">
      <c r="A25" s="471"/>
      <c r="B25" s="738"/>
      <c r="C25" s="804" t="s">
        <v>615</v>
      </c>
      <c r="D25" s="804"/>
      <c r="E25" s="739"/>
      <c r="F25" s="756">
        <f>F24-F23</f>
        <v>67724423.722482443</v>
      </c>
      <c r="G25" s="741" t="s">
        <v>615</v>
      </c>
      <c r="H25" s="740">
        <f>H23-H24</f>
        <v>67724423.722482473</v>
      </c>
      <c r="I25" s="475"/>
    </row>
    <row r="26" spans="1:11">
      <c r="A26" s="471"/>
      <c r="B26" s="472"/>
      <c r="C26" s="471"/>
      <c r="D26" s="473"/>
      <c r="E26" s="473"/>
      <c r="F26" s="473"/>
      <c r="G26" s="473"/>
      <c r="H26" s="473"/>
      <c r="I26" s="475"/>
    </row>
    <row r="27" spans="1:11" ht="45">
      <c r="A27" s="742" t="s">
        <v>522</v>
      </c>
      <c r="B27" s="743" t="s">
        <v>560</v>
      </c>
      <c r="C27" s="743" t="s">
        <v>939</v>
      </c>
      <c r="D27" s="743" t="s">
        <v>940</v>
      </c>
      <c r="E27" s="743" t="s">
        <v>941</v>
      </c>
      <c r="F27" s="743" t="s">
        <v>942</v>
      </c>
      <c r="G27" s="743" t="s">
        <v>513</v>
      </c>
      <c r="H27" s="743" t="s">
        <v>512</v>
      </c>
      <c r="I27" s="743" t="s">
        <v>561</v>
      </c>
    </row>
    <row r="28" spans="1:11" ht="28.5">
      <c r="A28" s="495">
        <v>14</v>
      </c>
      <c r="B28" s="734" t="s">
        <v>930</v>
      </c>
      <c r="C28" s="735">
        <v>61520427</v>
      </c>
      <c r="D28" s="735">
        <v>13804693</v>
      </c>
      <c r="E28" s="735">
        <f>C28+D28</f>
        <v>75325120</v>
      </c>
      <c r="F28" s="735">
        <f>'RE 15.03.2024'!P367</f>
        <v>92318104</v>
      </c>
      <c r="G28" s="736">
        <f>IF(F28&gt;E28,F28-E28,0)</f>
        <v>16992984</v>
      </c>
      <c r="H28" s="736">
        <f>IF(F28&lt;E28,E28-F28,0)</f>
        <v>0</v>
      </c>
      <c r="I28" s="497"/>
    </row>
    <row r="29" spans="1:11">
      <c r="A29" s="471"/>
      <c r="B29" s="472"/>
      <c r="C29" s="471"/>
      <c r="D29" s="473"/>
      <c r="E29" s="473"/>
      <c r="F29" s="473"/>
      <c r="G29" s="473"/>
      <c r="H29" s="795" t="s">
        <v>958</v>
      </c>
      <c r="I29" s="795"/>
    </row>
    <row r="30" spans="1:11">
      <c r="A30" s="471"/>
      <c r="B30" s="472"/>
      <c r="C30" s="471"/>
      <c r="D30" s="473"/>
      <c r="E30" s="473"/>
      <c r="F30" s="473"/>
      <c r="G30" s="473"/>
      <c r="H30" s="795" t="s">
        <v>802</v>
      </c>
      <c r="I30" s="795"/>
    </row>
    <row r="31" spans="1:11" ht="15.75">
      <c r="A31" s="805" t="s">
        <v>957</v>
      </c>
      <c r="B31" s="805"/>
      <c r="C31" s="805"/>
      <c r="D31" s="805"/>
      <c r="E31" s="805"/>
      <c r="F31" s="805"/>
      <c r="G31" s="805"/>
      <c r="H31" s="805"/>
      <c r="I31" s="805"/>
    </row>
    <row r="32" spans="1:11" ht="15.75">
      <c r="A32" s="805"/>
      <c r="B32" s="805"/>
      <c r="C32" s="805"/>
      <c r="D32" s="805"/>
      <c r="E32" s="805"/>
      <c r="F32" s="805"/>
      <c r="G32" s="805"/>
      <c r="H32" s="805"/>
      <c r="I32" s="805"/>
    </row>
    <row r="33" spans="1:9" ht="15.75">
      <c r="A33" s="805"/>
      <c r="B33" s="805"/>
      <c r="C33" s="805"/>
      <c r="D33" s="805"/>
      <c r="E33" s="805"/>
      <c r="F33" s="805"/>
      <c r="G33" s="805"/>
      <c r="H33" s="805"/>
      <c r="I33" s="805"/>
    </row>
    <row r="34" spans="1:9" ht="15.75">
      <c r="A34" s="805" t="s">
        <v>759</v>
      </c>
      <c r="B34" s="805"/>
      <c r="C34" s="805"/>
      <c r="D34" s="805"/>
      <c r="E34" s="805"/>
      <c r="F34" s="805"/>
      <c r="G34" s="805"/>
      <c r="H34" s="805"/>
      <c r="I34" s="805"/>
    </row>
    <row r="35" spans="1:9" ht="15.75">
      <c r="A35" s="805" t="s">
        <v>800</v>
      </c>
      <c r="B35" s="805"/>
      <c r="C35" s="805"/>
      <c r="D35" s="805"/>
      <c r="E35" s="805"/>
      <c r="F35" s="805"/>
      <c r="G35" s="805"/>
      <c r="H35" s="805"/>
      <c r="I35" s="805"/>
    </row>
  </sheetData>
  <mergeCells count="12">
    <mergeCell ref="A34:I34"/>
    <mergeCell ref="A35:I35"/>
    <mergeCell ref="H29:I29"/>
    <mergeCell ref="H30:I30"/>
    <mergeCell ref="A32:I32"/>
    <mergeCell ref="A33:I33"/>
    <mergeCell ref="A31:I31"/>
    <mergeCell ref="A1:I1"/>
    <mergeCell ref="A2:I2"/>
    <mergeCell ref="C23:D23"/>
    <mergeCell ref="C24:D24"/>
    <mergeCell ref="C25:D25"/>
  </mergeCells>
  <printOptions horizontalCentered="1"/>
  <pageMargins left="0.511811023622047" right="0.31496062992126" top="0.35433070866141703" bottom="0.15748031496063" header="0.27559055118110198" footer="0.31496062992126"/>
  <pageSetup paperSize="9" scale="81" fitToHeight="2" orientation="landscape" r:id="rId1"/>
</worksheet>
</file>

<file path=xl/worksheets/sheet3.xml><?xml version="1.0" encoding="utf-8"?>
<worksheet xmlns="http://schemas.openxmlformats.org/spreadsheetml/2006/main" xmlns:r="http://schemas.openxmlformats.org/officeDocument/2006/relationships">
  <sheetPr codeName="Sheet6"/>
  <dimension ref="A1:D31"/>
  <sheetViews>
    <sheetView view="pageBreakPreview" topLeftCell="A2" zoomScaleSheetLayoutView="100" workbookViewId="0">
      <selection activeCell="C19" sqref="C19"/>
    </sheetView>
  </sheetViews>
  <sheetFormatPr defaultColWidth="8.85546875" defaultRowHeight="14.25"/>
  <cols>
    <col min="1" max="1" width="6.7109375" style="475" customWidth="1"/>
    <col min="2" max="2" width="55.28515625" style="475" customWidth="1"/>
    <col min="3" max="3" width="26.28515625" style="475" customWidth="1"/>
    <col min="4" max="5" width="8.85546875" style="475"/>
    <col min="6" max="6" width="12" style="475" bestFit="1" customWidth="1"/>
    <col min="7" max="16384" width="8.85546875" style="475"/>
  </cols>
  <sheetData>
    <row r="1" spans="1:3" ht="51" customHeight="1">
      <c r="A1" s="806" t="s">
        <v>953</v>
      </c>
      <c r="B1" s="807"/>
      <c r="C1" s="808"/>
    </row>
    <row r="2" spans="1:3" ht="21" customHeight="1">
      <c r="A2" s="809" t="s">
        <v>643</v>
      </c>
      <c r="B2" s="810"/>
      <c r="C2" s="811"/>
    </row>
    <row r="3" spans="1:3" ht="15.75">
      <c r="A3" s="759" t="s">
        <v>522</v>
      </c>
      <c r="B3" s="759"/>
      <c r="C3" s="759" t="s">
        <v>26</v>
      </c>
    </row>
    <row r="4" spans="1:3" ht="18" customHeight="1">
      <c r="A4" s="760">
        <v>1</v>
      </c>
      <c r="B4" s="758" t="s">
        <v>932</v>
      </c>
      <c r="C4" s="765">
        <f>'CS 15.03.2024'!F5</f>
        <v>222626238</v>
      </c>
    </row>
    <row r="5" spans="1:3" ht="18" customHeight="1">
      <c r="A5" s="760">
        <v>2</v>
      </c>
      <c r="B5" s="758" t="s">
        <v>933</v>
      </c>
      <c r="C5" s="765">
        <f>'CS 15.03.2024'!F6</f>
        <v>45374570.825000003</v>
      </c>
    </row>
    <row r="6" spans="1:3" ht="15.75">
      <c r="A6" s="760"/>
      <c r="B6" s="761" t="s">
        <v>931</v>
      </c>
      <c r="C6" s="766">
        <f>'CS 15.03.2024'!F7</f>
        <v>268000808.82499999</v>
      </c>
    </row>
    <row r="7" spans="1:3" ht="18" customHeight="1">
      <c r="A7" s="760">
        <v>3</v>
      </c>
      <c r="B7" s="758" t="s">
        <v>755</v>
      </c>
      <c r="C7" s="765">
        <f>'CS 15.03.2024'!F8</f>
        <v>227119329.51271185</v>
      </c>
    </row>
    <row r="8" spans="1:3" ht="18" customHeight="1">
      <c r="A8" s="760">
        <v>4</v>
      </c>
      <c r="B8" s="758" t="s">
        <v>624</v>
      </c>
      <c r="C8" s="765">
        <f>'CS 15.03.2024'!F9</f>
        <v>40881479.312288135</v>
      </c>
    </row>
    <row r="9" spans="1:3" ht="18" customHeight="1">
      <c r="A9" s="760"/>
      <c r="B9" s="761"/>
      <c r="C9" s="766"/>
    </row>
    <row r="10" spans="1:3" ht="15" hidden="1">
      <c r="A10" s="760">
        <v>5</v>
      </c>
      <c r="B10" s="762"/>
      <c r="C10" s="762"/>
    </row>
    <row r="11" spans="1:3" ht="30">
      <c r="A11" s="760">
        <v>5</v>
      </c>
      <c r="B11" s="758" t="s">
        <v>766</v>
      </c>
      <c r="C11" s="765">
        <f>'CS 15.03.2024'!F12</f>
        <v>2271193.2951271185</v>
      </c>
    </row>
    <row r="12" spans="1:3" ht="15">
      <c r="A12" s="760">
        <v>6</v>
      </c>
      <c r="B12" s="758" t="s">
        <v>765</v>
      </c>
      <c r="C12" s="765">
        <f>'CS 15.03.2024'!F13</f>
        <v>227119.32951271185</v>
      </c>
    </row>
    <row r="13" spans="1:3" ht="30">
      <c r="A13" s="760">
        <v>7</v>
      </c>
      <c r="B13" s="758" t="s">
        <v>641</v>
      </c>
      <c r="C13" s="765">
        <f>'CS 15.03.2024'!F14</f>
        <v>2549</v>
      </c>
    </row>
    <row r="14" spans="1:3" ht="30">
      <c r="A14" s="760">
        <v>8</v>
      </c>
      <c r="B14" s="758" t="s">
        <v>945</v>
      </c>
      <c r="C14" s="765">
        <f>'CS 15.03.2024'!F15</f>
        <v>764.69999999999993</v>
      </c>
    </row>
    <row r="15" spans="1:3" ht="30">
      <c r="A15" s="760">
        <v>9</v>
      </c>
      <c r="B15" s="758" t="s">
        <v>944</v>
      </c>
      <c r="C15" s="765">
        <f>'CS 15.03.2024'!F16</f>
        <v>50.980000000000004</v>
      </c>
    </row>
    <row r="16" spans="1:3" ht="30">
      <c r="A16" s="760">
        <v>10</v>
      </c>
      <c r="B16" s="758" t="s">
        <v>943</v>
      </c>
      <c r="C16" s="765">
        <f>'CS 15.03.2024'!F17</f>
        <v>22711.932951271185</v>
      </c>
    </row>
    <row r="17" spans="1:4" ht="15.75">
      <c r="A17" s="760"/>
      <c r="B17" s="763" t="s">
        <v>949</v>
      </c>
      <c r="C17" s="766">
        <f>'CS 15.03.2024'!F18</f>
        <v>2524389.2375911018</v>
      </c>
    </row>
    <row r="18" spans="1:4" ht="18" customHeight="1">
      <c r="A18" s="760">
        <v>11</v>
      </c>
      <c r="B18" s="758" t="s">
        <v>946</v>
      </c>
      <c r="C18" s="765">
        <f>'CS 15.03.2024'!F19</f>
        <v>454390.0627663983</v>
      </c>
    </row>
    <row r="19" spans="1:4" ht="31.9" customHeight="1">
      <c r="A19" s="760">
        <v>12</v>
      </c>
      <c r="B19" s="758" t="s">
        <v>767</v>
      </c>
      <c r="C19" s="765">
        <f>'CS 15.03.2024'!F20</f>
        <v>10720032.353</v>
      </c>
    </row>
    <row r="20" spans="1:4" s="497" customFormat="1" ht="18" customHeight="1">
      <c r="A20" s="760">
        <v>13</v>
      </c>
      <c r="B20" s="758" t="s">
        <v>625</v>
      </c>
      <c r="C20" s="765">
        <f>'CS 15.03.2024'!F21</f>
        <v>1340004.044125</v>
      </c>
      <c r="D20" s="757"/>
    </row>
    <row r="21" spans="1:4" ht="15.75">
      <c r="A21" s="760"/>
      <c r="B21" s="764" t="s">
        <v>934</v>
      </c>
      <c r="C21" s="766">
        <f>C6+C17+C18+C19+C20</f>
        <v>283039624.52248245</v>
      </c>
    </row>
    <row r="22" spans="1:4" ht="18" customHeight="1">
      <c r="A22" s="760"/>
      <c r="B22" s="764"/>
      <c r="C22" s="766"/>
    </row>
    <row r="23" spans="1:4" ht="30">
      <c r="A23" s="760">
        <v>14</v>
      </c>
      <c r="B23" s="758" t="s">
        <v>930</v>
      </c>
      <c r="C23" s="765">
        <f>'CS 15.03.2024'!F28</f>
        <v>92318104</v>
      </c>
    </row>
    <row r="25" spans="1:4">
      <c r="C25" s="768" t="s">
        <v>956</v>
      </c>
    </row>
    <row r="26" spans="1:4">
      <c r="C26" s="768" t="s">
        <v>802</v>
      </c>
    </row>
    <row r="27" spans="1:4">
      <c r="A27" s="812" t="s">
        <v>957</v>
      </c>
      <c r="B27" s="812"/>
      <c r="C27" s="812"/>
    </row>
    <row r="29" spans="1:4">
      <c r="A29" s="812"/>
      <c r="B29" s="812"/>
      <c r="C29" s="812"/>
    </row>
    <row r="30" spans="1:4">
      <c r="A30" s="812" t="s">
        <v>759</v>
      </c>
      <c r="B30" s="812"/>
      <c r="C30" s="812"/>
    </row>
    <row r="31" spans="1:4">
      <c r="A31" s="812" t="s">
        <v>800</v>
      </c>
      <c r="B31" s="812"/>
      <c r="C31" s="812"/>
    </row>
  </sheetData>
  <mergeCells count="6">
    <mergeCell ref="A1:C1"/>
    <mergeCell ref="A2:C2"/>
    <mergeCell ref="A29:C29"/>
    <mergeCell ref="A30:C30"/>
    <mergeCell ref="A31:C31"/>
    <mergeCell ref="A27:C27"/>
  </mergeCells>
  <printOptions horizontalCentered="1"/>
  <pageMargins left="0.70866141732283505" right="0.39370078740157499" top="0.98425196850393704" bottom="0.98425196850393704" header="0.511811023622047" footer="0.511811023622047"/>
  <pageSetup paperSize="9" orientation="portrait" r:id="rId1"/>
</worksheet>
</file>

<file path=xl/worksheets/sheet4.xml><?xml version="1.0" encoding="utf-8"?>
<worksheet xmlns="http://schemas.openxmlformats.org/spreadsheetml/2006/main" xmlns:r="http://schemas.openxmlformats.org/officeDocument/2006/relationships">
  <sheetPr codeName="Sheet1"/>
  <dimension ref="A1:M41"/>
  <sheetViews>
    <sheetView topLeftCell="A25" zoomScale="98" zoomScaleNormal="98" workbookViewId="0">
      <selection activeCell="G33" sqref="G33"/>
    </sheetView>
  </sheetViews>
  <sheetFormatPr defaultRowHeight="15"/>
  <cols>
    <col min="1" max="1" width="5.28515625" style="15" bestFit="1" customWidth="1"/>
    <col min="2" max="2" width="44.28515625" style="70" customWidth="1"/>
    <col min="3" max="3" width="6.140625" style="70" bestFit="1" customWidth="1"/>
    <col min="4" max="4" width="12.42578125" style="70" hidden="1" customWidth="1"/>
    <col min="5" max="5" width="14.7109375" style="15" customWidth="1"/>
    <col min="6" max="9" width="14.7109375" style="71" customWidth="1"/>
    <col min="10" max="10" width="20.140625" customWidth="1"/>
    <col min="11" max="11" width="12.42578125" bestFit="1" customWidth="1"/>
    <col min="12" max="12" width="14.85546875" bestFit="1" customWidth="1"/>
    <col min="13" max="13" width="15.28515625" bestFit="1" customWidth="1"/>
  </cols>
  <sheetData>
    <row r="1" spans="1:12" ht="42.6" customHeight="1" thickBot="1">
      <c r="A1" s="813" t="s">
        <v>595</v>
      </c>
      <c r="B1" s="814"/>
      <c r="C1" s="814"/>
      <c r="D1" s="814"/>
      <c r="E1" s="814"/>
      <c r="F1" s="814"/>
      <c r="G1" s="814"/>
      <c r="H1" s="814"/>
      <c r="I1" s="814"/>
      <c r="J1" s="815"/>
    </row>
    <row r="2" spans="1:12" ht="19.5" thickBot="1">
      <c r="A2" s="816" t="s">
        <v>643</v>
      </c>
      <c r="B2" s="817"/>
      <c r="C2" s="817"/>
      <c r="D2" s="817"/>
      <c r="E2" s="817"/>
      <c r="F2" s="817"/>
      <c r="G2" s="817"/>
      <c r="H2" s="817"/>
      <c r="I2" s="817"/>
      <c r="J2" s="818"/>
    </row>
    <row r="3" spans="1:12" ht="61.15" customHeight="1">
      <c r="A3" s="26" t="s">
        <v>522</v>
      </c>
      <c r="B3" s="26" t="s">
        <v>560</v>
      </c>
      <c r="C3" s="26"/>
      <c r="D3" s="26"/>
      <c r="E3" s="26" t="s">
        <v>634</v>
      </c>
      <c r="F3" s="26" t="s">
        <v>635</v>
      </c>
      <c r="G3" s="26" t="s">
        <v>729</v>
      </c>
      <c r="H3" s="26" t="s">
        <v>513</v>
      </c>
      <c r="I3" s="26" t="s">
        <v>512</v>
      </c>
      <c r="J3" s="26" t="s">
        <v>561</v>
      </c>
    </row>
    <row r="4" spans="1:12" ht="15.75">
      <c r="A4" s="312"/>
      <c r="B4" s="312"/>
      <c r="C4" s="312"/>
      <c r="D4" s="312"/>
      <c r="E4" s="96" t="s">
        <v>726</v>
      </c>
      <c r="F4" s="96" t="s">
        <v>726</v>
      </c>
      <c r="G4" s="96" t="s">
        <v>726</v>
      </c>
      <c r="H4" s="96" t="s">
        <v>726</v>
      </c>
      <c r="I4" s="96" t="s">
        <v>726</v>
      </c>
      <c r="J4" s="312"/>
    </row>
    <row r="5" spans="1:12" ht="25.15" customHeight="1">
      <c r="A5" s="30">
        <v>1</v>
      </c>
      <c r="B5" s="39" t="s">
        <v>540</v>
      </c>
      <c r="C5" s="30"/>
      <c r="D5" s="30"/>
      <c r="E5" s="285">
        <f>'RE-CS'!AA6</f>
        <v>40701300.799999997</v>
      </c>
      <c r="F5" s="73">
        <f ca="1">'RE-CS'!AB6</f>
        <v>7352080</v>
      </c>
      <c r="G5" s="74">
        <f>'RE-CS'!W6</f>
        <v>43223650.441</v>
      </c>
      <c r="H5" s="74">
        <f ca="1">IF((E5+F5)&lt;G5,G5-(F5+E5),0)</f>
        <v>0</v>
      </c>
      <c r="I5" s="74">
        <f ca="1">IF((E5+F5)&gt;G5,(E5+F5)-G5,0)</f>
        <v>4829730.3589999974</v>
      </c>
      <c r="J5" s="43"/>
      <c r="K5" s="21"/>
    </row>
    <row r="6" spans="1:12" ht="25.15" customHeight="1">
      <c r="A6" s="30">
        <v>2</v>
      </c>
      <c r="B6" s="39" t="s">
        <v>536</v>
      </c>
      <c r="C6" s="30"/>
      <c r="D6" s="30"/>
      <c r="E6" s="285">
        <f>'RE-CS'!AA7</f>
        <v>45337380</v>
      </c>
      <c r="F6" s="73">
        <f ca="1">'RE-CS'!AB7</f>
        <v>5440000</v>
      </c>
      <c r="G6" s="74">
        <f>'RE-CS'!W7</f>
        <v>49845130</v>
      </c>
      <c r="H6" s="74">
        <f t="shared" ref="H6:H12" ca="1" si="0">IF((E6+F6)&lt;G6,G6-(F6+E6),0)</f>
        <v>0</v>
      </c>
      <c r="I6" s="74">
        <f t="shared" ref="I6:I12" ca="1" si="1">IF((E6+F6)&gt;G6,(E6+F6)-G6,0)</f>
        <v>932250</v>
      </c>
      <c r="J6" s="43"/>
      <c r="K6" s="21"/>
    </row>
    <row r="7" spans="1:12" ht="25.15" customHeight="1">
      <c r="A7" s="30">
        <v>3</v>
      </c>
      <c r="B7" s="39" t="s">
        <v>566</v>
      </c>
      <c r="C7" s="30"/>
      <c r="D7" s="30"/>
      <c r="E7" s="285">
        <f>'RE-CS'!AA8</f>
        <v>2850000</v>
      </c>
      <c r="F7" s="73">
        <f ca="1">'RE-CS'!AB8</f>
        <v>0</v>
      </c>
      <c r="G7" s="74">
        <f>'RE-CS'!W8</f>
        <v>3150000</v>
      </c>
      <c r="H7" s="74">
        <f t="shared" ca="1" si="0"/>
        <v>300000</v>
      </c>
      <c r="I7" s="74">
        <f t="shared" ca="1" si="1"/>
        <v>0</v>
      </c>
      <c r="J7" s="43"/>
    </row>
    <row r="8" spans="1:12" ht="25.15" customHeight="1">
      <c r="A8" s="30">
        <v>4</v>
      </c>
      <c r="B8" s="39" t="s">
        <v>565</v>
      </c>
      <c r="C8" s="30"/>
      <c r="D8" s="30"/>
      <c r="E8" s="285">
        <f>'RE-CS'!AA9</f>
        <v>3892000</v>
      </c>
      <c r="F8" s="73">
        <f ca="1">'RE-CS'!AB9</f>
        <v>0</v>
      </c>
      <c r="G8" s="74">
        <f>'RE-CS'!W9</f>
        <v>4118200</v>
      </c>
      <c r="H8" s="74">
        <f t="shared" ca="1" si="0"/>
        <v>226200</v>
      </c>
      <c r="I8" s="74">
        <f t="shared" ca="1" si="1"/>
        <v>0</v>
      </c>
      <c r="J8" s="43"/>
    </row>
    <row r="9" spans="1:12" ht="25.15" customHeight="1">
      <c r="A9" s="246">
        <v>5</v>
      </c>
      <c r="B9" s="301" t="s">
        <v>588</v>
      </c>
      <c r="C9" s="246"/>
      <c r="D9" s="246"/>
      <c r="E9" s="291">
        <f>'RE-CS'!AA10</f>
        <v>46177500</v>
      </c>
      <c r="F9" s="247">
        <f ca="1">'RE-CS'!AB10</f>
        <v>21690000</v>
      </c>
      <c r="G9" s="248">
        <f>'RE-CS'!W10</f>
        <v>71887500</v>
      </c>
      <c r="H9" s="248">
        <f t="shared" ca="1" si="0"/>
        <v>4020000</v>
      </c>
      <c r="I9" s="248">
        <f t="shared" ca="1" si="1"/>
        <v>0</v>
      </c>
      <c r="J9" s="249"/>
    </row>
    <row r="10" spans="1:12" ht="25.15" customHeight="1">
      <c r="A10" s="30">
        <v>6</v>
      </c>
      <c r="B10" s="39" t="s">
        <v>564</v>
      </c>
      <c r="C10" s="30"/>
      <c r="D10" s="30"/>
      <c r="E10" s="285">
        <f>'RE-CS'!AA11</f>
        <v>21104000</v>
      </c>
      <c r="F10" s="73">
        <f ca="1">'RE-CS'!AB11</f>
        <v>4610000</v>
      </c>
      <c r="G10" s="74">
        <f>'RE-CS'!W11</f>
        <v>32960000</v>
      </c>
      <c r="H10" s="74">
        <f t="shared" ca="1" si="0"/>
        <v>7246000</v>
      </c>
      <c r="I10" s="74">
        <f t="shared" ca="1" si="1"/>
        <v>0</v>
      </c>
      <c r="J10" s="43"/>
    </row>
    <row r="11" spans="1:12" ht="25.15" customHeight="1">
      <c r="A11" s="30">
        <v>7</v>
      </c>
      <c r="B11" s="39" t="s">
        <v>567</v>
      </c>
      <c r="C11" s="30"/>
      <c r="D11" s="30"/>
      <c r="E11" s="285">
        <f>'RE-CS'!AA12</f>
        <v>611340</v>
      </c>
      <c r="F11" s="73">
        <f ca="1">'RE-CS'!AB12</f>
        <v>0</v>
      </c>
      <c r="G11" s="74">
        <f>'RE-CS'!W12</f>
        <v>473957.52</v>
      </c>
      <c r="H11" s="74">
        <f t="shared" ca="1" si="0"/>
        <v>0</v>
      </c>
      <c r="I11" s="74">
        <f t="shared" ca="1" si="1"/>
        <v>137382.47999999998</v>
      </c>
      <c r="J11" s="43"/>
      <c r="L11" s="90"/>
    </row>
    <row r="12" spans="1:12" ht="25.15" customHeight="1">
      <c r="A12" s="30">
        <v>8</v>
      </c>
      <c r="B12" s="39" t="s">
        <v>568</v>
      </c>
      <c r="C12" s="30"/>
      <c r="D12" s="30"/>
      <c r="E12" s="285">
        <f>'RE-CS'!AA13</f>
        <v>15099700</v>
      </c>
      <c r="F12" s="73">
        <f ca="1">'RE-CS'!AB13</f>
        <v>449900</v>
      </c>
      <c r="G12" s="74">
        <f>'RE-CS'!W13</f>
        <v>16967800</v>
      </c>
      <c r="H12" s="74">
        <f t="shared" ca="1" si="0"/>
        <v>1418200</v>
      </c>
      <c r="I12" s="74">
        <f t="shared" ca="1" si="1"/>
        <v>0</v>
      </c>
      <c r="J12" s="43"/>
    </row>
    <row r="13" spans="1:12" ht="25.15" customHeight="1">
      <c r="A13" s="30"/>
      <c r="B13" s="302" t="s">
        <v>638</v>
      </c>
      <c r="C13" s="297"/>
      <c r="D13" s="297"/>
      <c r="E13" s="288">
        <f>SUM(E5:E12)</f>
        <v>175773220.80000001</v>
      </c>
      <c r="F13" s="288">
        <f ca="1">SUM(F5:F12)</f>
        <v>39541980</v>
      </c>
      <c r="G13" s="288">
        <f>SUM(G5:G12)</f>
        <v>222626237.961</v>
      </c>
      <c r="H13" s="288">
        <f ca="1">SUM(H5:H12)</f>
        <v>13210400</v>
      </c>
      <c r="I13" s="288">
        <f ca="1">SUM(I5:I12)</f>
        <v>5899362.8389999978</v>
      </c>
      <c r="J13" s="335" t="s">
        <v>739</v>
      </c>
      <c r="K13" s="90"/>
    </row>
    <row r="14" spans="1:12" ht="25.15" customHeight="1">
      <c r="A14" s="30">
        <v>9</v>
      </c>
      <c r="B14" s="39" t="s">
        <v>562</v>
      </c>
      <c r="C14" s="30"/>
      <c r="D14" s="30"/>
      <c r="E14" s="30"/>
      <c r="F14" s="73"/>
      <c r="G14" s="74">
        <f>'RE-CS'!W14</f>
        <v>27907402.185000002</v>
      </c>
      <c r="H14" s="74">
        <f>IF((E14+F14)&lt;G14,G14-(F14+E14),0)</f>
        <v>27907402.185000002</v>
      </c>
      <c r="I14" s="74">
        <f>IF((E14+F14)&gt;G14,(E14+F14)-G14,0)</f>
        <v>0</v>
      </c>
      <c r="J14" s="43"/>
    </row>
    <row r="15" spans="1:12" ht="25.15" customHeight="1">
      <c r="A15" s="30">
        <v>10</v>
      </c>
      <c r="B15" s="39" t="s">
        <v>563</v>
      </c>
      <c r="C15" s="30"/>
      <c r="D15" s="30"/>
      <c r="E15" s="30"/>
      <c r="F15" s="73"/>
      <c r="G15" s="74">
        <f>'RE-CS'!W15</f>
        <v>15613710</v>
      </c>
      <c r="H15" s="74">
        <f>IF((E15+F15)&lt;G15,G15-(F15+E15),0)</f>
        <v>15613710</v>
      </c>
      <c r="I15" s="74">
        <f>IF((E15+F15)&gt;G15,(E15+F15)-G15,0)</f>
        <v>0</v>
      </c>
      <c r="J15" s="43"/>
    </row>
    <row r="16" spans="1:12" ht="25.15" customHeight="1">
      <c r="A16" s="30">
        <v>11</v>
      </c>
      <c r="B16" s="39" t="s">
        <v>570</v>
      </c>
      <c r="C16" s="30"/>
      <c r="D16" s="30"/>
      <c r="E16" s="30"/>
      <c r="F16" s="73"/>
      <c r="G16" s="74">
        <f>'RE-CS'!W16</f>
        <v>615620</v>
      </c>
      <c r="H16" s="74">
        <f>IF((E16+F16)&lt;G16,G16-(F16+E16),0)</f>
        <v>615620</v>
      </c>
      <c r="I16" s="74">
        <f>IF((E16+F16)&gt;G16,(E16+F16)-G16,0)</f>
        <v>0</v>
      </c>
      <c r="J16" s="43"/>
    </row>
    <row r="17" spans="1:13" ht="25.15" customHeight="1">
      <c r="A17" s="246">
        <v>12</v>
      </c>
      <c r="B17" s="301" t="s">
        <v>589</v>
      </c>
      <c r="C17" s="246"/>
      <c r="D17" s="246"/>
      <c r="E17" s="246"/>
      <c r="F17" s="247"/>
      <c r="G17" s="248">
        <f>'RE-CS'!W17</f>
        <v>191456</v>
      </c>
      <c r="H17" s="248">
        <f>IF((E17+F17)&lt;G17,G17-(F17+E17),0)</f>
        <v>191456</v>
      </c>
      <c r="I17" s="248">
        <f>IF((E17+F17)&gt;G17,(E17+F17)-G17,0)</f>
        <v>0</v>
      </c>
      <c r="J17" s="249"/>
    </row>
    <row r="18" spans="1:13" ht="25.15" customHeight="1">
      <c r="A18" s="30">
        <v>13</v>
      </c>
      <c r="B18" s="39" t="s">
        <v>569</v>
      </c>
      <c r="C18" s="30"/>
      <c r="D18" s="30"/>
      <c r="E18" s="30"/>
      <c r="F18" s="73"/>
      <c r="G18" s="74">
        <f>'RE-CS'!W18</f>
        <v>1046383</v>
      </c>
      <c r="H18" s="74">
        <f>IF((E18+F18)&lt;G18,G18-(F18+E18),0)</f>
        <v>1046383</v>
      </c>
      <c r="I18" s="74">
        <f>IF((E18+F18)&gt;G18,(E18+F18)-G18,0)</f>
        <v>0</v>
      </c>
      <c r="J18" s="41"/>
    </row>
    <row r="19" spans="1:13" ht="25.15" customHeight="1" thickBot="1">
      <c r="A19" s="286"/>
      <c r="B19" s="303" t="s">
        <v>639</v>
      </c>
      <c r="C19" s="298"/>
      <c r="D19" s="298"/>
      <c r="E19" s="293">
        <f>SUM(E14:E18)</f>
        <v>0</v>
      </c>
      <c r="F19" s="289">
        <f>SUM(F14:F18)</f>
        <v>0</v>
      </c>
      <c r="G19" s="289">
        <f>SUM(G14:G18)</f>
        <v>45374571.185000002</v>
      </c>
      <c r="H19" s="289">
        <f>SUM(H14:H18)</f>
        <v>45374571.185000002</v>
      </c>
      <c r="I19" s="289">
        <f>SUM(I14:I18)</f>
        <v>0</v>
      </c>
      <c r="J19" s="287"/>
    </row>
    <row r="20" spans="1:13" ht="25.15" customHeight="1" thickBot="1">
      <c r="A20" s="75"/>
      <c r="B20" s="304" t="s">
        <v>640</v>
      </c>
      <c r="C20" s="91"/>
      <c r="D20" s="91"/>
      <c r="E20" s="290">
        <f>E19+E13</f>
        <v>175773220.80000001</v>
      </c>
      <c r="F20" s="290">
        <f ca="1">F19+F13</f>
        <v>39541980</v>
      </c>
      <c r="G20" s="290">
        <f>G19+G13</f>
        <v>268000809.146</v>
      </c>
      <c r="H20" s="290">
        <f ca="1">H19+H13</f>
        <v>58584971.185000002</v>
      </c>
      <c r="I20" s="290">
        <f ca="1">I19+I13</f>
        <v>5899362.8389999978</v>
      </c>
      <c r="J20" s="78"/>
      <c r="K20" s="90">
        <f ca="1">G20-F20</f>
        <v>228458829.146</v>
      </c>
      <c r="L20" s="90">
        <f ca="1">H20-I20</f>
        <v>52685608.346000001</v>
      </c>
    </row>
    <row r="21" spans="1:13" ht="25.15" customHeight="1">
      <c r="A21" s="30"/>
      <c r="B21" s="39" t="s">
        <v>623</v>
      </c>
      <c r="C21" s="30"/>
      <c r="D21" s="30"/>
      <c r="E21" s="73">
        <f>E20/1.18</f>
        <v>148960356.6101695</v>
      </c>
      <c r="F21" s="73">
        <f ca="1">F20/1.18</f>
        <v>33510152.542372882</v>
      </c>
      <c r="G21" s="73">
        <f>G20/1.18</f>
        <v>227119329.78474578</v>
      </c>
      <c r="H21" s="73">
        <f ca="1">H20/1.18</f>
        <v>49648280.665254243</v>
      </c>
      <c r="I21" s="73">
        <f ca="1">I20/1.18</f>
        <v>4999460.0330508463</v>
      </c>
      <c r="J21" s="43"/>
      <c r="K21" s="90"/>
      <c r="M21" s="99"/>
    </row>
    <row r="22" spans="1:13" ht="25.15" customHeight="1" thickBot="1">
      <c r="A22" s="45"/>
      <c r="B22" s="282" t="s">
        <v>624</v>
      </c>
      <c r="C22" s="299">
        <v>0.18</v>
      </c>
      <c r="D22" s="299"/>
      <c r="E22" s="292">
        <f>$C$22*E21</f>
        <v>26812864.189830508</v>
      </c>
      <c r="F22" s="292">
        <f ca="1">$C$22*F21</f>
        <v>6031827.4576271186</v>
      </c>
      <c r="G22" s="292">
        <f>$C$22*G21</f>
        <v>40881479.361254238</v>
      </c>
      <c r="H22" s="292">
        <f ca="1">$C$22*H21</f>
        <v>8936690.5197457634</v>
      </c>
      <c r="I22" s="292">
        <f ca="1">$C$22*I21</f>
        <v>899902.80594915233</v>
      </c>
      <c r="J22" s="42"/>
      <c r="L22" s="90"/>
      <c r="M22" s="99"/>
    </row>
    <row r="23" spans="1:13" ht="25.15" customHeight="1" thickBot="1">
      <c r="A23" s="75"/>
      <c r="B23" s="304" t="s">
        <v>637</v>
      </c>
      <c r="C23" s="91"/>
      <c r="D23" s="91"/>
      <c r="E23" s="77">
        <f>SUM(E21:E22)</f>
        <v>175773220.80000001</v>
      </c>
      <c r="F23" s="77">
        <f ca="1">SUM(F21:F22)</f>
        <v>39541980</v>
      </c>
      <c r="G23" s="77">
        <f>SUM(G21:G22)</f>
        <v>268000809.14600003</v>
      </c>
      <c r="H23" s="77">
        <f ca="1">SUM(H21:H22)</f>
        <v>58584971.185000002</v>
      </c>
      <c r="I23" s="77">
        <f ca="1">SUM(I21:I22)</f>
        <v>5899362.8389999988</v>
      </c>
      <c r="J23" s="78"/>
    </row>
    <row r="24" spans="1:13" ht="25.15" customHeight="1" thickBot="1">
      <c r="A24" s="75"/>
      <c r="B24" s="304"/>
      <c r="C24" s="91"/>
      <c r="D24" s="91"/>
      <c r="E24" s="75"/>
      <c r="F24" s="77"/>
      <c r="G24" s="77"/>
      <c r="H24" s="77"/>
      <c r="I24" s="77"/>
      <c r="J24" s="78"/>
    </row>
    <row r="25" spans="1:13" ht="30.75" thickBot="1">
      <c r="A25" s="54">
        <v>14</v>
      </c>
      <c r="B25" s="300" t="s">
        <v>626</v>
      </c>
      <c r="C25" s="243">
        <v>0.01</v>
      </c>
      <c r="D25" s="294">
        <f>$G$21</f>
        <v>227119329.78474578</v>
      </c>
      <c r="E25" s="54"/>
      <c r="F25" s="147"/>
      <c r="G25" s="147">
        <f>$C$25*G21</f>
        <v>2271193.2978474577</v>
      </c>
      <c r="H25" s="74">
        <f t="shared" ref="H25:H35" si="2">IF((E25+F25)&lt;G25,G25-(F25+E25),0)</f>
        <v>2271193.2978474577</v>
      </c>
      <c r="I25" s="74">
        <f t="shared" ref="I25:I35" si="3">IF((E25+F25)&gt;G25,(E25+F25)-G25,0)</f>
        <v>0</v>
      </c>
      <c r="J25" s="313" t="s">
        <v>747</v>
      </c>
    </row>
    <row r="26" spans="1:13" ht="28.9" customHeight="1" thickBot="1">
      <c r="A26" s="30">
        <v>15</v>
      </c>
      <c r="B26" s="39" t="s">
        <v>627</v>
      </c>
      <c r="C26" s="79">
        <v>1E-3</v>
      </c>
      <c r="D26" s="294">
        <f>$G$21</f>
        <v>227119329.78474578</v>
      </c>
      <c r="E26" s="30"/>
      <c r="F26" s="73"/>
      <c r="G26" s="73">
        <f>G25*0.1</f>
        <v>227119.32978474579</v>
      </c>
      <c r="H26" s="74">
        <f t="shared" si="2"/>
        <v>227119.32978474579</v>
      </c>
      <c r="I26" s="74">
        <f t="shared" si="3"/>
        <v>0</v>
      </c>
      <c r="J26" s="61" t="s">
        <v>748</v>
      </c>
      <c r="M26" s="21"/>
    </row>
    <row r="27" spans="1:13" ht="30">
      <c r="A27" s="54">
        <v>16</v>
      </c>
      <c r="B27" s="39" t="s">
        <v>641</v>
      </c>
      <c r="C27" s="244"/>
      <c r="D27" s="295">
        <v>17572.354294186764</v>
      </c>
      <c r="E27" s="30"/>
      <c r="F27" s="73"/>
      <c r="G27" s="73">
        <f>D27</f>
        <v>17572.354294186764</v>
      </c>
      <c r="H27" s="74">
        <f t="shared" si="2"/>
        <v>17572.354294186764</v>
      </c>
      <c r="I27" s="74">
        <f t="shared" si="3"/>
        <v>0</v>
      </c>
      <c r="J27" s="61"/>
    </row>
    <row r="28" spans="1:13" ht="30.75" thickBot="1">
      <c r="A28" s="30">
        <v>17</v>
      </c>
      <c r="B28" s="39" t="s">
        <v>629</v>
      </c>
      <c r="C28" s="244">
        <v>0.3</v>
      </c>
      <c r="D28" s="295">
        <v>17572.354294186764</v>
      </c>
      <c r="E28" s="30"/>
      <c r="F28" s="73"/>
      <c r="G28" s="73">
        <f>D28*C28</f>
        <v>5271.7062882560285</v>
      </c>
      <c r="H28" s="74">
        <f t="shared" si="2"/>
        <v>5271.7062882560285</v>
      </c>
      <c r="I28" s="74">
        <f t="shared" si="3"/>
        <v>0</v>
      </c>
      <c r="J28" s="61" t="s">
        <v>727</v>
      </c>
    </row>
    <row r="29" spans="1:13" ht="30">
      <c r="A29" s="54">
        <v>18</v>
      </c>
      <c r="B29" s="39" t="s">
        <v>630</v>
      </c>
      <c r="C29" s="244">
        <v>0.02</v>
      </c>
      <c r="D29" s="295">
        <v>17572.354294186764</v>
      </c>
      <c r="E29" s="30"/>
      <c r="F29" s="73"/>
      <c r="G29" s="73">
        <f>D29*C29</f>
        <v>351.44708588373527</v>
      </c>
      <c r="H29" s="74">
        <f t="shared" si="2"/>
        <v>351.44708588373527</v>
      </c>
      <c r="I29" s="74">
        <f t="shared" si="3"/>
        <v>0</v>
      </c>
      <c r="J29" s="61" t="s">
        <v>728</v>
      </c>
    </row>
    <row r="30" spans="1:13" ht="19.899999999999999" customHeight="1">
      <c r="A30" s="192"/>
      <c r="B30" s="39" t="s">
        <v>737</v>
      </c>
      <c r="C30" s="79">
        <v>1E-4</v>
      </c>
      <c r="D30" s="295"/>
      <c r="E30" s="30"/>
      <c r="F30" s="73"/>
      <c r="G30" s="73">
        <f>$G$21*$C$30</f>
        <v>22711.932978474579</v>
      </c>
      <c r="H30" s="74">
        <f t="shared" si="2"/>
        <v>22711.932978474579</v>
      </c>
      <c r="I30" s="74">
        <f t="shared" si="3"/>
        <v>0</v>
      </c>
      <c r="J30" s="61"/>
    </row>
    <row r="31" spans="1:13" ht="25.15" customHeight="1">
      <c r="A31" s="192"/>
      <c r="B31" s="314" t="s">
        <v>642</v>
      </c>
      <c r="C31" s="244"/>
      <c r="D31" s="244"/>
      <c r="E31" s="295"/>
      <c r="F31" s="73"/>
      <c r="G31" s="296">
        <f>SUM(G25:G30)</f>
        <v>2544220.0682790051</v>
      </c>
      <c r="H31" s="206"/>
      <c r="I31" s="206"/>
      <c r="J31" s="61"/>
    </row>
    <row r="32" spans="1:13" ht="25.15" customHeight="1" thickBot="1">
      <c r="A32" s="30">
        <v>19</v>
      </c>
      <c r="B32" s="39" t="s">
        <v>628</v>
      </c>
      <c r="C32" s="244">
        <v>0.18</v>
      </c>
      <c r="D32" s="295">
        <f>G31</f>
        <v>2544220.0682790051</v>
      </c>
      <c r="E32" s="30"/>
      <c r="F32" s="73"/>
      <c r="G32" s="73">
        <f>D32*C32</f>
        <v>457959.61229022092</v>
      </c>
      <c r="H32" s="74">
        <f t="shared" si="2"/>
        <v>457959.61229022092</v>
      </c>
      <c r="I32" s="74">
        <f t="shared" si="3"/>
        <v>0</v>
      </c>
      <c r="J32" s="61" t="s">
        <v>749</v>
      </c>
    </row>
    <row r="33" spans="1:12" ht="33.6" customHeight="1">
      <c r="A33" s="54">
        <v>20</v>
      </c>
      <c r="B33" s="39" t="s">
        <v>631</v>
      </c>
      <c r="C33" s="244">
        <v>0.02</v>
      </c>
      <c r="D33" s="295">
        <f>G9+G17</f>
        <v>72078956</v>
      </c>
      <c r="E33" s="30"/>
      <c r="F33" s="73"/>
      <c r="G33" s="73">
        <f>D33*C33</f>
        <v>1441579.12</v>
      </c>
      <c r="H33" s="74">
        <f t="shared" si="2"/>
        <v>1441579.12</v>
      </c>
      <c r="I33" s="74">
        <f t="shared" si="3"/>
        <v>0</v>
      </c>
      <c r="J33" s="61" t="s">
        <v>738</v>
      </c>
    </row>
    <row r="34" spans="1:12" ht="45.75" thickBot="1">
      <c r="A34" s="30">
        <v>21</v>
      </c>
      <c r="B34" s="39" t="s">
        <v>632</v>
      </c>
      <c r="C34" s="244">
        <v>0.04</v>
      </c>
      <c r="D34" s="295">
        <f>G23-D33</f>
        <v>195921853.14600003</v>
      </c>
      <c r="E34" s="30"/>
      <c r="F34" s="73"/>
      <c r="G34" s="73">
        <f>C34*D34</f>
        <v>7836874.1258400008</v>
      </c>
      <c r="H34" s="74">
        <f t="shared" si="2"/>
        <v>7836874.1258400008</v>
      </c>
      <c r="I34" s="74">
        <f t="shared" si="3"/>
        <v>0</v>
      </c>
      <c r="J34" s="61" t="s">
        <v>750</v>
      </c>
      <c r="K34" s="90"/>
      <c r="L34" s="337">
        <f>266457259-70510206</f>
        <v>195947053</v>
      </c>
    </row>
    <row r="35" spans="1:12" ht="30" customHeight="1" thickBot="1">
      <c r="A35" s="54">
        <v>22</v>
      </c>
      <c r="B35" s="141" t="s">
        <v>625</v>
      </c>
      <c r="C35" s="40"/>
      <c r="D35" s="40"/>
      <c r="E35" s="40"/>
      <c r="F35" s="245">
        <v>0</v>
      </c>
      <c r="G35" s="245">
        <v>0</v>
      </c>
      <c r="H35" s="74">
        <f t="shared" si="2"/>
        <v>0</v>
      </c>
      <c r="I35" s="74">
        <f t="shared" si="3"/>
        <v>0</v>
      </c>
      <c r="J35" s="134"/>
    </row>
    <row r="36" spans="1:12" ht="25.15" customHeight="1" thickBot="1">
      <c r="A36" s="75"/>
      <c r="B36" s="76" t="s">
        <v>613</v>
      </c>
      <c r="C36" s="91"/>
      <c r="D36" s="91"/>
      <c r="E36" s="91"/>
      <c r="F36" s="77">
        <f>SUM(F25:F35)</f>
        <v>0</v>
      </c>
      <c r="G36" s="77">
        <f>SUM(G32:G35)+G31</f>
        <v>12280632.926409228</v>
      </c>
      <c r="H36" s="77">
        <f>SUM(H25:H35)</f>
        <v>12280632.926409226</v>
      </c>
      <c r="I36" s="77">
        <f>SUM(I25:I35)</f>
        <v>0</v>
      </c>
      <c r="J36" s="92"/>
    </row>
    <row r="37" spans="1:12" ht="25.15" customHeight="1" thickBot="1">
      <c r="A37" s="75"/>
      <c r="B37" s="76" t="s">
        <v>596</v>
      </c>
      <c r="C37" s="91"/>
      <c r="D37" s="91"/>
      <c r="E37" s="91"/>
      <c r="F37" s="93">
        <f ca="1">F36+F23</f>
        <v>39541980</v>
      </c>
      <c r="G37" s="93">
        <f>G36+G23</f>
        <v>280281442.07240927</v>
      </c>
      <c r="H37" s="93">
        <f ca="1">H36+H23</f>
        <v>70865604.111409232</v>
      </c>
      <c r="I37" s="93">
        <f ca="1">I36+I23</f>
        <v>5899362.8389999988</v>
      </c>
      <c r="J37" s="92"/>
    </row>
    <row r="38" spans="1:12" ht="25.15" customHeight="1">
      <c r="C38" s="15"/>
      <c r="D38" s="15"/>
      <c r="F38" s="71" t="s">
        <v>732</v>
      </c>
      <c r="G38" s="72">
        <f ca="1">E23+F23</f>
        <v>215315200.80000001</v>
      </c>
      <c r="H38" s="71" t="s">
        <v>513</v>
      </c>
      <c r="I38" s="72">
        <f ca="1">H37</f>
        <v>70865604.111409232</v>
      </c>
    </row>
    <row r="39" spans="1:12" ht="25.15" customHeight="1">
      <c r="B39" s="320"/>
      <c r="C39" s="321"/>
      <c r="D39" s="321"/>
      <c r="E39" s="321"/>
      <c r="F39" s="322" t="s">
        <v>614</v>
      </c>
      <c r="G39" s="72">
        <f>G37</f>
        <v>280281442.07240927</v>
      </c>
      <c r="H39" s="71" t="s">
        <v>512</v>
      </c>
      <c r="I39" s="72">
        <f ca="1">I37</f>
        <v>5899362.8389999988</v>
      </c>
    </row>
    <row r="40" spans="1:12" ht="25.15" customHeight="1" thickBot="1">
      <c r="C40" s="319"/>
      <c r="D40" s="319"/>
      <c r="E40" s="324"/>
      <c r="F40" s="323" t="s">
        <v>615</v>
      </c>
      <c r="G40" s="315">
        <f ca="1">G39-G38</f>
        <v>64966241.27240926</v>
      </c>
      <c r="H40" s="316" t="s">
        <v>615</v>
      </c>
      <c r="I40" s="317">
        <f ca="1">I38-I39</f>
        <v>64966241.27240923</v>
      </c>
    </row>
    <row r="41" spans="1:12" ht="15.75" thickTop="1"/>
  </sheetData>
  <mergeCells count="2">
    <mergeCell ref="A1:J1"/>
    <mergeCell ref="A2:J2"/>
  </mergeCells>
  <pageMargins left="0.70866141732283472" right="0.31496062992125984" top="0.62992125984251968" bottom="0.15748031496062992" header="0.31496062992125984" footer="0.31496062992125984"/>
  <pageSetup paperSize="9" scale="90" orientation="landscape" r:id="rId1"/>
</worksheet>
</file>

<file path=xl/worksheets/sheet5.xml><?xml version="1.0" encoding="utf-8"?>
<worksheet xmlns="http://schemas.openxmlformats.org/spreadsheetml/2006/main" xmlns:r="http://schemas.openxmlformats.org/officeDocument/2006/relationships">
  <sheetPr codeName="Sheet2"/>
  <dimension ref="A1:C27"/>
  <sheetViews>
    <sheetView view="pageBreakPreview" topLeftCell="A2" zoomScale="96" zoomScaleSheetLayoutView="96" workbookViewId="0">
      <selection activeCell="G33" sqref="G33"/>
    </sheetView>
  </sheetViews>
  <sheetFormatPr defaultRowHeight="15"/>
  <cols>
    <col min="2" max="2" width="55.28515625" customWidth="1"/>
    <col min="3" max="3" width="32.7109375" customWidth="1"/>
  </cols>
  <sheetData>
    <row r="1" spans="1:3" ht="64.150000000000006" customHeight="1">
      <c r="A1" s="819" t="s">
        <v>595</v>
      </c>
      <c r="B1" s="819"/>
      <c r="C1" s="819"/>
    </row>
    <row r="2" spans="1:3" ht="21" customHeight="1">
      <c r="A2" s="820" t="s">
        <v>643</v>
      </c>
      <c r="B2" s="820"/>
      <c r="C2" s="820"/>
    </row>
    <row r="3" spans="1:3" ht="19.899999999999999" customHeight="1">
      <c r="A3" s="329" t="s">
        <v>522</v>
      </c>
      <c r="B3" s="329"/>
      <c r="C3" s="329" t="s">
        <v>26</v>
      </c>
    </row>
    <row r="4" spans="1:3" s="70" customFormat="1" ht="38.450000000000003" customHeight="1">
      <c r="A4" s="328">
        <v>1</v>
      </c>
      <c r="B4" s="325" t="s">
        <v>730</v>
      </c>
      <c r="C4" s="330">
        <v>350000000</v>
      </c>
    </row>
    <row r="5" spans="1:3" s="70" customFormat="1" ht="38.450000000000003" customHeight="1">
      <c r="A5" s="328">
        <v>2</v>
      </c>
      <c r="B5" s="325" t="s">
        <v>731</v>
      </c>
      <c r="C5" s="330">
        <v>50000000</v>
      </c>
    </row>
    <row r="6" spans="1:3" ht="30.6" customHeight="1">
      <c r="A6" s="328">
        <v>3</v>
      </c>
      <c r="B6" s="325" t="s">
        <v>733</v>
      </c>
      <c r="C6" s="336">
        <f>SUM(C4:C5)</f>
        <v>400000000</v>
      </c>
    </row>
    <row r="7" spans="1:3" ht="30.6" customHeight="1">
      <c r="A7" s="328">
        <v>4</v>
      </c>
      <c r="B7" s="325"/>
      <c r="C7" s="336">
        <v>203000000</v>
      </c>
    </row>
    <row r="8" spans="1:3" ht="30.6" customHeight="1">
      <c r="A8" s="328">
        <v>5</v>
      </c>
      <c r="B8" s="325" t="s">
        <v>741</v>
      </c>
      <c r="C8" s="336">
        <f>C7-C9</f>
        <v>27226779.199999988</v>
      </c>
    </row>
    <row r="9" spans="1:3" ht="30.6" customHeight="1">
      <c r="A9" s="328">
        <v>6</v>
      </c>
      <c r="B9" s="325" t="s">
        <v>740</v>
      </c>
      <c r="C9" s="336">
        <f>'RE-CS'!J507</f>
        <v>175773220.80000001</v>
      </c>
    </row>
    <row r="10" spans="1:3" ht="30.6" customHeight="1">
      <c r="A10" s="328">
        <v>7</v>
      </c>
      <c r="B10" s="325" t="s">
        <v>742</v>
      </c>
      <c r="C10" s="336">
        <f>('RE-CS'!L507)*1.18+1400000</f>
        <v>48059536.399999999</v>
      </c>
    </row>
    <row r="11" spans="1:3" ht="30.6" customHeight="1">
      <c r="A11" s="328">
        <v>8</v>
      </c>
      <c r="B11" s="325" t="s">
        <v>744</v>
      </c>
      <c r="C11" s="331">
        <f>SUM(C9:C10)</f>
        <v>223832757.20000002</v>
      </c>
    </row>
    <row r="12" spans="1:3" ht="30.6" customHeight="1">
      <c r="A12" s="328">
        <v>9</v>
      </c>
      <c r="B12" s="325" t="s">
        <v>743</v>
      </c>
      <c r="C12" s="331">
        <f>C8</f>
        <v>27226779.199999988</v>
      </c>
    </row>
    <row r="13" spans="1:3" ht="30.6" customHeight="1">
      <c r="A13" s="328">
        <v>10</v>
      </c>
      <c r="B13" s="325" t="s">
        <v>745</v>
      </c>
      <c r="C13" s="331">
        <f>SUM(C11:C12)</f>
        <v>251059536.40000001</v>
      </c>
    </row>
    <row r="14" spans="1:3" ht="30.6" customHeight="1">
      <c r="A14" s="328">
        <v>11</v>
      </c>
      <c r="B14" s="325" t="s">
        <v>746</v>
      </c>
      <c r="C14" s="331">
        <f>NA!G23</f>
        <v>268000809.14600003</v>
      </c>
    </row>
    <row r="15" spans="1:3" ht="30.6" customHeight="1">
      <c r="A15" s="328">
        <v>12</v>
      </c>
      <c r="B15" s="325"/>
      <c r="C15" s="331">
        <f>C14-C13</f>
        <v>16941272.746000022</v>
      </c>
    </row>
    <row r="16" spans="1:3" ht="30.6" hidden="1" customHeight="1">
      <c r="A16" s="328">
        <v>13</v>
      </c>
      <c r="B16" s="333" t="s">
        <v>736</v>
      </c>
      <c r="C16" s="334">
        <f>NA!G37</f>
        <v>280281442.07240927</v>
      </c>
    </row>
    <row r="17" spans="1:3" ht="30.6" hidden="1" customHeight="1">
      <c r="A17" s="328">
        <v>14</v>
      </c>
      <c r="B17" s="326" t="s">
        <v>735</v>
      </c>
      <c r="C17" s="334">
        <v>1400000</v>
      </c>
    </row>
    <row r="18" spans="1:3" ht="30.6" hidden="1" customHeight="1">
      <c r="A18" s="24"/>
      <c r="B18" s="327" t="s">
        <v>734</v>
      </c>
      <c r="C18" s="332">
        <f>C6-C17-C16</f>
        <v>118318557.92759073</v>
      </c>
    </row>
    <row r="19" spans="1:3">
      <c r="A19" s="6"/>
      <c r="B19" s="6"/>
      <c r="C19" s="318"/>
    </row>
    <row r="20" spans="1:3">
      <c r="A20" s="6"/>
      <c r="B20" s="6"/>
      <c r="C20" s="318"/>
    </row>
    <row r="21" spans="1:3">
      <c r="A21" s="6"/>
      <c r="B21" s="6"/>
      <c r="C21" s="318"/>
    </row>
    <row r="22" spans="1:3">
      <c r="A22" s="6"/>
      <c r="B22" s="6"/>
      <c r="C22" s="318"/>
    </row>
    <row r="23" spans="1:3">
      <c r="A23" s="6"/>
      <c r="B23" s="6"/>
      <c r="C23" s="318"/>
    </row>
    <row r="24" spans="1:3">
      <c r="A24" s="6"/>
      <c r="B24" s="6"/>
      <c r="C24" s="318"/>
    </row>
    <row r="25" spans="1:3">
      <c r="A25" s="6"/>
      <c r="B25" s="6"/>
      <c r="C25" s="318"/>
    </row>
    <row r="26" spans="1:3">
      <c r="A26" s="6"/>
      <c r="B26" s="6"/>
      <c r="C26" s="6"/>
    </row>
    <row r="27" spans="1:3">
      <c r="A27" s="6"/>
      <c r="B27" s="6"/>
      <c r="C27" s="6"/>
    </row>
  </sheetData>
  <mergeCells count="2">
    <mergeCell ref="A1:C1"/>
    <mergeCell ref="A2:C2"/>
  </mergeCells>
  <pageMargins left="0.70866141732283472" right="0.39370078740157483" top="0.98425196850393704" bottom="0.98425196850393704" header="0.51181102362204722" footer="0.51181102362204722"/>
  <pageSetup paperSize="9" scale="90" orientation="portrait" r:id="rId1"/>
</worksheet>
</file>

<file path=xl/worksheets/sheet6.xml><?xml version="1.0" encoding="utf-8"?>
<worksheet xmlns="http://schemas.openxmlformats.org/spreadsheetml/2006/main" xmlns:r="http://schemas.openxmlformats.org/officeDocument/2006/relationships">
  <sheetPr codeName="Sheet3" filterMode="1">
    <pageSetUpPr fitToPage="1"/>
  </sheetPr>
  <dimension ref="A1:AD841"/>
  <sheetViews>
    <sheetView view="pageBreakPreview" zoomScale="70" zoomScaleNormal="87" zoomScaleSheetLayoutView="70" workbookViewId="0">
      <pane xSplit="6" ySplit="4" topLeftCell="G103" activePane="bottomRight" state="frozen"/>
      <selection activeCell="G33" sqref="G33"/>
      <selection pane="topRight" activeCell="G33" sqref="G33"/>
      <selection pane="bottomLeft" activeCell="G33" sqref="G33"/>
      <selection pane="bottomRight" activeCell="G33" sqref="G33"/>
    </sheetView>
  </sheetViews>
  <sheetFormatPr defaultRowHeight="15"/>
  <cols>
    <col min="1" max="1" width="4.28515625" customWidth="1"/>
    <col min="2" max="2" width="5.85546875" bestFit="1" customWidth="1"/>
    <col min="3" max="3" width="7.5703125" customWidth="1"/>
    <col min="4" max="4" width="5.5703125" bestFit="1" customWidth="1"/>
    <col min="5" max="5" width="9" customWidth="1"/>
    <col min="6" max="6" width="57.42578125" style="6" customWidth="1"/>
    <col min="7" max="7" width="5.7109375" style="5" bestFit="1" customWidth="1"/>
    <col min="8" max="8" width="10.5703125" style="4" customWidth="1"/>
    <col min="9" max="9" width="6" style="3" bestFit="1" customWidth="1"/>
    <col min="10" max="10" width="14.28515625" style="106" bestFit="1" customWidth="1"/>
    <col min="11" max="11" width="4.85546875" style="108" bestFit="1" customWidth="1"/>
    <col min="12" max="12" width="14" style="108" bestFit="1" customWidth="1"/>
    <col min="13" max="13" width="6" style="2" bestFit="1" customWidth="1"/>
    <col min="14" max="14" width="14.28515625" style="2" bestFit="1" customWidth="1"/>
    <col min="15" max="15" width="8.7109375" style="1" bestFit="1" customWidth="1"/>
    <col min="16" max="16" width="17.28515625" style="1" bestFit="1" customWidth="1"/>
    <col min="17" max="18" width="16.140625" style="1" bestFit="1" customWidth="1"/>
    <col min="21" max="21" width="26.140625" customWidth="1"/>
    <col min="23" max="23" width="32" customWidth="1"/>
    <col min="24" max="24" width="27.85546875" customWidth="1"/>
    <col min="25" max="25" width="23.140625" customWidth="1"/>
    <col min="26" max="26" width="23" customWidth="1"/>
    <col min="27" max="27" width="25.7109375" customWidth="1"/>
    <col min="28" max="28" width="28.140625" customWidth="1"/>
  </cols>
  <sheetData>
    <row r="1" spans="1:30" ht="30.75" customHeight="1" thickTop="1" thickBot="1">
      <c r="B1" s="824" t="s">
        <v>756</v>
      </c>
      <c r="C1" s="825"/>
      <c r="D1" s="825"/>
      <c r="E1" s="825"/>
      <c r="F1" s="825"/>
      <c r="G1" s="825"/>
      <c r="H1" s="825"/>
      <c r="I1" s="825"/>
      <c r="J1" s="825"/>
      <c r="K1" s="825"/>
      <c r="L1" s="825"/>
      <c r="M1" s="825"/>
      <c r="N1" s="825"/>
      <c r="O1" s="825"/>
      <c r="P1" s="825"/>
      <c r="Q1" s="825"/>
      <c r="R1" s="826"/>
    </row>
    <row r="2" spans="1:30" s="24" customFormat="1" ht="32.450000000000003" customHeight="1">
      <c r="A2" s="48"/>
      <c r="B2" s="827" t="s">
        <v>522</v>
      </c>
      <c r="C2" s="830" t="s">
        <v>645</v>
      </c>
      <c r="D2" s="822" t="s">
        <v>521</v>
      </c>
      <c r="E2" s="822" t="s">
        <v>520</v>
      </c>
      <c r="F2" s="822" t="s">
        <v>519</v>
      </c>
      <c r="G2" s="830" t="s">
        <v>29</v>
      </c>
      <c r="H2" s="830" t="s">
        <v>28</v>
      </c>
      <c r="I2" s="822" t="s">
        <v>518</v>
      </c>
      <c r="J2" s="822"/>
      <c r="K2" s="822" t="s">
        <v>517</v>
      </c>
      <c r="L2" s="822"/>
      <c r="M2" s="822" t="s">
        <v>516</v>
      </c>
      <c r="N2" s="822"/>
      <c r="O2" s="822" t="s">
        <v>515</v>
      </c>
      <c r="P2" s="822"/>
      <c r="Q2" s="822" t="s">
        <v>514</v>
      </c>
      <c r="R2" s="823"/>
      <c r="S2" s="350"/>
    </row>
    <row r="3" spans="1:30" s="24" customFormat="1" ht="31.5" customHeight="1" thickBot="1">
      <c r="A3" s="49"/>
      <c r="B3" s="828"/>
      <c r="C3" s="831"/>
      <c r="D3" s="829"/>
      <c r="E3" s="829"/>
      <c r="F3" s="829"/>
      <c r="G3" s="831"/>
      <c r="H3" s="831"/>
      <c r="I3" s="27" t="s">
        <v>27</v>
      </c>
      <c r="J3" s="27" t="s">
        <v>26</v>
      </c>
      <c r="K3" s="27" t="s">
        <v>27</v>
      </c>
      <c r="L3" s="27" t="s">
        <v>26</v>
      </c>
      <c r="M3" s="27" t="s">
        <v>27</v>
      </c>
      <c r="N3" s="27" t="s">
        <v>26</v>
      </c>
      <c r="O3" s="27" t="s">
        <v>27</v>
      </c>
      <c r="P3" s="27" t="s">
        <v>26</v>
      </c>
      <c r="Q3" s="27" t="s">
        <v>513</v>
      </c>
      <c r="R3" s="151" t="s">
        <v>512</v>
      </c>
      <c r="S3" s="350"/>
    </row>
    <row r="4" spans="1:30" s="23" customFormat="1" ht="24" customHeight="1">
      <c r="A4"/>
      <c r="B4" s="63">
        <v>1</v>
      </c>
      <c r="C4" s="306"/>
      <c r="D4" s="64">
        <v>2</v>
      </c>
      <c r="E4" s="65">
        <v>3</v>
      </c>
      <c r="F4" s="64">
        <v>4</v>
      </c>
      <c r="G4" s="64">
        <v>5</v>
      </c>
      <c r="H4" s="152">
        <v>6</v>
      </c>
      <c r="I4" s="65">
        <v>7</v>
      </c>
      <c r="J4" s="65">
        <v>8</v>
      </c>
      <c r="K4" s="64">
        <v>9</v>
      </c>
      <c r="L4" s="65">
        <v>10</v>
      </c>
      <c r="M4" s="64">
        <v>11</v>
      </c>
      <c r="N4" s="65">
        <v>12</v>
      </c>
      <c r="O4" s="65">
        <v>13</v>
      </c>
      <c r="P4" s="65">
        <v>14</v>
      </c>
      <c r="Q4" s="65">
        <v>15</v>
      </c>
      <c r="R4" s="153">
        <v>16</v>
      </c>
      <c r="S4" s="351"/>
    </row>
    <row r="5" spans="1:30" s="23" customFormat="1" ht="24" customHeight="1" thickBot="1">
      <c r="A5"/>
      <c r="B5" s="115"/>
      <c r="C5" s="307"/>
      <c r="D5" s="116"/>
      <c r="E5" s="117"/>
      <c r="F5" s="118" t="s">
        <v>534</v>
      </c>
      <c r="G5" s="116"/>
      <c r="H5" s="154"/>
      <c r="I5" s="117"/>
      <c r="J5" s="117"/>
      <c r="K5" s="116"/>
      <c r="L5" s="117"/>
      <c r="M5" s="116"/>
      <c r="N5" s="117"/>
      <c r="O5" s="117"/>
      <c r="P5" s="117"/>
      <c r="Q5" s="117"/>
      <c r="R5" s="155"/>
      <c r="S5" s="352"/>
      <c r="W5" s="23" t="s">
        <v>591</v>
      </c>
      <c r="X5" s="23" t="s">
        <v>592</v>
      </c>
      <c r="Y5" s="23" t="s">
        <v>593</v>
      </c>
      <c r="Z5" s="23" t="s">
        <v>594</v>
      </c>
      <c r="AA5" s="23" t="s">
        <v>633</v>
      </c>
      <c r="AB5" s="23" t="s">
        <v>636</v>
      </c>
    </row>
    <row r="6" spans="1:30" s="23" customFormat="1" ht="30">
      <c r="A6" s="50"/>
      <c r="B6" s="356">
        <v>1</v>
      </c>
      <c r="C6" s="47">
        <v>1</v>
      </c>
      <c r="D6" s="47">
        <v>1</v>
      </c>
      <c r="E6" s="47" t="s">
        <v>511</v>
      </c>
      <c r="F6" s="52" t="s">
        <v>510</v>
      </c>
      <c r="G6" s="53" t="s">
        <v>0</v>
      </c>
      <c r="H6" s="156">
        <v>15010</v>
      </c>
      <c r="I6" s="47">
        <v>400</v>
      </c>
      <c r="J6" s="157">
        <f>H6*I6</f>
        <v>6004000</v>
      </c>
      <c r="K6" s="54">
        <v>350</v>
      </c>
      <c r="L6" s="158">
        <f>K6*H6</f>
        <v>5253500</v>
      </c>
      <c r="M6" s="159">
        <f>$I6+$K6</f>
        <v>750</v>
      </c>
      <c r="N6" s="160">
        <f>M6*H6</f>
        <v>11257500</v>
      </c>
      <c r="O6" s="55">
        <v>491.9486</v>
      </c>
      <c r="P6" s="158">
        <f>O6*H6</f>
        <v>7384148.4859999996</v>
      </c>
      <c r="Q6" s="158">
        <f t="shared" ref="Q6:Q67" si="0">IF(P6&gt;N6,P6-N6,0)</f>
        <v>0</v>
      </c>
      <c r="R6" s="357">
        <f t="shared" ref="R6:R35" si="1">IF(N6&gt;P6,N6-P6,0)</f>
        <v>3873351.5140000004</v>
      </c>
      <c r="S6" s="353" t="s">
        <v>554</v>
      </c>
      <c r="T6" s="112" t="s">
        <v>554</v>
      </c>
      <c r="U6" s="68" t="s">
        <v>577</v>
      </c>
      <c r="V6" s="67">
        <v>1</v>
      </c>
      <c r="W6" s="69">
        <f t="shared" ref="W6:W18" si="2">SUMIF($S$6:$S$573,T6,$P$6:$P$573)</f>
        <v>43223650.441</v>
      </c>
      <c r="X6" s="69">
        <f t="shared" ref="X6:X18" si="3">SUMIF($S$6:$S$573,T6,$N$6:$N$573)</f>
        <v>48053380.799999997</v>
      </c>
      <c r="Y6" s="69">
        <f t="shared" ref="Y6:Y18" si="4">SUMIF($S$6:$S$573,T6,$Q$6:$Q$573)</f>
        <v>8476437.1640000008</v>
      </c>
      <c r="Z6" s="69">
        <f t="shared" ref="Z6:Z18" si="5">SUMIF($S$6:$S$507,T6,$R$6:$R$573)</f>
        <v>13306167.523000002</v>
      </c>
      <c r="AA6" s="284">
        <f t="shared" ref="AA6:AA18" si="6">SUMIF($S$6:$S$573,T6,$J$6:$J$574)</f>
        <v>40701300.799999997</v>
      </c>
      <c r="AB6" s="284">
        <f t="shared" ref="AB6:AB18" ca="1" si="7">SUMIF($S$6:$S$573,T6,$L$6:$L$570)</f>
        <v>7352080</v>
      </c>
      <c r="AD6" s="305"/>
    </row>
    <row r="7" spans="1:30" s="23" customFormat="1" ht="21">
      <c r="A7" s="94"/>
      <c r="B7" s="257"/>
      <c r="C7" s="43"/>
      <c r="D7" s="57"/>
      <c r="E7" s="57"/>
      <c r="F7" s="57"/>
      <c r="G7" s="57"/>
      <c r="H7" s="57"/>
      <c r="I7" s="57"/>
      <c r="J7" s="57"/>
      <c r="K7" s="57"/>
      <c r="L7" s="57"/>
      <c r="M7" s="161"/>
      <c r="N7" s="57"/>
      <c r="O7" s="58"/>
      <c r="P7" s="57"/>
      <c r="Q7" s="162">
        <f t="shared" si="0"/>
        <v>0</v>
      </c>
      <c r="R7" s="358">
        <f t="shared" si="1"/>
        <v>0</v>
      </c>
      <c r="S7" s="354"/>
      <c r="T7" s="112" t="s">
        <v>551</v>
      </c>
      <c r="U7" s="68" t="s">
        <v>579</v>
      </c>
      <c r="V7" s="67">
        <v>3</v>
      </c>
      <c r="W7" s="69">
        <f t="shared" si="2"/>
        <v>49845130</v>
      </c>
      <c r="X7" s="69">
        <f t="shared" si="3"/>
        <v>50777380</v>
      </c>
      <c r="Y7" s="69">
        <f t="shared" si="4"/>
        <v>3167750</v>
      </c>
      <c r="Z7" s="69">
        <f t="shared" si="5"/>
        <v>4100000</v>
      </c>
      <c r="AA7" s="284">
        <f t="shared" si="6"/>
        <v>45337380</v>
      </c>
      <c r="AB7" s="284">
        <f t="shared" ca="1" si="7"/>
        <v>5440000</v>
      </c>
      <c r="AD7" s="305"/>
    </row>
    <row r="8" spans="1:30" s="23" customFormat="1" ht="30">
      <c r="A8" s="51"/>
      <c r="B8" s="359">
        <v>2</v>
      </c>
      <c r="C8" s="28">
        <v>1</v>
      </c>
      <c r="D8" s="28">
        <v>199</v>
      </c>
      <c r="E8" s="28" t="s">
        <v>509</v>
      </c>
      <c r="F8" s="33" t="s">
        <v>508</v>
      </c>
      <c r="G8" s="29" t="s">
        <v>0</v>
      </c>
      <c r="H8" s="163">
        <v>15010</v>
      </c>
      <c r="I8" s="28">
        <f>200+185</f>
        <v>385</v>
      </c>
      <c r="J8" s="164">
        <f>H8*I8</f>
        <v>5778850</v>
      </c>
      <c r="K8" s="30">
        <v>78</v>
      </c>
      <c r="L8" s="162">
        <f>K8*H8</f>
        <v>1170780</v>
      </c>
      <c r="M8" s="161">
        <f t="shared" ref="M8:M68" si="8">$I8+$K8</f>
        <v>463</v>
      </c>
      <c r="N8" s="165">
        <f>M8*H8</f>
        <v>6949630</v>
      </c>
      <c r="O8" s="31">
        <v>263.16500000000002</v>
      </c>
      <c r="P8" s="162">
        <f>O8*H8</f>
        <v>3950106.6500000004</v>
      </c>
      <c r="Q8" s="162">
        <f t="shared" si="0"/>
        <v>0</v>
      </c>
      <c r="R8" s="358">
        <f t="shared" si="1"/>
        <v>2999523.3499999996</v>
      </c>
      <c r="S8" s="354" t="s">
        <v>554</v>
      </c>
      <c r="T8" s="112" t="s">
        <v>538</v>
      </c>
      <c r="U8" s="68"/>
      <c r="V8" s="67">
        <v>5</v>
      </c>
      <c r="W8" s="69">
        <f t="shared" si="2"/>
        <v>3150000</v>
      </c>
      <c r="X8" s="69">
        <f t="shared" si="3"/>
        <v>2850000</v>
      </c>
      <c r="Y8" s="69">
        <f t="shared" si="4"/>
        <v>300000</v>
      </c>
      <c r="Z8" s="69">
        <f t="shared" si="5"/>
        <v>0</v>
      </c>
      <c r="AA8" s="284">
        <f t="shared" si="6"/>
        <v>2850000</v>
      </c>
      <c r="AB8" s="284">
        <f t="shared" ca="1" si="7"/>
        <v>0</v>
      </c>
      <c r="AD8" s="305"/>
    </row>
    <row r="9" spans="1:30" s="23" customFormat="1" ht="21">
      <c r="A9" s="51"/>
      <c r="B9" s="360"/>
      <c r="C9" s="58"/>
      <c r="D9" s="58"/>
      <c r="E9" s="58"/>
      <c r="F9" s="58"/>
      <c r="G9" s="58"/>
      <c r="H9" s="58"/>
      <c r="I9" s="58"/>
      <c r="J9" s="58"/>
      <c r="K9" s="58"/>
      <c r="L9" s="58"/>
      <c r="M9" s="161"/>
      <c r="N9" s="58"/>
      <c r="O9" s="58"/>
      <c r="P9" s="58"/>
      <c r="Q9" s="162">
        <f t="shared" si="0"/>
        <v>0</v>
      </c>
      <c r="R9" s="358">
        <f t="shared" si="1"/>
        <v>0</v>
      </c>
      <c r="S9" s="354"/>
      <c r="T9" s="113" t="s">
        <v>553</v>
      </c>
      <c r="U9" s="68" t="s">
        <v>584</v>
      </c>
      <c r="V9" s="67">
        <v>7</v>
      </c>
      <c r="W9" s="69">
        <f t="shared" si="2"/>
        <v>4118200</v>
      </c>
      <c r="X9" s="69">
        <f t="shared" si="3"/>
        <v>3892000</v>
      </c>
      <c r="Y9" s="69">
        <f t="shared" si="4"/>
        <v>226200.00000000006</v>
      </c>
      <c r="Z9" s="69">
        <f t="shared" si="5"/>
        <v>0</v>
      </c>
      <c r="AA9" s="284">
        <f t="shared" si="6"/>
        <v>3892000</v>
      </c>
      <c r="AB9" s="284">
        <f t="shared" ca="1" si="7"/>
        <v>0</v>
      </c>
      <c r="AD9" s="305"/>
    </row>
    <row r="10" spans="1:30" s="23" customFormat="1">
      <c r="A10" s="51"/>
      <c r="B10" s="359">
        <v>3</v>
      </c>
      <c r="C10" s="28">
        <v>1.5</v>
      </c>
      <c r="D10" s="28">
        <v>2</v>
      </c>
      <c r="E10" s="28" t="s">
        <v>507</v>
      </c>
      <c r="F10" s="33" t="s">
        <v>506</v>
      </c>
      <c r="G10" s="29" t="s">
        <v>3</v>
      </c>
      <c r="H10" s="163">
        <v>295000</v>
      </c>
      <c r="I10" s="28">
        <v>2</v>
      </c>
      <c r="J10" s="164">
        <f>H10*I10</f>
        <v>590000</v>
      </c>
      <c r="K10" s="30">
        <v>1</v>
      </c>
      <c r="L10" s="162">
        <f>K10*H10</f>
        <v>295000</v>
      </c>
      <c r="M10" s="161">
        <f t="shared" si="8"/>
        <v>3</v>
      </c>
      <c r="N10" s="165">
        <f>M10*H10</f>
        <v>885000</v>
      </c>
      <c r="O10" s="31">
        <v>0</v>
      </c>
      <c r="P10" s="162">
        <f>O10*H10</f>
        <v>0</v>
      </c>
      <c r="Q10" s="162">
        <f t="shared" si="0"/>
        <v>0</v>
      </c>
      <c r="R10" s="358">
        <f t="shared" si="1"/>
        <v>885000</v>
      </c>
      <c r="S10" s="354" t="s">
        <v>571</v>
      </c>
      <c r="T10" s="112" t="s">
        <v>571</v>
      </c>
      <c r="U10" s="68" t="s">
        <v>582</v>
      </c>
      <c r="V10" s="67">
        <v>8</v>
      </c>
      <c r="W10" s="69">
        <f t="shared" si="2"/>
        <v>71887500</v>
      </c>
      <c r="X10" s="69">
        <f t="shared" si="3"/>
        <v>67867500</v>
      </c>
      <c r="Y10" s="69">
        <f t="shared" si="4"/>
        <v>12005000</v>
      </c>
      <c r="Z10" s="69">
        <f t="shared" si="5"/>
        <v>7985000</v>
      </c>
      <c r="AA10" s="284">
        <f t="shared" si="6"/>
        <v>46177500</v>
      </c>
      <c r="AB10" s="284">
        <f t="shared" ca="1" si="7"/>
        <v>21690000</v>
      </c>
    </row>
    <row r="11" spans="1:30" s="23" customFormat="1" ht="21">
      <c r="A11" s="51"/>
      <c r="B11" s="360"/>
      <c r="C11" s="58"/>
      <c r="D11" s="58"/>
      <c r="E11" s="58"/>
      <c r="F11" s="58"/>
      <c r="G11" s="58"/>
      <c r="H11" s="58"/>
      <c r="I11" s="58"/>
      <c r="J11" s="58"/>
      <c r="K11" s="58"/>
      <c r="L11" s="58"/>
      <c r="M11" s="161"/>
      <c r="N11" s="58"/>
      <c r="O11" s="58"/>
      <c r="P11" s="58"/>
      <c r="Q11" s="162">
        <f t="shared" si="0"/>
        <v>0</v>
      </c>
      <c r="R11" s="358">
        <f t="shared" si="1"/>
        <v>0</v>
      </c>
      <c r="S11" s="354"/>
      <c r="T11" s="113" t="s">
        <v>552</v>
      </c>
      <c r="U11" s="68" t="s">
        <v>587</v>
      </c>
      <c r="V11" s="67">
        <v>10</v>
      </c>
      <c r="W11" s="69">
        <f t="shared" si="2"/>
        <v>32960000</v>
      </c>
      <c r="X11" s="69">
        <f t="shared" si="3"/>
        <v>25714000</v>
      </c>
      <c r="Y11" s="69">
        <f t="shared" si="4"/>
        <v>7246000</v>
      </c>
      <c r="Z11" s="69">
        <f t="shared" si="5"/>
        <v>0</v>
      </c>
      <c r="AA11" s="284">
        <f t="shared" si="6"/>
        <v>21104000</v>
      </c>
      <c r="AB11" s="284">
        <f t="shared" ca="1" si="7"/>
        <v>4610000</v>
      </c>
    </row>
    <row r="12" spans="1:30" s="23" customFormat="1">
      <c r="A12" s="51"/>
      <c r="B12" s="359">
        <v>4</v>
      </c>
      <c r="C12" s="28">
        <v>2.1</v>
      </c>
      <c r="D12" s="28">
        <v>3</v>
      </c>
      <c r="E12" s="28" t="s">
        <v>505</v>
      </c>
      <c r="F12" s="33" t="s">
        <v>504</v>
      </c>
      <c r="G12" s="29" t="s">
        <v>0</v>
      </c>
      <c r="H12" s="163">
        <v>4035</v>
      </c>
      <c r="I12" s="28">
        <v>160</v>
      </c>
      <c r="J12" s="164">
        <f>H12*I12</f>
        <v>645600</v>
      </c>
      <c r="K12" s="30">
        <v>80</v>
      </c>
      <c r="L12" s="162">
        <f>K12*H12</f>
        <v>322800</v>
      </c>
      <c r="M12" s="161">
        <f t="shared" si="8"/>
        <v>240</v>
      </c>
      <c r="N12" s="165">
        <f>M12*H12</f>
        <v>968400</v>
      </c>
      <c r="O12" s="31">
        <v>217.78020000000001</v>
      </c>
      <c r="P12" s="162">
        <f>O12*H12</f>
        <v>878743.10700000008</v>
      </c>
      <c r="Q12" s="162">
        <f t="shared" si="0"/>
        <v>0</v>
      </c>
      <c r="R12" s="358">
        <f t="shared" si="1"/>
        <v>89656.892999999924</v>
      </c>
      <c r="S12" s="354" t="s">
        <v>554</v>
      </c>
      <c r="T12" s="113" t="s">
        <v>555</v>
      </c>
      <c r="U12" s="68" t="s">
        <v>585</v>
      </c>
      <c r="V12" s="67">
        <v>11</v>
      </c>
      <c r="W12" s="69">
        <f t="shared" si="2"/>
        <v>473957.52</v>
      </c>
      <c r="X12" s="69">
        <f t="shared" si="3"/>
        <v>611340</v>
      </c>
      <c r="Y12" s="69">
        <f t="shared" si="4"/>
        <v>32627.520000000004</v>
      </c>
      <c r="Z12" s="69">
        <f t="shared" si="5"/>
        <v>170010</v>
      </c>
      <c r="AA12" s="284">
        <f t="shared" si="6"/>
        <v>611340</v>
      </c>
      <c r="AB12" s="284">
        <f t="shared" ca="1" si="7"/>
        <v>0</v>
      </c>
    </row>
    <row r="13" spans="1:30" s="23" customFormat="1" ht="21">
      <c r="A13" s="51"/>
      <c r="B13" s="360"/>
      <c r="C13" s="58"/>
      <c r="D13" s="58"/>
      <c r="E13" s="58"/>
      <c r="F13" s="58"/>
      <c r="G13" s="58"/>
      <c r="H13" s="58"/>
      <c r="I13" s="58"/>
      <c r="J13" s="58"/>
      <c r="K13" s="58"/>
      <c r="L13" s="58"/>
      <c r="M13" s="161"/>
      <c r="N13" s="58"/>
      <c r="O13" s="58"/>
      <c r="P13" s="58"/>
      <c r="Q13" s="162">
        <f t="shared" si="0"/>
        <v>0</v>
      </c>
      <c r="R13" s="358">
        <f t="shared" si="1"/>
        <v>0</v>
      </c>
      <c r="S13" s="354"/>
      <c r="T13" s="112" t="s">
        <v>557</v>
      </c>
      <c r="U13" s="68" t="s">
        <v>556</v>
      </c>
      <c r="V13" s="67">
        <v>12</v>
      </c>
      <c r="W13" s="69">
        <f t="shared" si="2"/>
        <v>16967800</v>
      </c>
      <c r="X13" s="69">
        <f t="shared" si="3"/>
        <v>15549600</v>
      </c>
      <c r="Y13" s="69">
        <f t="shared" si="4"/>
        <v>1753050</v>
      </c>
      <c r="Z13" s="69">
        <f t="shared" si="5"/>
        <v>334850</v>
      </c>
      <c r="AA13" s="284">
        <f t="shared" si="6"/>
        <v>15099700</v>
      </c>
      <c r="AB13" s="284">
        <f t="shared" ca="1" si="7"/>
        <v>449900</v>
      </c>
    </row>
    <row r="14" spans="1:30" s="23" customFormat="1">
      <c r="A14" s="51"/>
      <c r="B14" s="359">
        <v>5</v>
      </c>
      <c r="C14" s="28">
        <v>2.2000000000000002</v>
      </c>
      <c r="D14" s="28">
        <v>4</v>
      </c>
      <c r="E14" s="28" t="s">
        <v>503</v>
      </c>
      <c r="F14" s="33" t="s">
        <v>502</v>
      </c>
      <c r="G14" s="29" t="s">
        <v>0</v>
      </c>
      <c r="H14" s="163">
        <v>3750</v>
      </c>
      <c r="I14" s="28">
        <v>175</v>
      </c>
      <c r="J14" s="164">
        <f>H14*I14</f>
        <v>656250</v>
      </c>
      <c r="K14" s="30">
        <v>50</v>
      </c>
      <c r="L14" s="162">
        <f>K14*H14</f>
        <v>187500</v>
      </c>
      <c r="M14" s="161">
        <f t="shared" si="8"/>
        <v>225</v>
      </c>
      <c r="N14" s="165">
        <f>M14*H14</f>
        <v>843750</v>
      </c>
      <c r="O14" s="31">
        <v>87.032940000000011</v>
      </c>
      <c r="P14" s="162">
        <f>O14*H14</f>
        <v>326373.52500000002</v>
      </c>
      <c r="Q14" s="162">
        <f t="shared" si="0"/>
        <v>0</v>
      </c>
      <c r="R14" s="358">
        <f t="shared" si="1"/>
        <v>517376.47499999998</v>
      </c>
      <c r="S14" s="354" t="s">
        <v>554</v>
      </c>
      <c r="T14" s="112" t="s">
        <v>572</v>
      </c>
      <c r="U14" s="68" t="s">
        <v>578</v>
      </c>
      <c r="V14" s="67">
        <v>2</v>
      </c>
      <c r="W14" s="69">
        <f t="shared" si="2"/>
        <v>27907402.185000002</v>
      </c>
      <c r="X14" s="69">
        <f t="shared" si="3"/>
        <v>0</v>
      </c>
      <c r="Y14" s="69">
        <f t="shared" si="4"/>
        <v>27907402.185000002</v>
      </c>
      <c r="Z14" s="69">
        <f t="shared" si="5"/>
        <v>0</v>
      </c>
      <c r="AA14" s="284">
        <f t="shared" si="6"/>
        <v>0</v>
      </c>
      <c r="AB14" s="284">
        <f t="shared" ca="1" si="7"/>
        <v>0</v>
      </c>
    </row>
    <row r="15" spans="1:30" s="23" customFormat="1" ht="21" customHeight="1">
      <c r="A15" s="51"/>
      <c r="B15" s="359"/>
      <c r="C15" s="28"/>
      <c r="D15" s="28"/>
      <c r="E15" s="28"/>
      <c r="F15" s="33"/>
      <c r="G15" s="29"/>
      <c r="H15" s="163"/>
      <c r="I15" s="28"/>
      <c r="J15" s="164"/>
      <c r="K15" s="30"/>
      <c r="L15" s="162"/>
      <c r="M15" s="161"/>
      <c r="N15" s="165"/>
      <c r="O15" s="31"/>
      <c r="P15" s="162"/>
      <c r="Q15" s="162">
        <f t="shared" si="0"/>
        <v>0</v>
      </c>
      <c r="R15" s="358">
        <f t="shared" si="1"/>
        <v>0</v>
      </c>
      <c r="S15" s="354"/>
      <c r="T15" s="112" t="s">
        <v>573</v>
      </c>
      <c r="U15" s="68" t="s">
        <v>580</v>
      </c>
      <c r="V15" s="67">
        <v>4</v>
      </c>
      <c r="W15" s="69">
        <f t="shared" si="2"/>
        <v>15613710</v>
      </c>
      <c r="X15" s="69">
        <f t="shared" si="3"/>
        <v>0</v>
      </c>
      <c r="Y15" s="69">
        <f t="shared" si="4"/>
        <v>15613710</v>
      </c>
      <c r="Z15" s="69">
        <f t="shared" si="5"/>
        <v>0</v>
      </c>
      <c r="AA15" s="284">
        <f t="shared" si="6"/>
        <v>0</v>
      </c>
      <c r="AB15" s="284">
        <f t="shared" ca="1" si="7"/>
        <v>0</v>
      </c>
    </row>
    <row r="16" spans="1:30" s="23" customFormat="1">
      <c r="A16" s="51"/>
      <c r="B16" s="359">
        <v>6</v>
      </c>
      <c r="C16" s="28">
        <v>3</v>
      </c>
      <c r="D16" s="28">
        <v>5</v>
      </c>
      <c r="E16" s="28" t="s">
        <v>501</v>
      </c>
      <c r="F16" s="33" t="s">
        <v>432</v>
      </c>
      <c r="G16" s="29" t="s">
        <v>3</v>
      </c>
      <c r="H16" s="163">
        <v>465000</v>
      </c>
      <c r="I16" s="28">
        <v>4</v>
      </c>
      <c r="J16" s="164">
        <f>H16*I16</f>
        <v>1860000</v>
      </c>
      <c r="K16" s="30">
        <v>2</v>
      </c>
      <c r="L16" s="162">
        <f>K16*H16</f>
        <v>930000</v>
      </c>
      <c r="M16" s="161">
        <f t="shared" si="8"/>
        <v>6</v>
      </c>
      <c r="N16" s="165">
        <f>M16*H16</f>
        <v>2790000</v>
      </c>
      <c r="O16" s="31">
        <v>6</v>
      </c>
      <c r="P16" s="162">
        <f>O16*H16</f>
        <v>2790000</v>
      </c>
      <c r="Q16" s="162">
        <f t="shared" si="0"/>
        <v>0</v>
      </c>
      <c r="R16" s="358">
        <f t="shared" si="1"/>
        <v>0</v>
      </c>
      <c r="S16" s="354" t="s">
        <v>552</v>
      </c>
      <c r="T16" s="112" t="s">
        <v>574</v>
      </c>
      <c r="U16" s="68" t="s">
        <v>581</v>
      </c>
      <c r="V16" s="67">
        <v>6</v>
      </c>
      <c r="W16" s="69">
        <f t="shared" si="2"/>
        <v>615620</v>
      </c>
      <c r="X16" s="69">
        <f t="shared" si="3"/>
        <v>0</v>
      </c>
      <c r="Y16" s="69">
        <f t="shared" si="4"/>
        <v>615620</v>
      </c>
      <c r="Z16" s="69">
        <f t="shared" si="5"/>
        <v>0</v>
      </c>
      <c r="AA16" s="284">
        <f t="shared" si="6"/>
        <v>0</v>
      </c>
      <c r="AB16" s="284">
        <f t="shared" ca="1" si="7"/>
        <v>0</v>
      </c>
    </row>
    <row r="17" spans="1:28" s="23" customFormat="1" ht="21">
      <c r="A17" s="51"/>
      <c r="B17" s="360"/>
      <c r="C17" s="58"/>
      <c r="D17" s="58"/>
      <c r="E17" s="58"/>
      <c r="F17" s="58"/>
      <c r="G17" s="58"/>
      <c r="H17" s="58"/>
      <c r="I17" s="58"/>
      <c r="J17" s="58"/>
      <c r="K17" s="58"/>
      <c r="L17" s="58"/>
      <c r="M17" s="161"/>
      <c r="N17" s="58"/>
      <c r="O17" s="58"/>
      <c r="P17" s="58"/>
      <c r="Q17" s="162">
        <f t="shared" si="0"/>
        <v>0</v>
      </c>
      <c r="R17" s="358">
        <f t="shared" si="1"/>
        <v>0</v>
      </c>
      <c r="S17" s="354"/>
      <c r="T17" s="112" t="s">
        <v>576</v>
      </c>
      <c r="U17" s="68" t="s">
        <v>583</v>
      </c>
      <c r="V17" s="67">
        <v>9</v>
      </c>
      <c r="W17" s="69">
        <f t="shared" si="2"/>
        <v>191456</v>
      </c>
      <c r="X17" s="69">
        <f t="shared" si="3"/>
        <v>0</v>
      </c>
      <c r="Y17" s="69">
        <f t="shared" si="4"/>
        <v>191456</v>
      </c>
      <c r="Z17" s="69">
        <f t="shared" si="5"/>
        <v>0</v>
      </c>
      <c r="AA17" s="284">
        <f t="shared" si="6"/>
        <v>0</v>
      </c>
      <c r="AB17" s="284">
        <f t="shared" ca="1" si="7"/>
        <v>0</v>
      </c>
    </row>
    <row r="18" spans="1:28" s="23" customFormat="1">
      <c r="A18" s="51"/>
      <c r="B18" s="359">
        <v>7</v>
      </c>
      <c r="C18" s="28">
        <v>3.1</v>
      </c>
      <c r="D18" s="28">
        <v>6</v>
      </c>
      <c r="E18" s="28" t="s">
        <v>500</v>
      </c>
      <c r="F18" s="33" t="s">
        <v>430</v>
      </c>
      <c r="G18" s="29" t="s">
        <v>3</v>
      </c>
      <c r="H18" s="163">
        <v>1495000</v>
      </c>
      <c r="I18" s="28">
        <v>4</v>
      </c>
      <c r="J18" s="164">
        <f>H18*I18</f>
        <v>5980000</v>
      </c>
      <c r="K18" s="30">
        <v>2</v>
      </c>
      <c r="L18" s="162">
        <f>K18*H18</f>
        <v>2990000</v>
      </c>
      <c r="M18" s="161">
        <f t="shared" si="8"/>
        <v>6</v>
      </c>
      <c r="N18" s="165">
        <f>M18*H18</f>
        <v>8970000</v>
      </c>
      <c r="O18" s="31">
        <v>6</v>
      </c>
      <c r="P18" s="162">
        <f>O18*H18</f>
        <v>8970000</v>
      </c>
      <c r="Q18" s="162">
        <f t="shared" si="0"/>
        <v>0</v>
      </c>
      <c r="R18" s="358">
        <f t="shared" si="1"/>
        <v>0</v>
      </c>
      <c r="S18" s="354" t="s">
        <v>552</v>
      </c>
      <c r="T18" s="112" t="s">
        <v>575</v>
      </c>
      <c r="U18" s="68" t="s">
        <v>586</v>
      </c>
      <c r="V18" s="67">
        <v>13</v>
      </c>
      <c r="W18" s="69">
        <f t="shared" si="2"/>
        <v>1046383</v>
      </c>
      <c r="X18" s="69">
        <f t="shared" si="3"/>
        <v>0</v>
      </c>
      <c r="Y18" s="69">
        <f t="shared" si="4"/>
        <v>1046383</v>
      </c>
      <c r="Z18" s="69">
        <f t="shared" si="5"/>
        <v>0</v>
      </c>
      <c r="AA18" s="284">
        <f t="shared" si="6"/>
        <v>0</v>
      </c>
      <c r="AB18" s="284">
        <f t="shared" ca="1" si="7"/>
        <v>0</v>
      </c>
    </row>
    <row r="19" spans="1:28" s="23" customFormat="1" ht="21">
      <c r="A19" s="51"/>
      <c r="B19" s="360"/>
      <c r="C19" s="58"/>
      <c r="D19" s="58"/>
      <c r="E19" s="58"/>
      <c r="F19" s="58"/>
      <c r="G19" s="58"/>
      <c r="H19" s="58"/>
      <c r="I19" s="58"/>
      <c r="J19" s="58"/>
      <c r="K19" s="58"/>
      <c r="L19" s="58"/>
      <c r="M19" s="161"/>
      <c r="N19" s="58"/>
      <c r="O19" s="58"/>
      <c r="P19" s="58"/>
      <c r="Q19" s="162">
        <f t="shared" si="0"/>
        <v>0</v>
      </c>
      <c r="R19" s="358">
        <f t="shared" si="1"/>
        <v>0</v>
      </c>
      <c r="S19" s="354"/>
    </row>
    <row r="20" spans="1:28" s="23" customFormat="1">
      <c r="A20" s="51"/>
      <c r="B20" s="359">
        <v>8</v>
      </c>
      <c r="C20" s="28">
        <v>3.2</v>
      </c>
      <c r="D20" s="28">
        <v>7</v>
      </c>
      <c r="E20" s="28" t="s">
        <v>499</v>
      </c>
      <c r="F20" s="33" t="s">
        <v>426</v>
      </c>
      <c r="G20" s="29" t="s">
        <v>3</v>
      </c>
      <c r="H20" s="163">
        <v>345000</v>
      </c>
      <c r="I20" s="28">
        <v>4</v>
      </c>
      <c r="J20" s="164">
        <f>H20*I20</f>
        <v>1380000</v>
      </c>
      <c r="K20" s="30">
        <v>2</v>
      </c>
      <c r="L20" s="162">
        <f>K20*H20</f>
        <v>690000</v>
      </c>
      <c r="M20" s="161">
        <f t="shared" si="8"/>
        <v>6</v>
      </c>
      <c r="N20" s="165">
        <f>M20*H20</f>
        <v>2070000</v>
      </c>
      <c r="O20" s="31">
        <v>6</v>
      </c>
      <c r="P20" s="162">
        <f>O20*H20</f>
        <v>2070000</v>
      </c>
      <c r="Q20" s="162">
        <f t="shared" si="0"/>
        <v>0</v>
      </c>
      <c r="R20" s="358">
        <f t="shared" si="1"/>
        <v>0</v>
      </c>
      <c r="S20" s="354" t="s">
        <v>552</v>
      </c>
    </row>
    <row r="21" spans="1:28" s="23" customFormat="1" ht="21">
      <c r="A21" s="51"/>
      <c r="B21" s="360"/>
      <c r="C21" s="58"/>
      <c r="D21" s="58"/>
      <c r="E21" s="58"/>
      <c r="F21" s="60" t="s">
        <v>543</v>
      </c>
      <c r="G21" s="58"/>
      <c r="H21" s="163">
        <v>345000</v>
      </c>
      <c r="I21" s="58"/>
      <c r="J21" s="58"/>
      <c r="K21" s="58"/>
      <c r="L21" s="58"/>
      <c r="M21" s="161"/>
      <c r="N21" s="165"/>
      <c r="O21" s="30">
        <v>4</v>
      </c>
      <c r="P21" s="162">
        <f>O21*H21</f>
        <v>1380000</v>
      </c>
      <c r="Q21" s="162">
        <f t="shared" si="0"/>
        <v>1380000</v>
      </c>
      <c r="R21" s="358">
        <f t="shared" si="1"/>
        <v>0</v>
      </c>
      <c r="S21" s="354" t="s">
        <v>552</v>
      </c>
    </row>
    <row r="22" spans="1:28" s="23" customFormat="1">
      <c r="A22" s="51"/>
      <c r="B22" s="359">
        <v>9</v>
      </c>
      <c r="C22" s="28">
        <v>4</v>
      </c>
      <c r="D22" s="28">
        <v>8</v>
      </c>
      <c r="E22" s="28" t="s">
        <v>498</v>
      </c>
      <c r="F22" s="33" t="s">
        <v>424</v>
      </c>
      <c r="G22" s="29" t="s">
        <v>3</v>
      </c>
      <c r="H22" s="163">
        <v>22500</v>
      </c>
      <c r="I22" s="28">
        <v>4</v>
      </c>
      <c r="J22" s="164">
        <f>H22*I22</f>
        <v>90000</v>
      </c>
      <c r="K22" s="30">
        <v>2</v>
      </c>
      <c r="L22" s="162">
        <f>K22*H22</f>
        <v>45000</v>
      </c>
      <c r="M22" s="161">
        <f t="shared" si="8"/>
        <v>6</v>
      </c>
      <c r="N22" s="165">
        <f>M22*H22</f>
        <v>135000</v>
      </c>
      <c r="O22" s="31">
        <v>6</v>
      </c>
      <c r="P22" s="162">
        <f>O22*H22</f>
        <v>135000</v>
      </c>
      <c r="Q22" s="162">
        <f t="shared" si="0"/>
        <v>0</v>
      </c>
      <c r="R22" s="358">
        <f t="shared" si="1"/>
        <v>0</v>
      </c>
      <c r="S22" s="354" t="s">
        <v>571</v>
      </c>
      <c r="T22" s="114"/>
    </row>
    <row r="23" spans="1:28" s="23" customFormat="1" ht="21">
      <c r="A23" s="51"/>
      <c r="B23" s="360"/>
      <c r="C23" s="58"/>
      <c r="D23" s="58"/>
      <c r="E23" s="58"/>
      <c r="F23" s="58"/>
      <c r="G23" s="58"/>
      <c r="H23" s="58"/>
      <c r="I23" s="58"/>
      <c r="J23" s="58"/>
      <c r="K23" s="58"/>
      <c r="L23" s="58"/>
      <c r="M23" s="161"/>
      <c r="N23" s="58"/>
      <c r="O23" s="58"/>
      <c r="P23" s="58"/>
      <c r="Q23" s="162">
        <f t="shared" si="0"/>
        <v>0</v>
      </c>
      <c r="R23" s="358">
        <f t="shared" si="1"/>
        <v>0</v>
      </c>
      <c r="S23" s="354"/>
      <c r="T23" s="114"/>
    </row>
    <row r="24" spans="1:28" s="23" customFormat="1">
      <c r="A24" s="51"/>
      <c r="B24" s="359">
        <v>10</v>
      </c>
      <c r="C24" s="28">
        <v>5.0999999999999996</v>
      </c>
      <c r="D24" s="28">
        <v>9</v>
      </c>
      <c r="E24" s="28" t="s">
        <v>497</v>
      </c>
      <c r="F24" s="33" t="s">
        <v>496</v>
      </c>
      <c r="G24" s="29" t="s">
        <v>3</v>
      </c>
      <c r="H24" s="163">
        <v>1195000</v>
      </c>
      <c r="I24" s="28">
        <v>4</v>
      </c>
      <c r="J24" s="164">
        <f>H24*I24</f>
        <v>4780000</v>
      </c>
      <c r="K24" s="30">
        <v>2</v>
      </c>
      <c r="L24" s="162">
        <f>K24*H24</f>
        <v>2390000</v>
      </c>
      <c r="M24" s="161">
        <f t="shared" si="8"/>
        <v>6</v>
      </c>
      <c r="N24" s="165">
        <f>M24*H24</f>
        <v>7170000</v>
      </c>
      <c r="O24" s="31">
        <v>6</v>
      </c>
      <c r="P24" s="162">
        <f>O24*H24</f>
        <v>7170000</v>
      </c>
      <c r="Q24" s="162">
        <f t="shared" si="0"/>
        <v>0</v>
      </c>
      <c r="R24" s="358">
        <f t="shared" si="1"/>
        <v>0</v>
      </c>
      <c r="S24" s="354" t="s">
        <v>571</v>
      </c>
      <c r="T24" s="114"/>
    </row>
    <row r="25" spans="1:28" s="23" customFormat="1" ht="21">
      <c r="A25" s="51"/>
      <c r="B25" s="360"/>
      <c r="C25" s="58"/>
      <c r="D25" s="58"/>
      <c r="E25" s="58"/>
      <c r="F25" s="58"/>
      <c r="G25" s="58"/>
      <c r="H25" s="58"/>
      <c r="I25" s="58"/>
      <c r="J25" s="58"/>
      <c r="K25" s="58"/>
      <c r="L25" s="58"/>
      <c r="M25" s="161"/>
      <c r="N25" s="58"/>
      <c r="O25" s="58"/>
      <c r="P25" s="58"/>
      <c r="Q25" s="162">
        <f t="shared" si="0"/>
        <v>0</v>
      </c>
      <c r="R25" s="358">
        <f t="shared" si="1"/>
        <v>0</v>
      </c>
      <c r="S25" s="354"/>
      <c r="T25" s="114"/>
    </row>
    <row r="26" spans="1:28" s="23" customFormat="1">
      <c r="A26" s="51"/>
      <c r="B26" s="359">
        <v>11</v>
      </c>
      <c r="C26" s="28">
        <v>5.2</v>
      </c>
      <c r="D26" s="28">
        <v>10</v>
      </c>
      <c r="E26" s="28" t="s">
        <v>495</v>
      </c>
      <c r="F26" s="33" t="s">
        <v>494</v>
      </c>
      <c r="G26" s="29" t="s">
        <v>3</v>
      </c>
      <c r="H26" s="163">
        <v>4750000</v>
      </c>
      <c r="I26" s="28">
        <v>2</v>
      </c>
      <c r="J26" s="164">
        <f>H26*I26</f>
        <v>9500000</v>
      </c>
      <c r="K26" s="30"/>
      <c r="L26" s="162">
        <f>K26*H26</f>
        <v>0</v>
      </c>
      <c r="M26" s="161">
        <f t="shared" si="8"/>
        <v>2</v>
      </c>
      <c r="N26" s="165">
        <f>M26*H26</f>
        <v>9500000</v>
      </c>
      <c r="O26" s="31">
        <v>2</v>
      </c>
      <c r="P26" s="162">
        <f>O26*H26</f>
        <v>9500000</v>
      </c>
      <c r="Q26" s="162">
        <f t="shared" si="0"/>
        <v>0</v>
      </c>
      <c r="R26" s="358">
        <f t="shared" si="1"/>
        <v>0</v>
      </c>
      <c r="S26" s="354" t="s">
        <v>571</v>
      </c>
      <c r="T26" s="114"/>
    </row>
    <row r="27" spans="1:28" s="23" customFormat="1" ht="21">
      <c r="A27" s="51"/>
      <c r="B27" s="360"/>
      <c r="C27" s="58"/>
      <c r="D27" s="58"/>
      <c r="E27" s="58"/>
      <c r="F27" s="60" t="s">
        <v>543</v>
      </c>
      <c r="G27" s="58"/>
      <c r="H27" s="163">
        <v>4750000</v>
      </c>
      <c r="I27" s="58"/>
      <c r="J27" s="58"/>
      <c r="K27" s="58"/>
      <c r="L27" s="58"/>
      <c r="M27" s="161"/>
      <c r="N27" s="165"/>
      <c r="O27" s="30">
        <v>2</v>
      </c>
      <c r="P27" s="162">
        <f>O27*H27</f>
        <v>9500000</v>
      </c>
      <c r="Q27" s="162">
        <f t="shared" si="0"/>
        <v>9500000</v>
      </c>
      <c r="R27" s="358">
        <f t="shared" si="1"/>
        <v>0</v>
      </c>
      <c r="S27" s="354" t="s">
        <v>571</v>
      </c>
      <c r="T27" s="114"/>
    </row>
    <row r="28" spans="1:28" s="23" customFormat="1">
      <c r="A28" s="51"/>
      <c r="B28" s="359">
        <v>12</v>
      </c>
      <c r="C28" s="28">
        <v>5.3</v>
      </c>
      <c r="D28" s="28">
        <v>11</v>
      </c>
      <c r="E28" s="28" t="s">
        <v>493</v>
      </c>
      <c r="F28" s="33" t="s">
        <v>492</v>
      </c>
      <c r="G28" s="29" t="s">
        <v>3</v>
      </c>
      <c r="H28" s="163">
        <v>3550000</v>
      </c>
      <c r="I28" s="28">
        <v>2</v>
      </c>
      <c r="J28" s="164">
        <f>H28*I28</f>
        <v>7100000</v>
      </c>
      <c r="K28" s="30">
        <v>2</v>
      </c>
      <c r="L28" s="162">
        <f>K28*H28</f>
        <v>7100000</v>
      </c>
      <c r="M28" s="161">
        <f t="shared" si="8"/>
        <v>4</v>
      </c>
      <c r="N28" s="165">
        <f>M28*H28</f>
        <v>14200000</v>
      </c>
      <c r="O28" s="31">
        <v>2</v>
      </c>
      <c r="P28" s="162">
        <f>O28*H28</f>
        <v>7100000</v>
      </c>
      <c r="Q28" s="162">
        <f t="shared" si="0"/>
        <v>0</v>
      </c>
      <c r="R28" s="358">
        <f t="shared" si="1"/>
        <v>7100000</v>
      </c>
      <c r="S28" s="354" t="s">
        <v>571</v>
      </c>
      <c r="T28" s="114"/>
    </row>
    <row r="29" spans="1:28" s="23" customFormat="1" ht="21">
      <c r="A29" s="51"/>
      <c r="B29" s="360"/>
      <c r="C29" s="58"/>
      <c r="D29" s="58"/>
      <c r="E29" s="58"/>
      <c r="F29" s="58"/>
      <c r="G29" s="58"/>
      <c r="H29" s="58"/>
      <c r="I29" s="58"/>
      <c r="J29" s="58"/>
      <c r="K29" s="58"/>
      <c r="L29" s="58"/>
      <c r="M29" s="161"/>
      <c r="N29" s="58"/>
      <c r="O29" s="58"/>
      <c r="P29" s="58"/>
      <c r="Q29" s="162">
        <f t="shared" si="0"/>
        <v>0</v>
      </c>
      <c r="R29" s="358">
        <f t="shared" si="1"/>
        <v>0</v>
      </c>
      <c r="S29" s="354"/>
      <c r="T29" s="114"/>
    </row>
    <row r="30" spans="1:28" s="23" customFormat="1" ht="30">
      <c r="A30" s="51"/>
      <c r="B30" s="359">
        <v>13</v>
      </c>
      <c r="C30" s="28">
        <v>5.4</v>
      </c>
      <c r="D30" s="28">
        <v>12</v>
      </c>
      <c r="E30" s="28" t="s">
        <v>491</v>
      </c>
      <c r="F30" s="33" t="s">
        <v>490</v>
      </c>
      <c r="G30" s="29" t="s">
        <v>3</v>
      </c>
      <c r="H30" s="163">
        <v>995000</v>
      </c>
      <c r="I30" s="28">
        <v>2</v>
      </c>
      <c r="J30" s="164">
        <f>H30*I30</f>
        <v>1990000</v>
      </c>
      <c r="K30" s="30">
        <v>1</v>
      </c>
      <c r="L30" s="162">
        <f>K30*H30</f>
        <v>995000</v>
      </c>
      <c r="M30" s="161">
        <f t="shared" si="8"/>
        <v>3</v>
      </c>
      <c r="N30" s="165">
        <f>M30*H30</f>
        <v>2985000</v>
      </c>
      <c r="O30" s="31">
        <v>3</v>
      </c>
      <c r="P30" s="162">
        <f>O30*H30</f>
        <v>2985000</v>
      </c>
      <c r="Q30" s="162">
        <f t="shared" si="0"/>
        <v>0</v>
      </c>
      <c r="R30" s="358">
        <f t="shared" si="1"/>
        <v>0</v>
      </c>
      <c r="S30" s="354" t="s">
        <v>571</v>
      </c>
      <c r="T30" s="114"/>
    </row>
    <row r="31" spans="1:28" s="23" customFormat="1" ht="21">
      <c r="A31" s="51"/>
      <c r="B31" s="360"/>
      <c r="C31" s="58"/>
      <c r="D31" s="58"/>
      <c r="E31" s="58"/>
      <c r="F31" s="60"/>
      <c r="G31" s="58"/>
      <c r="H31" s="58"/>
      <c r="I31" s="58"/>
      <c r="J31" s="58"/>
      <c r="K31" s="58"/>
      <c r="L31" s="58"/>
      <c r="M31" s="161"/>
      <c r="N31" s="58"/>
      <c r="O31" s="30"/>
      <c r="P31" s="162">
        <f>H30*O31</f>
        <v>0</v>
      </c>
      <c r="Q31" s="162">
        <f t="shared" si="0"/>
        <v>0</v>
      </c>
      <c r="R31" s="358">
        <f t="shared" si="1"/>
        <v>0</v>
      </c>
      <c r="S31" s="354" t="s">
        <v>571</v>
      </c>
      <c r="T31" s="114"/>
    </row>
    <row r="32" spans="1:28" s="23" customFormat="1">
      <c r="A32" s="51"/>
      <c r="B32" s="359">
        <v>14</v>
      </c>
      <c r="C32" s="28">
        <v>91</v>
      </c>
      <c r="D32" s="28">
        <v>13</v>
      </c>
      <c r="E32" s="28" t="s">
        <v>489</v>
      </c>
      <c r="F32" s="33" t="s">
        <v>416</v>
      </c>
      <c r="G32" s="29" t="s">
        <v>3</v>
      </c>
      <c r="H32" s="163">
        <v>22500</v>
      </c>
      <c r="I32" s="28">
        <v>4</v>
      </c>
      <c r="J32" s="164">
        <f>H32*I32</f>
        <v>90000</v>
      </c>
      <c r="K32" s="30">
        <v>2</v>
      </c>
      <c r="L32" s="162">
        <f>K32*H32</f>
        <v>45000</v>
      </c>
      <c r="M32" s="161">
        <f t="shared" si="8"/>
        <v>6</v>
      </c>
      <c r="N32" s="165">
        <f>M32*H32</f>
        <v>135000</v>
      </c>
      <c r="O32" s="31">
        <v>6</v>
      </c>
      <c r="P32" s="162">
        <f>O32*H32</f>
        <v>135000</v>
      </c>
      <c r="Q32" s="162">
        <f t="shared" si="0"/>
        <v>0</v>
      </c>
      <c r="R32" s="358">
        <f t="shared" si="1"/>
        <v>0</v>
      </c>
      <c r="S32" s="354" t="s">
        <v>551</v>
      </c>
      <c r="T32" s="114"/>
    </row>
    <row r="33" spans="1:20" s="23" customFormat="1" ht="21">
      <c r="A33" s="51"/>
      <c r="B33" s="360"/>
      <c r="C33" s="58"/>
      <c r="D33" s="58"/>
      <c r="E33" s="58"/>
      <c r="F33" s="58"/>
      <c r="G33" s="58"/>
      <c r="H33" s="58"/>
      <c r="I33" s="58"/>
      <c r="J33" s="58"/>
      <c r="K33" s="58"/>
      <c r="L33" s="58"/>
      <c r="M33" s="161"/>
      <c r="N33" s="58"/>
      <c r="O33" s="58"/>
      <c r="P33" s="58"/>
      <c r="Q33" s="162">
        <f t="shared" si="0"/>
        <v>0</v>
      </c>
      <c r="R33" s="358">
        <f t="shared" si="1"/>
        <v>0</v>
      </c>
      <c r="S33" s="354"/>
      <c r="T33" s="114"/>
    </row>
    <row r="34" spans="1:20" s="23" customFormat="1">
      <c r="A34" s="51"/>
      <c r="B34" s="359">
        <v>15</v>
      </c>
      <c r="C34" s="28">
        <v>6</v>
      </c>
      <c r="D34" s="28">
        <v>14</v>
      </c>
      <c r="E34" s="28" t="s">
        <v>488</v>
      </c>
      <c r="F34" s="33" t="s">
        <v>487</v>
      </c>
      <c r="G34" s="29" t="s">
        <v>3</v>
      </c>
      <c r="H34" s="163">
        <v>18750</v>
      </c>
      <c r="I34" s="28">
        <v>62</v>
      </c>
      <c r="J34" s="164">
        <f>H34*I34</f>
        <v>1162500</v>
      </c>
      <c r="K34" s="30">
        <v>40</v>
      </c>
      <c r="L34" s="162">
        <f>K34*H34</f>
        <v>750000</v>
      </c>
      <c r="M34" s="161">
        <f t="shared" si="8"/>
        <v>102</v>
      </c>
      <c r="N34" s="165">
        <f>M34*H34</f>
        <v>1912500</v>
      </c>
      <c r="O34" s="31">
        <v>102</v>
      </c>
      <c r="P34" s="162">
        <f t="shared" ref="P34:P40" si="9">O34*H34</f>
        <v>1912500</v>
      </c>
      <c r="Q34" s="162">
        <f t="shared" si="0"/>
        <v>0</v>
      </c>
      <c r="R34" s="358">
        <f t="shared" si="1"/>
        <v>0</v>
      </c>
      <c r="S34" s="354" t="s">
        <v>551</v>
      </c>
      <c r="T34" s="114"/>
    </row>
    <row r="35" spans="1:20" s="23" customFormat="1" ht="21">
      <c r="A35" s="51"/>
      <c r="B35" s="360"/>
      <c r="C35" s="58"/>
      <c r="D35" s="58"/>
      <c r="E35" s="58"/>
      <c r="F35" s="60" t="s">
        <v>543</v>
      </c>
      <c r="G35" s="58"/>
      <c r="H35" s="163">
        <v>18750</v>
      </c>
      <c r="I35" s="58"/>
      <c r="J35" s="58"/>
      <c r="K35" s="58"/>
      <c r="L35" s="58"/>
      <c r="M35" s="161"/>
      <c r="N35" s="165"/>
      <c r="O35" s="30">
        <v>5</v>
      </c>
      <c r="P35" s="162">
        <f t="shared" si="9"/>
        <v>93750</v>
      </c>
      <c r="Q35" s="162">
        <f t="shared" si="0"/>
        <v>93750</v>
      </c>
      <c r="R35" s="358">
        <f t="shared" si="1"/>
        <v>0</v>
      </c>
      <c r="S35" s="354" t="s">
        <v>551</v>
      </c>
      <c r="T35" s="114"/>
    </row>
    <row r="36" spans="1:20" s="23" customFormat="1" ht="30">
      <c r="A36" s="51"/>
      <c r="B36" s="359">
        <v>16</v>
      </c>
      <c r="C36" s="28">
        <v>7</v>
      </c>
      <c r="D36" s="28">
        <v>239</v>
      </c>
      <c r="E36" s="28" t="s">
        <v>486</v>
      </c>
      <c r="F36" s="33" t="s">
        <v>485</v>
      </c>
      <c r="G36" s="29" t="s">
        <v>3</v>
      </c>
      <c r="H36" s="163">
        <v>115000</v>
      </c>
      <c r="I36" s="28">
        <v>7</v>
      </c>
      <c r="J36" s="164">
        <f>H36*I36</f>
        <v>805000</v>
      </c>
      <c r="K36" s="30">
        <v>2</v>
      </c>
      <c r="L36" s="162">
        <f>K36*H36</f>
        <v>230000</v>
      </c>
      <c r="M36" s="161">
        <f t="shared" si="8"/>
        <v>9</v>
      </c>
      <c r="N36" s="165">
        <f>M36*H36</f>
        <v>1035000</v>
      </c>
      <c r="O36" s="31">
        <v>9</v>
      </c>
      <c r="P36" s="162">
        <f t="shared" si="9"/>
        <v>1035000</v>
      </c>
      <c r="Q36" s="162">
        <f t="shared" si="0"/>
        <v>0</v>
      </c>
      <c r="R36" s="358">
        <f t="shared" ref="R36:R67" si="10">IF(N36&gt;P36,N36-P36,0)</f>
        <v>0</v>
      </c>
      <c r="S36" s="354" t="s">
        <v>571</v>
      </c>
      <c r="T36" s="114"/>
    </row>
    <row r="37" spans="1:20" s="23" customFormat="1" ht="21">
      <c r="A37" s="51"/>
      <c r="B37" s="360"/>
      <c r="C37" s="58"/>
      <c r="D37" s="58"/>
      <c r="E37" s="58"/>
      <c r="F37" s="60" t="s">
        <v>543</v>
      </c>
      <c r="G37" s="58"/>
      <c r="H37" s="163">
        <v>115000</v>
      </c>
      <c r="I37" s="58"/>
      <c r="J37" s="58"/>
      <c r="K37" s="58"/>
      <c r="L37" s="58"/>
      <c r="M37" s="161"/>
      <c r="N37" s="165"/>
      <c r="O37" s="30">
        <v>5</v>
      </c>
      <c r="P37" s="162">
        <f t="shared" si="9"/>
        <v>575000</v>
      </c>
      <c r="Q37" s="162">
        <f t="shared" si="0"/>
        <v>575000</v>
      </c>
      <c r="R37" s="358">
        <f t="shared" si="10"/>
        <v>0</v>
      </c>
      <c r="S37" s="354" t="s">
        <v>571</v>
      </c>
      <c r="T37" s="114"/>
    </row>
    <row r="38" spans="1:20" s="23" customFormat="1">
      <c r="A38" s="51"/>
      <c r="B38" s="359">
        <v>17</v>
      </c>
      <c r="C38" s="28">
        <v>8</v>
      </c>
      <c r="D38" s="28">
        <v>15</v>
      </c>
      <c r="E38" s="28" t="s">
        <v>484</v>
      </c>
      <c r="F38" s="33" t="s">
        <v>422</v>
      </c>
      <c r="G38" s="29" t="s">
        <v>3</v>
      </c>
      <c r="H38" s="163">
        <v>115000</v>
      </c>
      <c r="I38" s="28">
        <v>4</v>
      </c>
      <c r="J38" s="164">
        <f>H38*I38</f>
        <v>460000</v>
      </c>
      <c r="K38" s="30">
        <v>2</v>
      </c>
      <c r="L38" s="162">
        <f>K38*H38</f>
        <v>230000</v>
      </c>
      <c r="M38" s="161">
        <f t="shared" si="8"/>
        <v>6</v>
      </c>
      <c r="N38" s="165">
        <f>M38*H38</f>
        <v>690000</v>
      </c>
      <c r="O38" s="31">
        <v>6</v>
      </c>
      <c r="P38" s="162">
        <f t="shared" si="9"/>
        <v>690000</v>
      </c>
      <c r="Q38" s="162">
        <f t="shared" si="0"/>
        <v>0</v>
      </c>
      <c r="R38" s="358">
        <f t="shared" si="10"/>
        <v>0</v>
      </c>
      <c r="S38" s="354" t="s">
        <v>554</v>
      </c>
      <c r="T38" s="114"/>
    </row>
    <row r="39" spans="1:20" s="23" customFormat="1" ht="21">
      <c r="A39" s="51"/>
      <c r="B39" s="360"/>
      <c r="C39" s="58"/>
      <c r="D39" s="58"/>
      <c r="E39" s="58"/>
      <c r="F39" s="60" t="s">
        <v>543</v>
      </c>
      <c r="G39" s="58"/>
      <c r="H39" s="163">
        <v>115000</v>
      </c>
      <c r="I39" s="58"/>
      <c r="J39" s="58"/>
      <c r="K39" s="58"/>
      <c r="L39" s="58"/>
      <c r="M39" s="161"/>
      <c r="N39" s="165"/>
      <c r="O39" s="30">
        <v>3</v>
      </c>
      <c r="P39" s="162">
        <f t="shared" si="9"/>
        <v>345000</v>
      </c>
      <c r="Q39" s="162">
        <f t="shared" si="0"/>
        <v>345000</v>
      </c>
      <c r="R39" s="358">
        <f t="shared" si="10"/>
        <v>0</v>
      </c>
      <c r="S39" s="354" t="s">
        <v>554</v>
      </c>
      <c r="T39" s="114"/>
    </row>
    <row r="40" spans="1:20" s="23" customFormat="1" ht="30">
      <c r="A40" s="51"/>
      <c r="B40" s="359">
        <v>18</v>
      </c>
      <c r="C40" s="28">
        <v>8</v>
      </c>
      <c r="D40" s="28">
        <v>240</v>
      </c>
      <c r="E40" s="28" t="s">
        <v>483</v>
      </c>
      <c r="F40" s="33" t="s">
        <v>482</v>
      </c>
      <c r="G40" s="29" t="s">
        <v>3</v>
      </c>
      <c r="H40" s="163">
        <v>525000</v>
      </c>
      <c r="I40" s="28">
        <v>2</v>
      </c>
      <c r="J40" s="164">
        <f>H40*I40</f>
        <v>1050000</v>
      </c>
      <c r="K40" s="30"/>
      <c r="L40" s="162">
        <f>K40*H40</f>
        <v>0</v>
      </c>
      <c r="M40" s="161">
        <f t="shared" si="8"/>
        <v>2</v>
      </c>
      <c r="N40" s="165">
        <f>M40*H40</f>
        <v>1050000</v>
      </c>
      <c r="O40" s="31">
        <v>2</v>
      </c>
      <c r="P40" s="162">
        <f t="shared" si="9"/>
        <v>1050000</v>
      </c>
      <c r="Q40" s="162">
        <f t="shared" si="0"/>
        <v>0</v>
      </c>
      <c r="R40" s="358">
        <f t="shared" si="10"/>
        <v>0</v>
      </c>
      <c r="S40" s="354" t="s">
        <v>554</v>
      </c>
      <c r="T40" s="114"/>
    </row>
    <row r="41" spans="1:20" s="23" customFormat="1" ht="21">
      <c r="A41" s="51"/>
      <c r="B41" s="360"/>
      <c r="C41" s="58"/>
      <c r="D41" s="58"/>
      <c r="E41" s="58"/>
      <c r="F41" s="58"/>
      <c r="G41" s="58"/>
      <c r="H41" s="58"/>
      <c r="I41" s="58"/>
      <c r="J41" s="58"/>
      <c r="K41" s="58"/>
      <c r="L41" s="58"/>
      <c r="M41" s="161"/>
      <c r="N41" s="58"/>
      <c r="O41" s="58"/>
      <c r="P41" s="58"/>
      <c r="Q41" s="162">
        <f t="shared" si="0"/>
        <v>0</v>
      </c>
      <c r="R41" s="358">
        <f t="shared" si="10"/>
        <v>0</v>
      </c>
      <c r="S41" s="354"/>
      <c r="T41" s="114"/>
    </row>
    <row r="42" spans="1:20" s="23" customFormat="1">
      <c r="A42" s="51"/>
      <c r="B42" s="359">
        <v>19</v>
      </c>
      <c r="C42" s="28">
        <v>10</v>
      </c>
      <c r="D42" s="28">
        <v>16</v>
      </c>
      <c r="E42" s="28" t="s">
        <v>481</v>
      </c>
      <c r="F42" s="33" t="s">
        <v>480</v>
      </c>
      <c r="G42" s="29" t="s">
        <v>3</v>
      </c>
      <c r="H42" s="163">
        <v>75000</v>
      </c>
      <c r="I42" s="28">
        <v>4</v>
      </c>
      <c r="J42" s="164">
        <f>H42*I42</f>
        <v>300000</v>
      </c>
      <c r="K42" s="30">
        <v>2</v>
      </c>
      <c r="L42" s="162">
        <f>K42*H42</f>
        <v>150000</v>
      </c>
      <c r="M42" s="161">
        <f t="shared" si="8"/>
        <v>6</v>
      </c>
      <c r="N42" s="165">
        <f>M42*H42</f>
        <v>450000</v>
      </c>
      <c r="O42" s="31">
        <v>6</v>
      </c>
      <c r="P42" s="162">
        <f>O42*H42</f>
        <v>450000</v>
      </c>
      <c r="Q42" s="162">
        <f t="shared" si="0"/>
        <v>0</v>
      </c>
      <c r="R42" s="358">
        <f t="shared" si="10"/>
        <v>0</v>
      </c>
      <c r="S42" s="354" t="s">
        <v>554</v>
      </c>
      <c r="T42" s="114"/>
    </row>
    <row r="43" spans="1:20" s="23" customFormat="1" ht="21">
      <c r="A43" s="51"/>
      <c r="B43" s="360"/>
      <c r="C43" s="58"/>
      <c r="D43" s="58"/>
      <c r="E43" s="58"/>
      <c r="F43" s="58"/>
      <c r="G43" s="58"/>
      <c r="H43" s="58"/>
      <c r="I43" s="58"/>
      <c r="J43" s="58"/>
      <c r="K43" s="58"/>
      <c r="L43" s="58"/>
      <c r="M43" s="161"/>
      <c r="N43" s="58"/>
      <c r="O43" s="58"/>
      <c r="P43" s="58"/>
      <c r="Q43" s="162">
        <f t="shared" si="0"/>
        <v>0</v>
      </c>
      <c r="R43" s="358">
        <f t="shared" si="10"/>
        <v>0</v>
      </c>
      <c r="S43" s="354"/>
      <c r="T43" s="114"/>
    </row>
    <row r="44" spans="1:20" s="23" customFormat="1">
      <c r="A44" s="51"/>
      <c r="B44" s="359">
        <v>20</v>
      </c>
      <c r="C44" s="28">
        <v>11</v>
      </c>
      <c r="D44" s="28">
        <v>17</v>
      </c>
      <c r="E44" s="28" t="s">
        <v>479</v>
      </c>
      <c r="F44" s="33" t="s">
        <v>478</v>
      </c>
      <c r="G44" s="29" t="s">
        <v>3</v>
      </c>
      <c r="H44" s="163">
        <v>18750</v>
      </c>
      <c r="I44" s="28">
        <v>4</v>
      </c>
      <c r="J44" s="164">
        <f>H44*I44</f>
        <v>75000</v>
      </c>
      <c r="K44" s="30">
        <v>2</v>
      </c>
      <c r="L44" s="162">
        <f>K44*H44</f>
        <v>37500</v>
      </c>
      <c r="M44" s="161">
        <f t="shared" si="8"/>
        <v>6</v>
      </c>
      <c r="N44" s="165">
        <f>M44*H44</f>
        <v>112500</v>
      </c>
      <c r="O44" s="31">
        <v>6</v>
      </c>
      <c r="P44" s="162">
        <f>O44*H44</f>
        <v>112500</v>
      </c>
      <c r="Q44" s="162">
        <f t="shared" si="0"/>
        <v>0</v>
      </c>
      <c r="R44" s="358">
        <f t="shared" si="10"/>
        <v>0</v>
      </c>
      <c r="S44" s="354" t="s">
        <v>554</v>
      </c>
      <c r="T44" s="114"/>
    </row>
    <row r="45" spans="1:20" s="23" customFormat="1" ht="21">
      <c r="A45" s="51"/>
      <c r="B45" s="360"/>
      <c r="C45" s="58"/>
      <c r="D45" s="58"/>
      <c r="E45" s="58"/>
      <c r="F45" s="58"/>
      <c r="G45" s="58"/>
      <c r="H45" s="58"/>
      <c r="I45" s="58"/>
      <c r="J45" s="58"/>
      <c r="K45" s="58"/>
      <c r="L45" s="58"/>
      <c r="M45" s="161"/>
      <c r="N45" s="58"/>
      <c r="O45" s="58"/>
      <c r="P45" s="58"/>
      <c r="Q45" s="162">
        <f t="shared" si="0"/>
        <v>0</v>
      </c>
      <c r="R45" s="358">
        <f t="shared" si="10"/>
        <v>0</v>
      </c>
      <c r="S45" s="354"/>
      <c r="T45" s="114"/>
    </row>
    <row r="46" spans="1:20" s="23" customFormat="1">
      <c r="A46" s="51"/>
      <c r="B46" s="359">
        <v>21</v>
      </c>
      <c r="C46" s="28">
        <v>12</v>
      </c>
      <c r="D46" s="28">
        <v>18</v>
      </c>
      <c r="E46" s="28" t="s">
        <v>477</v>
      </c>
      <c r="F46" s="33" t="s">
        <v>476</v>
      </c>
      <c r="G46" s="29" t="s">
        <v>3</v>
      </c>
      <c r="H46" s="163">
        <v>37500</v>
      </c>
      <c r="I46" s="28">
        <v>4</v>
      </c>
      <c r="J46" s="164">
        <f>H46*I46</f>
        <v>150000</v>
      </c>
      <c r="K46" s="30">
        <v>2</v>
      </c>
      <c r="L46" s="162">
        <f>K46*H46</f>
        <v>75000</v>
      </c>
      <c r="M46" s="161">
        <f t="shared" si="8"/>
        <v>6</v>
      </c>
      <c r="N46" s="165">
        <f>M46*H46</f>
        <v>225000</v>
      </c>
      <c r="O46" s="31">
        <v>6</v>
      </c>
      <c r="P46" s="162">
        <f>O46*H46</f>
        <v>225000</v>
      </c>
      <c r="Q46" s="162">
        <f t="shared" si="0"/>
        <v>0</v>
      </c>
      <c r="R46" s="358">
        <f t="shared" si="10"/>
        <v>0</v>
      </c>
      <c r="S46" s="354" t="s">
        <v>571</v>
      </c>
      <c r="T46" s="114"/>
    </row>
    <row r="47" spans="1:20" s="23" customFormat="1" ht="21">
      <c r="A47" s="51"/>
      <c r="B47" s="360"/>
      <c r="C47" s="58"/>
      <c r="D47" s="58"/>
      <c r="E47" s="58"/>
      <c r="F47" s="58"/>
      <c r="G47" s="58"/>
      <c r="H47" s="58"/>
      <c r="I47" s="58"/>
      <c r="J47" s="58"/>
      <c r="K47" s="58"/>
      <c r="L47" s="58"/>
      <c r="M47" s="161"/>
      <c r="N47" s="58"/>
      <c r="O47" s="58"/>
      <c r="P47" s="58"/>
      <c r="Q47" s="162">
        <f t="shared" si="0"/>
        <v>0</v>
      </c>
      <c r="R47" s="358">
        <f t="shared" si="10"/>
        <v>0</v>
      </c>
      <c r="S47" s="354"/>
      <c r="T47" s="114"/>
    </row>
    <row r="48" spans="1:20" s="23" customFormat="1">
      <c r="A48" s="51"/>
      <c r="B48" s="359">
        <v>22</v>
      </c>
      <c r="C48" s="28">
        <v>13</v>
      </c>
      <c r="D48" s="28">
        <v>19</v>
      </c>
      <c r="E48" s="28" t="s">
        <v>475</v>
      </c>
      <c r="F48" s="33" t="s">
        <v>474</v>
      </c>
      <c r="G48" s="29" t="s">
        <v>3</v>
      </c>
      <c r="H48" s="163">
        <v>385000</v>
      </c>
      <c r="I48" s="28">
        <v>4</v>
      </c>
      <c r="J48" s="164">
        <f>H48*I48</f>
        <v>1540000</v>
      </c>
      <c r="K48" s="30">
        <v>2</v>
      </c>
      <c r="L48" s="162">
        <f>K48*H48</f>
        <v>770000</v>
      </c>
      <c r="M48" s="161">
        <f t="shared" si="8"/>
        <v>6</v>
      </c>
      <c r="N48" s="165">
        <f>M48*H48</f>
        <v>2310000</v>
      </c>
      <c r="O48" s="31">
        <v>6</v>
      </c>
      <c r="P48" s="162">
        <f>O48*H48</f>
        <v>2310000</v>
      </c>
      <c r="Q48" s="162">
        <f t="shared" si="0"/>
        <v>0</v>
      </c>
      <c r="R48" s="358">
        <f t="shared" si="10"/>
        <v>0</v>
      </c>
      <c r="S48" s="354" t="s">
        <v>571</v>
      </c>
      <c r="T48" s="114"/>
    </row>
    <row r="49" spans="1:20" s="23" customFormat="1" ht="21">
      <c r="A49" s="51"/>
      <c r="B49" s="360"/>
      <c r="C49" s="58"/>
      <c r="D49" s="58"/>
      <c r="E49" s="58"/>
      <c r="F49" s="60" t="s">
        <v>543</v>
      </c>
      <c r="G49" s="58"/>
      <c r="H49" s="163">
        <v>385000</v>
      </c>
      <c r="I49" s="58"/>
      <c r="J49" s="58"/>
      <c r="K49" s="58"/>
      <c r="L49" s="58"/>
      <c r="M49" s="161"/>
      <c r="N49" s="165"/>
      <c r="O49" s="30">
        <v>3</v>
      </c>
      <c r="P49" s="162">
        <f>O49*H49</f>
        <v>1155000</v>
      </c>
      <c r="Q49" s="162">
        <f t="shared" si="0"/>
        <v>1155000</v>
      </c>
      <c r="R49" s="358">
        <f t="shared" si="10"/>
        <v>0</v>
      </c>
      <c r="S49" s="354" t="s">
        <v>571</v>
      </c>
      <c r="T49" s="114"/>
    </row>
    <row r="50" spans="1:20" s="23" customFormat="1">
      <c r="A50" s="51"/>
      <c r="B50" s="359">
        <v>23</v>
      </c>
      <c r="C50" s="28">
        <v>14</v>
      </c>
      <c r="D50" s="28">
        <v>20</v>
      </c>
      <c r="E50" s="28" t="s">
        <v>473</v>
      </c>
      <c r="F50" s="33" t="s">
        <v>472</v>
      </c>
      <c r="G50" s="29" t="s">
        <v>3</v>
      </c>
      <c r="H50" s="163">
        <v>368750</v>
      </c>
      <c r="I50" s="28">
        <v>2</v>
      </c>
      <c r="J50" s="164">
        <f>H50*I50</f>
        <v>737500</v>
      </c>
      <c r="K50" s="30"/>
      <c r="L50" s="162">
        <f>K50*H50</f>
        <v>0</v>
      </c>
      <c r="M50" s="161">
        <f t="shared" si="8"/>
        <v>2</v>
      </c>
      <c r="N50" s="165">
        <f>M50*H50</f>
        <v>737500</v>
      </c>
      <c r="O50" s="31">
        <v>2</v>
      </c>
      <c r="P50" s="162">
        <f>O50*H50</f>
        <v>737500</v>
      </c>
      <c r="Q50" s="162">
        <f t="shared" si="0"/>
        <v>0</v>
      </c>
      <c r="R50" s="358">
        <f t="shared" si="10"/>
        <v>0</v>
      </c>
      <c r="S50" s="354" t="s">
        <v>571</v>
      </c>
      <c r="T50" s="114"/>
    </row>
    <row r="51" spans="1:20" s="23" customFormat="1" ht="21">
      <c r="A51" s="51"/>
      <c r="B51" s="360"/>
      <c r="C51" s="58"/>
      <c r="D51" s="58"/>
      <c r="E51" s="58"/>
      <c r="F51" s="60" t="s">
        <v>543</v>
      </c>
      <c r="G51" s="58"/>
      <c r="H51" s="163">
        <v>368750</v>
      </c>
      <c r="I51" s="58"/>
      <c r="J51" s="58"/>
      <c r="K51" s="58"/>
      <c r="L51" s="58"/>
      <c r="M51" s="161"/>
      <c r="N51" s="165"/>
      <c r="O51" s="30">
        <v>2</v>
      </c>
      <c r="P51" s="162">
        <f>O51*H51</f>
        <v>737500</v>
      </c>
      <c r="Q51" s="162">
        <f t="shared" si="0"/>
        <v>737500</v>
      </c>
      <c r="R51" s="358">
        <f t="shared" si="10"/>
        <v>0</v>
      </c>
      <c r="S51" s="354" t="s">
        <v>571</v>
      </c>
      <c r="T51" s="114"/>
    </row>
    <row r="52" spans="1:20" s="23" customFormat="1">
      <c r="A52" s="51"/>
      <c r="B52" s="359">
        <v>24</v>
      </c>
      <c r="C52" s="28">
        <v>16</v>
      </c>
      <c r="D52" s="28">
        <v>21</v>
      </c>
      <c r="E52" s="28" t="s">
        <v>471</v>
      </c>
      <c r="F52" s="33" t="s">
        <v>470</v>
      </c>
      <c r="G52" s="29" t="s">
        <v>3</v>
      </c>
      <c r="H52" s="163">
        <v>8000000</v>
      </c>
      <c r="I52" s="28">
        <v>1</v>
      </c>
      <c r="J52" s="164">
        <f>H52*I52</f>
        <v>8000000</v>
      </c>
      <c r="K52" s="30"/>
      <c r="L52" s="162">
        <f>K52*H52</f>
        <v>0</v>
      </c>
      <c r="M52" s="161">
        <f t="shared" si="8"/>
        <v>1</v>
      </c>
      <c r="N52" s="165">
        <f>M52*H52</f>
        <v>8000000</v>
      </c>
      <c r="O52" s="31">
        <v>1</v>
      </c>
      <c r="P52" s="162">
        <f>O52*H52</f>
        <v>8000000</v>
      </c>
      <c r="Q52" s="162">
        <f t="shared" si="0"/>
        <v>0</v>
      </c>
      <c r="R52" s="358">
        <f t="shared" si="10"/>
        <v>0</v>
      </c>
      <c r="S52" s="354" t="s">
        <v>571</v>
      </c>
      <c r="T52" s="114"/>
    </row>
    <row r="53" spans="1:20" s="23" customFormat="1" ht="21">
      <c r="A53" s="51"/>
      <c r="B53" s="360"/>
      <c r="C53" s="58"/>
      <c r="D53" s="58"/>
      <c r="E53" s="58"/>
      <c r="F53" s="58"/>
      <c r="G53" s="58"/>
      <c r="H53" s="58"/>
      <c r="I53" s="58"/>
      <c r="J53" s="58"/>
      <c r="K53" s="58"/>
      <c r="L53" s="58"/>
      <c r="M53" s="161"/>
      <c r="N53" s="58"/>
      <c r="O53" s="58"/>
      <c r="P53" s="58"/>
      <c r="Q53" s="162">
        <f t="shared" si="0"/>
        <v>0</v>
      </c>
      <c r="R53" s="358">
        <f t="shared" si="10"/>
        <v>0</v>
      </c>
      <c r="S53" s="354"/>
      <c r="T53" s="114"/>
    </row>
    <row r="54" spans="1:20" s="23" customFormat="1">
      <c r="A54" s="51"/>
      <c r="B54" s="359">
        <v>25</v>
      </c>
      <c r="C54" s="28">
        <v>16.100000000000001</v>
      </c>
      <c r="D54" s="28">
        <v>22</v>
      </c>
      <c r="E54" s="28" t="s">
        <v>469</v>
      </c>
      <c r="F54" s="33" t="s">
        <v>468</v>
      </c>
      <c r="G54" s="29" t="s">
        <v>3</v>
      </c>
      <c r="H54" s="163">
        <v>1295000</v>
      </c>
      <c r="I54" s="28">
        <v>4</v>
      </c>
      <c r="J54" s="164">
        <f>H54*I54</f>
        <v>5180000</v>
      </c>
      <c r="K54" s="30">
        <v>2</v>
      </c>
      <c r="L54" s="162">
        <f>K54*H54</f>
        <v>2590000</v>
      </c>
      <c r="M54" s="161">
        <f t="shared" si="8"/>
        <v>6</v>
      </c>
      <c r="N54" s="165">
        <f>M54*H54</f>
        <v>7770000</v>
      </c>
      <c r="O54" s="31">
        <v>6</v>
      </c>
      <c r="P54" s="162">
        <f>O54*H54</f>
        <v>7770000</v>
      </c>
      <c r="Q54" s="162">
        <f t="shared" si="0"/>
        <v>0</v>
      </c>
      <c r="R54" s="358">
        <f t="shared" si="10"/>
        <v>0</v>
      </c>
      <c r="S54" s="354" t="s">
        <v>571</v>
      </c>
      <c r="T54" s="114"/>
    </row>
    <row r="55" spans="1:20" s="23" customFormat="1" ht="21">
      <c r="A55" s="51"/>
      <c r="B55" s="360"/>
      <c r="C55" s="58"/>
      <c r="D55" s="58"/>
      <c r="E55" s="58"/>
      <c r="F55" s="58"/>
      <c r="G55" s="58"/>
      <c r="H55" s="58"/>
      <c r="I55" s="58"/>
      <c r="J55" s="58"/>
      <c r="K55" s="58"/>
      <c r="L55" s="58"/>
      <c r="M55" s="161"/>
      <c r="N55" s="58"/>
      <c r="O55" s="58"/>
      <c r="P55" s="58"/>
      <c r="Q55" s="162">
        <f t="shared" si="0"/>
        <v>0</v>
      </c>
      <c r="R55" s="358">
        <f t="shared" si="10"/>
        <v>0</v>
      </c>
      <c r="S55" s="354"/>
      <c r="T55" s="114"/>
    </row>
    <row r="56" spans="1:20" s="23" customFormat="1" ht="30">
      <c r="A56" s="51"/>
      <c r="B56" s="359">
        <v>26</v>
      </c>
      <c r="C56" s="28">
        <v>16.2</v>
      </c>
      <c r="D56" s="28">
        <v>23</v>
      </c>
      <c r="E56" s="28" t="s">
        <v>467</v>
      </c>
      <c r="F56" s="33" t="s">
        <v>466</v>
      </c>
      <c r="G56" s="29" t="s">
        <v>3</v>
      </c>
      <c r="H56" s="163">
        <v>495000.00000000006</v>
      </c>
      <c r="I56" s="28">
        <v>2</v>
      </c>
      <c r="J56" s="164">
        <f>H56*I56</f>
        <v>990000.00000000012</v>
      </c>
      <c r="K56" s="30"/>
      <c r="L56" s="162">
        <f>K56*H56</f>
        <v>0</v>
      </c>
      <c r="M56" s="161">
        <f t="shared" si="8"/>
        <v>2</v>
      </c>
      <c r="N56" s="165">
        <f>M56*H56</f>
        <v>990000.00000000012</v>
      </c>
      <c r="O56" s="31">
        <v>2</v>
      </c>
      <c r="P56" s="162">
        <f>O56*H56</f>
        <v>990000.00000000012</v>
      </c>
      <c r="Q56" s="162">
        <f t="shared" si="0"/>
        <v>0</v>
      </c>
      <c r="R56" s="358">
        <f t="shared" si="10"/>
        <v>0</v>
      </c>
      <c r="S56" s="354" t="s">
        <v>571</v>
      </c>
      <c r="T56" s="114"/>
    </row>
    <row r="57" spans="1:20" s="23" customFormat="1" ht="21">
      <c r="A57" s="51"/>
      <c r="B57" s="360"/>
      <c r="C57" s="58"/>
      <c r="D57" s="58"/>
      <c r="E57" s="58"/>
      <c r="F57" s="58"/>
      <c r="G57" s="58"/>
      <c r="H57" s="58"/>
      <c r="I57" s="58"/>
      <c r="J57" s="58"/>
      <c r="K57" s="58"/>
      <c r="L57" s="58"/>
      <c r="M57" s="161"/>
      <c r="N57" s="58"/>
      <c r="O57" s="58"/>
      <c r="P57" s="58"/>
      <c r="Q57" s="162">
        <f t="shared" si="0"/>
        <v>0</v>
      </c>
      <c r="R57" s="358">
        <f t="shared" si="10"/>
        <v>0</v>
      </c>
      <c r="S57" s="354"/>
      <c r="T57" s="114"/>
    </row>
    <row r="58" spans="1:20" s="23" customFormat="1" ht="30">
      <c r="A58" s="51"/>
      <c r="B58" s="359">
        <v>27</v>
      </c>
      <c r="C58" s="28" t="s">
        <v>646</v>
      </c>
      <c r="D58" s="28">
        <v>24</v>
      </c>
      <c r="E58" s="28" t="s">
        <v>465</v>
      </c>
      <c r="F58" s="33" t="s">
        <v>464</v>
      </c>
      <c r="G58" s="29" t="s">
        <v>4</v>
      </c>
      <c r="H58" s="163">
        <v>997500</v>
      </c>
      <c r="I58" s="28">
        <v>4</v>
      </c>
      <c r="J58" s="164">
        <f>H58*I58</f>
        <v>3990000</v>
      </c>
      <c r="K58" s="30">
        <v>2</v>
      </c>
      <c r="L58" s="162">
        <f>K58*H58</f>
        <v>1995000</v>
      </c>
      <c r="M58" s="161">
        <f t="shared" si="8"/>
        <v>6</v>
      </c>
      <c r="N58" s="165">
        <f>M58*H58</f>
        <v>5985000</v>
      </c>
      <c r="O58" s="31">
        <v>6</v>
      </c>
      <c r="P58" s="162">
        <f>O58*H58</f>
        <v>5985000</v>
      </c>
      <c r="Q58" s="162">
        <f t="shared" si="0"/>
        <v>0</v>
      </c>
      <c r="R58" s="358">
        <f t="shared" si="10"/>
        <v>0</v>
      </c>
      <c r="S58" s="354" t="s">
        <v>551</v>
      </c>
      <c r="T58" s="114"/>
    </row>
    <row r="59" spans="1:20" s="23" customFormat="1" ht="21">
      <c r="A59" s="51"/>
      <c r="B59" s="360"/>
      <c r="C59" s="58"/>
      <c r="D59" s="58"/>
      <c r="E59" s="58"/>
      <c r="F59" s="58"/>
      <c r="G59" s="58"/>
      <c r="H59" s="58"/>
      <c r="I59" s="58"/>
      <c r="J59" s="58"/>
      <c r="K59" s="58"/>
      <c r="L59" s="58"/>
      <c r="M59" s="161"/>
      <c r="N59" s="58"/>
      <c r="O59" s="58"/>
      <c r="P59" s="58"/>
      <c r="Q59" s="162">
        <f t="shared" si="0"/>
        <v>0</v>
      </c>
      <c r="R59" s="358">
        <f t="shared" si="10"/>
        <v>0</v>
      </c>
      <c r="S59" s="354"/>
      <c r="T59" s="114"/>
    </row>
    <row r="60" spans="1:20" s="23" customFormat="1">
      <c r="A60" s="51"/>
      <c r="B60" s="359">
        <v>28</v>
      </c>
      <c r="C60" s="28">
        <v>16.5</v>
      </c>
      <c r="D60" s="28">
        <v>25</v>
      </c>
      <c r="E60" s="28" t="s">
        <v>463</v>
      </c>
      <c r="F60" s="33" t="s">
        <v>462</v>
      </c>
      <c r="G60" s="29" t="s">
        <v>3</v>
      </c>
      <c r="H60" s="163">
        <v>255000</v>
      </c>
      <c r="I60" s="28">
        <v>1</v>
      </c>
      <c r="J60" s="164">
        <f>H60*I60</f>
        <v>255000</v>
      </c>
      <c r="K60" s="30"/>
      <c r="L60" s="162">
        <f>K60*H60</f>
        <v>0</v>
      </c>
      <c r="M60" s="161">
        <f t="shared" si="8"/>
        <v>1</v>
      </c>
      <c r="N60" s="165">
        <f>M60*H60</f>
        <v>255000</v>
      </c>
      <c r="O60" s="31">
        <v>1</v>
      </c>
      <c r="P60" s="162">
        <f>O60*H60</f>
        <v>255000</v>
      </c>
      <c r="Q60" s="162">
        <f t="shared" si="0"/>
        <v>0</v>
      </c>
      <c r="R60" s="358">
        <f t="shared" si="10"/>
        <v>0</v>
      </c>
      <c r="S60" s="354" t="s">
        <v>571</v>
      </c>
      <c r="T60" s="114"/>
    </row>
    <row r="61" spans="1:20" s="23" customFormat="1" ht="21">
      <c r="A61" s="51"/>
      <c r="B61" s="360"/>
      <c r="C61" s="58"/>
      <c r="D61" s="58"/>
      <c r="E61" s="58"/>
      <c r="F61" s="58"/>
      <c r="G61" s="58"/>
      <c r="H61" s="58"/>
      <c r="I61" s="58"/>
      <c r="J61" s="58"/>
      <c r="K61" s="58"/>
      <c r="L61" s="58"/>
      <c r="M61" s="161"/>
      <c r="N61" s="58"/>
      <c r="O61" s="58"/>
      <c r="P61" s="58"/>
      <c r="Q61" s="162">
        <f t="shared" si="0"/>
        <v>0</v>
      </c>
      <c r="R61" s="358">
        <f t="shared" si="10"/>
        <v>0</v>
      </c>
      <c r="S61" s="354"/>
      <c r="T61" s="114"/>
    </row>
    <row r="62" spans="1:20" s="23" customFormat="1">
      <c r="A62" s="51"/>
      <c r="B62" s="359">
        <v>29</v>
      </c>
      <c r="C62" s="28">
        <v>16.600000000000001</v>
      </c>
      <c r="D62" s="28">
        <v>26</v>
      </c>
      <c r="E62" s="28" t="s">
        <v>461</v>
      </c>
      <c r="F62" s="33" t="s">
        <v>460</v>
      </c>
      <c r="G62" s="29" t="s">
        <v>3</v>
      </c>
      <c r="H62" s="163">
        <v>245000</v>
      </c>
      <c r="I62" s="28">
        <v>1</v>
      </c>
      <c r="J62" s="164">
        <f>H62*I62</f>
        <v>245000</v>
      </c>
      <c r="K62" s="30"/>
      <c r="L62" s="162">
        <f>K62*H62</f>
        <v>0</v>
      </c>
      <c r="M62" s="161">
        <f t="shared" si="8"/>
        <v>1</v>
      </c>
      <c r="N62" s="165">
        <f>M62*H62</f>
        <v>245000</v>
      </c>
      <c r="O62" s="31">
        <v>1</v>
      </c>
      <c r="P62" s="162">
        <f>O62*H62</f>
        <v>245000</v>
      </c>
      <c r="Q62" s="162">
        <f t="shared" si="0"/>
        <v>0</v>
      </c>
      <c r="R62" s="358">
        <f t="shared" si="10"/>
        <v>0</v>
      </c>
      <c r="S62" s="354" t="s">
        <v>571</v>
      </c>
      <c r="T62" s="114"/>
    </row>
    <row r="63" spans="1:20" s="23" customFormat="1" ht="21">
      <c r="A63" s="51"/>
      <c r="B63" s="360"/>
      <c r="C63" s="58"/>
      <c r="D63" s="58"/>
      <c r="E63" s="58"/>
      <c r="F63" s="58"/>
      <c r="G63" s="58"/>
      <c r="H63" s="58"/>
      <c r="I63" s="58"/>
      <c r="J63" s="58"/>
      <c r="K63" s="58"/>
      <c r="L63" s="58"/>
      <c r="M63" s="161"/>
      <c r="N63" s="58"/>
      <c r="O63" s="58"/>
      <c r="P63" s="58"/>
      <c r="Q63" s="162">
        <f t="shared" si="0"/>
        <v>0</v>
      </c>
      <c r="R63" s="358">
        <f t="shared" si="10"/>
        <v>0</v>
      </c>
      <c r="S63" s="354"/>
      <c r="T63" s="114"/>
    </row>
    <row r="64" spans="1:20" s="23" customFormat="1">
      <c r="A64" s="51"/>
      <c r="B64" s="359">
        <v>30</v>
      </c>
      <c r="C64" s="28">
        <v>16.7</v>
      </c>
      <c r="D64" s="28">
        <v>27</v>
      </c>
      <c r="E64" s="28" t="s">
        <v>459</v>
      </c>
      <c r="F64" s="33" t="s">
        <v>458</v>
      </c>
      <c r="G64" s="29" t="s">
        <v>3</v>
      </c>
      <c r="H64" s="163">
        <v>15000</v>
      </c>
      <c r="I64" s="28">
        <v>4</v>
      </c>
      <c r="J64" s="164">
        <f>H64*I64</f>
        <v>60000</v>
      </c>
      <c r="K64" s="30">
        <v>2</v>
      </c>
      <c r="L64" s="162">
        <f>K64*H64</f>
        <v>30000</v>
      </c>
      <c r="M64" s="161">
        <f t="shared" si="8"/>
        <v>6</v>
      </c>
      <c r="N64" s="165">
        <f>M64*H64</f>
        <v>90000</v>
      </c>
      <c r="O64" s="31">
        <v>6</v>
      </c>
      <c r="P64" s="162">
        <f>O64*H64</f>
        <v>90000</v>
      </c>
      <c r="Q64" s="162">
        <f t="shared" si="0"/>
        <v>0</v>
      </c>
      <c r="R64" s="358">
        <f t="shared" si="10"/>
        <v>0</v>
      </c>
      <c r="S64" s="354" t="s">
        <v>571</v>
      </c>
      <c r="T64" s="114"/>
    </row>
    <row r="65" spans="1:20" s="23" customFormat="1" ht="21">
      <c r="A65" s="51"/>
      <c r="B65" s="360"/>
      <c r="C65" s="58"/>
      <c r="D65" s="58"/>
      <c r="E65" s="58"/>
      <c r="F65" s="58"/>
      <c r="G65" s="58"/>
      <c r="H65" s="58"/>
      <c r="I65" s="58"/>
      <c r="J65" s="58"/>
      <c r="K65" s="58"/>
      <c r="L65" s="58"/>
      <c r="M65" s="161"/>
      <c r="N65" s="58"/>
      <c r="O65" s="58"/>
      <c r="P65" s="58"/>
      <c r="Q65" s="162">
        <f t="shared" si="0"/>
        <v>0</v>
      </c>
      <c r="R65" s="358">
        <f t="shared" si="10"/>
        <v>0</v>
      </c>
      <c r="S65" s="354"/>
      <c r="T65" s="114"/>
    </row>
    <row r="66" spans="1:20" s="23" customFormat="1">
      <c r="A66" s="51"/>
      <c r="B66" s="359">
        <v>31</v>
      </c>
      <c r="C66" s="28">
        <v>16.8</v>
      </c>
      <c r="D66" s="28">
        <v>28</v>
      </c>
      <c r="E66" s="28" t="s">
        <v>457</v>
      </c>
      <c r="F66" s="33" t="s">
        <v>456</v>
      </c>
      <c r="G66" s="29" t="s">
        <v>3</v>
      </c>
      <c r="H66" s="163">
        <v>1195000</v>
      </c>
      <c r="I66" s="28">
        <v>1</v>
      </c>
      <c r="J66" s="164">
        <f>H66*I66</f>
        <v>1195000</v>
      </c>
      <c r="K66" s="30"/>
      <c r="L66" s="162">
        <f>K66*H66</f>
        <v>0</v>
      </c>
      <c r="M66" s="161">
        <f t="shared" si="8"/>
        <v>1</v>
      </c>
      <c r="N66" s="165">
        <f>M66*H66</f>
        <v>1195000</v>
      </c>
      <c r="O66" s="31">
        <v>1</v>
      </c>
      <c r="P66" s="162">
        <f>O66*H66</f>
        <v>1195000</v>
      </c>
      <c r="Q66" s="162">
        <f t="shared" si="0"/>
        <v>0</v>
      </c>
      <c r="R66" s="358">
        <f t="shared" si="10"/>
        <v>0</v>
      </c>
      <c r="S66" s="354" t="s">
        <v>571</v>
      </c>
      <c r="T66" s="114"/>
    </row>
    <row r="67" spans="1:20" s="23" customFormat="1" ht="21">
      <c r="A67" s="51"/>
      <c r="B67" s="360"/>
      <c r="C67" s="58"/>
      <c r="D67" s="58"/>
      <c r="E67" s="58"/>
      <c r="F67" s="58"/>
      <c r="G67" s="58"/>
      <c r="H67" s="58"/>
      <c r="I67" s="58"/>
      <c r="J67" s="58"/>
      <c r="K67" s="58"/>
      <c r="L67" s="58"/>
      <c r="M67" s="161"/>
      <c r="N67" s="58"/>
      <c r="O67" s="58"/>
      <c r="P67" s="58"/>
      <c r="Q67" s="162">
        <f t="shared" si="0"/>
        <v>0</v>
      </c>
      <c r="R67" s="358">
        <f t="shared" si="10"/>
        <v>0</v>
      </c>
      <c r="S67" s="354"/>
      <c r="T67" s="114"/>
    </row>
    <row r="68" spans="1:20" s="23" customFormat="1">
      <c r="A68" s="51"/>
      <c r="B68" s="359">
        <v>32</v>
      </c>
      <c r="C68" s="28">
        <v>17.100000000000001</v>
      </c>
      <c r="D68" s="28">
        <v>29</v>
      </c>
      <c r="E68" s="28" t="s">
        <v>455</v>
      </c>
      <c r="F68" s="33" t="s">
        <v>454</v>
      </c>
      <c r="G68" s="29" t="s">
        <v>3</v>
      </c>
      <c r="H68" s="163">
        <v>145000</v>
      </c>
      <c r="I68" s="28">
        <v>1</v>
      </c>
      <c r="J68" s="164">
        <f>H68*I68</f>
        <v>145000</v>
      </c>
      <c r="K68" s="30"/>
      <c r="L68" s="162">
        <f>K68*H68</f>
        <v>0</v>
      </c>
      <c r="M68" s="161">
        <f t="shared" si="8"/>
        <v>1</v>
      </c>
      <c r="N68" s="165">
        <f>M68*H68</f>
        <v>145000</v>
      </c>
      <c r="O68" s="31">
        <v>1</v>
      </c>
      <c r="P68" s="162">
        <f>O68*H68</f>
        <v>145000</v>
      </c>
      <c r="Q68" s="162">
        <f t="shared" ref="Q68:Q133" si="11">IF(P68&gt;N68,P68-N68,0)</f>
        <v>0</v>
      </c>
      <c r="R68" s="358">
        <f t="shared" ref="R68:R81" si="12">IF(N68&gt;P68,N68-P68,0)</f>
        <v>0</v>
      </c>
      <c r="S68" s="354" t="s">
        <v>571</v>
      </c>
      <c r="T68" s="114"/>
    </row>
    <row r="69" spans="1:20" s="23" customFormat="1" ht="21">
      <c r="A69" s="51"/>
      <c r="B69" s="360"/>
      <c r="C69" s="58"/>
      <c r="D69" s="58"/>
      <c r="E69" s="58"/>
      <c r="F69" s="58"/>
      <c r="G69" s="58"/>
      <c r="H69" s="58"/>
      <c r="I69" s="58"/>
      <c r="J69" s="58"/>
      <c r="K69" s="58"/>
      <c r="L69" s="58"/>
      <c r="M69" s="161"/>
      <c r="N69" s="58"/>
      <c r="O69" s="58"/>
      <c r="P69" s="58"/>
      <c r="Q69" s="162">
        <f t="shared" si="11"/>
        <v>0</v>
      </c>
      <c r="R69" s="358">
        <f t="shared" si="12"/>
        <v>0</v>
      </c>
      <c r="S69" s="354"/>
      <c r="T69" s="114"/>
    </row>
    <row r="70" spans="1:20" s="23" customFormat="1">
      <c r="A70" s="51"/>
      <c r="B70" s="359">
        <v>33</v>
      </c>
      <c r="C70" s="28">
        <v>17.2</v>
      </c>
      <c r="D70" s="28">
        <v>30</v>
      </c>
      <c r="E70" s="28" t="s">
        <v>453</v>
      </c>
      <c r="F70" s="33" t="s">
        <v>452</v>
      </c>
      <c r="G70" s="29" t="s">
        <v>3</v>
      </c>
      <c r="H70" s="163">
        <v>245000</v>
      </c>
      <c r="I70" s="28">
        <v>1</v>
      </c>
      <c r="J70" s="164">
        <f>H70*I70</f>
        <v>245000</v>
      </c>
      <c r="K70" s="30"/>
      <c r="L70" s="162">
        <f>K70*H70</f>
        <v>0</v>
      </c>
      <c r="M70" s="161">
        <f>$I70+$K70</f>
        <v>1</v>
      </c>
      <c r="N70" s="165">
        <f>M70*H70</f>
        <v>245000</v>
      </c>
      <c r="O70" s="31">
        <v>1</v>
      </c>
      <c r="P70" s="162">
        <f>O70*H70</f>
        <v>245000</v>
      </c>
      <c r="Q70" s="162">
        <f t="shared" si="11"/>
        <v>0</v>
      </c>
      <c r="R70" s="358">
        <f t="shared" si="12"/>
        <v>0</v>
      </c>
      <c r="S70" s="354" t="s">
        <v>571</v>
      </c>
      <c r="T70" s="114"/>
    </row>
    <row r="71" spans="1:20" s="23" customFormat="1" ht="21">
      <c r="A71" s="51"/>
      <c r="B71" s="360"/>
      <c r="C71" s="58"/>
      <c r="D71" s="58"/>
      <c r="E71" s="58"/>
      <c r="F71" s="58"/>
      <c r="G71" s="58"/>
      <c r="H71" s="58"/>
      <c r="I71" s="58"/>
      <c r="J71" s="58"/>
      <c r="K71" s="58"/>
      <c r="L71" s="58"/>
      <c r="M71" s="161"/>
      <c r="N71" s="58"/>
      <c r="O71" s="58"/>
      <c r="P71" s="58"/>
      <c r="Q71" s="162">
        <f t="shared" si="11"/>
        <v>0</v>
      </c>
      <c r="R71" s="358">
        <f t="shared" si="12"/>
        <v>0</v>
      </c>
      <c r="S71" s="354"/>
      <c r="T71" s="114"/>
    </row>
    <row r="72" spans="1:20" s="23" customFormat="1">
      <c r="A72" s="51"/>
      <c r="B72" s="359">
        <v>34</v>
      </c>
      <c r="C72" s="28">
        <v>17.3</v>
      </c>
      <c r="D72" s="28">
        <v>31</v>
      </c>
      <c r="E72" s="28" t="s">
        <v>451</v>
      </c>
      <c r="F72" s="33" t="s">
        <v>450</v>
      </c>
      <c r="G72" s="29" t="s">
        <v>3</v>
      </c>
      <c r="H72" s="163">
        <v>50000</v>
      </c>
      <c r="I72" s="28">
        <v>1</v>
      </c>
      <c r="J72" s="164">
        <f>H72*I72</f>
        <v>50000</v>
      </c>
      <c r="K72" s="30"/>
      <c r="L72" s="162">
        <f>K72*H72</f>
        <v>0</v>
      </c>
      <c r="M72" s="161">
        <f>$I72+$K72</f>
        <v>1</v>
      </c>
      <c r="N72" s="165">
        <f>M72*H72</f>
        <v>50000</v>
      </c>
      <c r="O72" s="31">
        <v>1</v>
      </c>
      <c r="P72" s="162">
        <f>O72*H72</f>
        <v>50000</v>
      </c>
      <c r="Q72" s="162">
        <f t="shared" si="11"/>
        <v>0</v>
      </c>
      <c r="R72" s="358">
        <f t="shared" si="12"/>
        <v>0</v>
      </c>
      <c r="S72" s="354" t="s">
        <v>571</v>
      </c>
      <c r="T72" s="114"/>
    </row>
    <row r="73" spans="1:20" s="23" customFormat="1" ht="21">
      <c r="A73" s="51"/>
      <c r="B73" s="360"/>
      <c r="C73" s="58"/>
      <c r="D73" s="58"/>
      <c r="E73" s="58"/>
      <c r="F73" s="58"/>
      <c r="G73" s="58"/>
      <c r="H73" s="58"/>
      <c r="I73" s="58"/>
      <c r="J73" s="58"/>
      <c r="K73" s="58"/>
      <c r="L73" s="58"/>
      <c r="M73" s="161"/>
      <c r="N73" s="58"/>
      <c r="O73" s="58"/>
      <c r="P73" s="58"/>
      <c r="Q73" s="162">
        <f t="shared" si="11"/>
        <v>0</v>
      </c>
      <c r="R73" s="358">
        <f t="shared" si="12"/>
        <v>0</v>
      </c>
      <c r="S73" s="354"/>
      <c r="T73" s="114"/>
    </row>
    <row r="74" spans="1:20" s="23" customFormat="1">
      <c r="A74" s="51"/>
      <c r="B74" s="359">
        <v>35</v>
      </c>
      <c r="C74" s="28">
        <v>17.5</v>
      </c>
      <c r="D74" s="28">
        <v>32</v>
      </c>
      <c r="E74" s="28" t="s">
        <v>449</v>
      </c>
      <c r="F74" s="33" t="s">
        <v>448</v>
      </c>
      <c r="G74" s="29" t="s">
        <v>3</v>
      </c>
      <c r="H74" s="163">
        <v>1495000</v>
      </c>
      <c r="I74" s="28">
        <v>1</v>
      </c>
      <c r="J74" s="164">
        <f>H74*I74</f>
        <v>1495000</v>
      </c>
      <c r="K74" s="30"/>
      <c r="L74" s="162">
        <f>K74*H74</f>
        <v>0</v>
      </c>
      <c r="M74" s="161">
        <f>$I74+$K74</f>
        <v>1</v>
      </c>
      <c r="N74" s="165">
        <f>M74*H74</f>
        <v>1495000</v>
      </c>
      <c r="O74" s="31">
        <v>1</v>
      </c>
      <c r="P74" s="162">
        <f>O74*H74</f>
        <v>1495000</v>
      </c>
      <c r="Q74" s="162">
        <f t="shared" si="11"/>
        <v>0</v>
      </c>
      <c r="R74" s="358">
        <f t="shared" si="12"/>
        <v>0</v>
      </c>
      <c r="S74" s="354" t="s">
        <v>571</v>
      </c>
      <c r="T74" s="114"/>
    </row>
    <row r="75" spans="1:20" s="23" customFormat="1" ht="21">
      <c r="A75" s="51"/>
      <c r="B75" s="360"/>
      <c r="C75" s="58"/>
      <c r="D75" s="58"/>
      <c r="E75" s="58"/>
      <c r="F75" s="58"/>
      <c r="G75" s="58"/>
      <c r="H75" s="58"/>
      <c r="I75" s="58"/>
      <c r="J75" s="58"/>
      <c r="K75" s="58"/>
      <c r="L75" s="58"/>
      <c r="M75" s="161"/>
      <c r="N75" s="58"/>
      <c r="O75" s="58"/>
      <c r="P75" s="58"/>
      <c r="Q75" s="162">
        <f t="shared" si="11"/>
        <v>0</v>
      </c>
      <c r="R75" s="358">
        <f t="shared" si="12"/>
        <v>0</v>
      </c>
      <c r="S75" s="354"/>
      <c r="T75" s="114"/>
    </row>
    <row r="76" spans="1:20" s="23" customFormat="1" ht="30">
      <c r="A76" s="51"/>
      <c r="B76" s="359">
        <v>36</v>
      </c>
      <c r="C76" s="28" t="s">
        <v>647</v>
      </c>
      <c r="D76" s="28">
        <v>200</v>
      </c>
      <c r="E76" s="28" t="s">
        <v>447</v>
      </c>
      <c r="F76" s="33" t="s">
        <v>446</v>
      </c>
      <c r="G76" s="29" t="s">
        <v>3</v>
      </c>
      <c r="H76" s="163">
        <v>40000</v>
      </c>
      <c r="I76" s="28">
        <v>1</v>
      </c>
      <c r="J76" s="164">
        <f>H76*I76</f>
        <v>40000</v>
      </c>
      <c r="K76" s="30"/>
      <c r="L76" s="162">
        <f>K76*H76</f>
        <v>0</v>
      </c>
      <c r="M76" s="161">
        <f>$I76+$K76</f>
        <v>1</v>
      </c>
      <c r="N76" s="165">
        <f>M76*H76</f>
        <v>40000</v>
      </c>
      <c r="O76" s="31">
        <v>1</v>
      </c>
      <c r="P76" s="162">
        <f>O76*H76</f>
        <v>40000</v>
      </c>
      <c r="Q76" s="162">
        <f t="shared" si="11"/>
        <v>0</v>
      </c>
      <c r="R76" s="358">
        <f t="shared" si="12"/>
        <v>0</v>
      </c>
      <c r="S76" s="354" t="s">
        <v>571</v>
      </c>
      <c r="T76" s="114"/>
    </row>
    <row r="77" spans="1:20" s="23" customFormat="1" ht="21">
      <c r="A77" s="51"/>
      <c r="B77" s="360"/>
      <c r="C77" s="58"/>
      <c r="D77" s="58"/>
      <c r="E77" s="58"/>
      <c r="F77" s="58"/>
      <c r="G77" s="58"/>
      <c r="H77" s="58"/>
      <c r="I77" s="58"/>
      <c r="J77" s="58"/>
      <c r="K77" s="58"/>
      <c r="L77" s="58"/>
      <c r="M77" s="161"/>
      <c r="N77" s="58"/>
      <c r="O77" s="58"/>
      <c r="P77" s="58"/>
      <c r="Q77" s="162">
        <f t="shared" si="11"/>
        <v>0</v>
      </c>
      <c r="R77" s="358">
        <f t="shared" si="12"/>
        <v>0</v>
      </c>
      <c r="S77" s="354"/>
      <c r="T77" s="114"/>
    </row>
    <row r="78" spans="1:20" s="23" customFormat="1">
      <c r="A78" s="51"/>
      <c r="B78" s="359">
        <v>37</v>
      </c>
      <c r="C78" s="28">
        <v>17.8</v>
      </c>
      <c r="D78" s="28">
        <v>33</v>
      </c>
      <c r="E78" s="28" t="s">
        <v>445</v>
      </c>
      <c r="F78" s="33" t="s">
        <v>444</v>
      </c>
      <c r="G78" s="29" t="s">
        <v>3</v>
      </c>
      <c r="H78" s="163">
        <v>245000</v>
      </c>
      <c r="I78" s="28">
        <v>1</v>
      </c>
      <c r="J78" s="164">
        <f>H78*I78</f>
        <v>245000</v>
      </c>
      <c r="K78" s="30"/>
      <c r="L78" s="162">
        <f>K78*H78</f>
        <v>0</v>
      </c>
      <c r="M78" s="161">
        <f>$I78+$K78</f>
        <v>1</v>
      </c>
      <c r="N78" s="165">
        <f>M78*H78</f>
        <v>245000</v>
      </c>
      <c r="O78" s="31">
        <v>1</v>
      </c>
      <c r="P78" s="162">
        <f>O78*H78</f>
        <v>245000</v>
      </c>
      <c r="Q78" s="162">
        <f t="shared" si="11"/>
        <v>0</v>
      </c>
      <c r="R78" s="358">
        <f t="shared" si="12"/>
        <v>0</v>
      </c>
      <c r="S78" s="354" t="s">
        <v>571</v>
      </c>
      <c r="T78" s="114"/>
    </row>
    <row r="79" spans="1:20" s="23" customFormat="1" ht="21">
      <c r="A79" s="51"/>
      <c r="B79" s="360"/>
      <c r="C79" s="58"/>
      <c r="D79" s="58"/>
      <c r="E79" s="58"/>
      <c r="F79" s="58"/>
      <c r="G79" s="58"/>
      <c r="H79" s="58"/>
      <c r="I79" s="58"/>
      <c r="J79" s="58"/>
      <c r="K79" s="58"/>
      <c r="L79" s="58"/>
      <c r="M79" s="161"/>
      <c r="N79" s="58"/>
      <c r="O79" s="58"/>
      <c r="P79" s="58"/>
      <c r="Q79" s="162">
        <f t="shared" si="11"/>
        <v>0</v>
      </c>
      <c r="R79" s="358">
        <f t="shared" si="12"/>
        <v>0</v>
      </c>
      <c r="S79" s="354"/>
      <c r="T79" s="114"/>
    </row>
    <row r="80" spans="1:20" s="23" customFormat="1">
      <c r="A80" s="51"/>
      <c r="B80" s="359">
        <v>38</v>
      </c>
      <c r="C80" s="28">
        <v>19</v>
      </c>
      <c r="D80" s="28">
        <v>201</v>
      </c>
      <c r="E80" s="28" t="s">
        <v>443</v>
      </c>
      <c r="F80" s="33" t="s">
        <v>442</v>
      </c>
      <c r="G80" s="29" t="s">
        <v>4</v>
      </c>
      <c r="H80" s="163">
        <v>195000</v>
      </c>
      <c r="I80" s="28">
        <v>7</v>
      </c>
      <c r="J80" s="164">
        <f>H80*I80</f>
        <v>1365000</v>
      </c>
      <c r="K80" s="30">
        <v>2</v>
      </c>
      <c r="L80" s="162">
        <f>K80*H80</f>
        <v>390000</v>
      </c>
      <c r="M80" s="161">
        <f>$I80+$K80</f>
        <v>9</v>
      </c>
      <c r="N80" s="165">
        <f>M80*H80</f>
        <v>1755000</v>
      </c>
      <c r="O80" s="31">
        <v>9</v>
      </c>
      <c r="P80" s="162">
        <f>O80*H80</f>
        <v>1755000</v>
      </c>
      <c r="Q80" s="162">
        <f t="shared" si="11"/>
        <v>0</v>
      </c>
      <c r="R80" s="358">
        <f t="shared" si="12"/>
        <v>0</v>
      </c>
      <c r="S80" s="354" t="s">
        <v>551</v>
      </c>
      <c r="T80" s="114"/>
    </row>
    <row r="81" spans="1:20" s="23" customFormat="1" ht="21" customHeight="1" thickBot="1">
      <c r="A81" s="51"/>
      <c r="B81" s="359"/>
      <c r="C81" s="120"/>
      <c r="D81" s="120"/>
      <c r="E81" s="120"/>
      <c r="F81" s="121"/>
      <c r="G81" s="122"/>
      <c r="H81" s="166"/>
      <c r="I81" s="120"/>
      <c r="J81" s="167"/>
      <c r="K81" s="40"/>
      <c r="L81" s="168"/>
      <c r="M81" s="169"/>
      <c r="N81" s="170"/>
      <c r="O81" s="171"/>
      <c r="P81" s="168"/>
      <c r="Q81" s="168">
        <f t="shared" si="11"/>
        <v>0</v>
      </c>
      <c r="R81" s="361">
        <f t="shared" si="12"/>
        <v>0</v>
      </c>
      <c r="S81" s="354"/>
      <c r="T81" s="114"/>
    </row>
    <row r="82" spans="1:20" s="23" customFormat="1" ht="21.75" thickBot="1">
      <c r="A82" s="51"/>
      <c r="B82" s="362"/>
      <c r="C82" s="308"/>
      <c r="D82" s="123"/>
      <c r="E82" s="123"/>
      <c r="F82" s="123"/>
      <c r="G82" s="123"/>
      <c r="H82" s="123"/>
      <c r="I82" s="123"/>
      <c r="J82" s="123"/>
      <c r="K82" s="123"/>
      <c r="L82" s="172" t="s">
        <v>559</v>
      </c>
      <c r="M82" s="173"/>
      <c r="N82" s="172" t="s">
        <v>558</v>
      </c>
      <c r="O82" s="148"/>
      <c r="P82" s="174">
        <f>SUM(P6:P81)+P505+P503</f>
        <v>111378121.76800001</v>
      </c>
      <c r="Q82" s="175">
        <f t="shared" si="11"/>
        <v>0</v>
      </c>
      <c r="R82" s="363"/>
      <c r="S82" s="355"/>
      <c r="T82" s="114"/>
    </row>
    <row r="83" spans="1:20" s="23" customFormat="1" ht="21">
      <c r="A83" s="51"/>
      <c r="B83" s="364"/>
      <c r="C83" s="124"/>
      <c r="D83" s="124"/>
      <c r="E83" s="124"/>
      <c r="F83" s="125" t="s">
        <v>535</v>
      </c>
      <c r="G83" s="124"/>
      <c r="H83" s="124"/>
      <c r="I83" s="124"/>
      <c r="J83" s="124"/>
      <c r="K83" s="124"/>
      <c r="L83" s="124"/>
      <c r="M83" s="159"/>
      <c r="N83" s="124"/>
      <c r="O83" s="124"/>
      <c r="P83" s="124"/>
      <c r="Q83" s="158">
        <f t="shared" si="11"/>
        <v>0</v>
      </c>
      <c r="R83" s="357">
        <f t="shared" ref="R83:R115" si="13">IF(N83&gt;P83,N83-P83,0)</f>
        <v>0</v>
      </c>
      <c r="S83" s="119"/>
      <c r="T83" s="25"/>
    </row>
    <row r="84" spans="1:20" s="23" customFormat="1" ht="30">
      <c r="A84" s="51"/>
      <c r="B84" s="359">
        <v>39</v>
      </c>
      <c r="C84" s="28">
        <v>1</v>
      </c>
      <c r="D84" s="28">
        <v>34</v>
      </c>
      <c r="E84" s="28" t="s">
        <v>441</v>
      </c>
      <c r="F84" s="33" t="s">
        <v>440</v>
      </c>
      <c r="G84" s="29" t="s">
        <v>0</v>
      </c>
      <c r="H84" s="163">
        <v>15010</v>
      </c>
      <c r="I84" s="28">
        <v>202</v>
      </c>
      <c r="J84" s="164">
        <f>H84*I84</f>
        <v>3032020</v>
      </c>
      <c r="K84" s="30">
        <v>0</v>
      </c>
      <c r="L84" s="162">
        <f>K84*H84</f>
        <v>0</v>
      </c>
      <c r="M84" s="161">
        <f>$I84+$K84</f>
        <v>202</v>
      </c>
      <c r="N84" s="165">
        <f>M84*H84</f>
        <v>3032020</v>
      </c>
      <c r="O84" s="31">
        <v>202</v>
      </c>
      <c r="P84" s="162">
        <f>O84*H84</f>
        <v>3032020</v>
      </c>
      <c r="Q84" s="162">
        <f t="shared" si="11"/>
        <v>0</v>
      </c>
      <c r="R84" s="358">
        <f t="shared" si="13"/>
        <v>0</v>
      </c>
      <c r="S84" s="95" t="s">
        <v>554</v>
      </c>
      <c r="T84" s="25"/>
    </row>
    <row r="85" spans="1:20" s="23" customFormat="1" ht="21">
      <c r="A85" s="51"/>
      <c r="B85" s="360"/>
      <c r="C85" s="58"/>
      <c r="D85" s="58"/>
      <c r="E85" s="58"/>
      <c r="F85" s="60" t="s">
        <v>543</v>
      </c>
      <c r="G85" s="58"/>
      <c r="H85" s="163">
        <v>15010</v>
      </c>
      <c r="I85" s="58"/>
      <c r="J85" s="58"/>
      <c r="K85" s="58"/>
      <c r="L85" s="58"/>
      <c r="M85" s="161"/>
      <c r="N85" s="165"/>
      <c r="O85" s="176">
        <v>136.93180000000001</v>
      </c>
      <c r="P85" s="162">
        <f>O85*H85</f>
        <v>2055346.3180000002</v>
      </c>
      <c r="Q85" s="162">
        <f t="shared" si="11"/>
        <v>2055346.3180000002</v>
      </c>
      <c r="R85" s="358">
        <f t="shared" si="13"/>
        <v>0</v>
      </c>
      <c r="S85" s="95" t="s">
        <v>554</v>
      </c>
      <c r="T85" s="25"/>
    </row>
    <row r="86" spans="1:20" s="23" customFormat="1" ht="30">
      <c r="A86" s="51"/>
      <c r="B86" s="359">
        <v>40</v>
      </c>
      <c r="C86" s="28">
        <v>1</v>
      </c>
      <c r="D86" s="28">
        <v>35</v>
      </c>
      <c r="E86" s="28" t="s">
        <v>439</v>
      </c>
      <c r="F86" s="33" t="s">
        <v>438</v>
      </c>
      <c r="G86" s="29" t="s">
        <v>0</v>
      </c>
      <c r="H86" s="163">
        <v>15010</v>
      </c>
      <c r="I86" s="28">
        <f>85+61</f>
        <v>146</v>
      </c>
      <c r="J86" s="164">
        <f>H86*I86</f>
        <v>2191460</v>
      </c>
      <c r="K86" s="30">
        <v>0</v>
      </c>
      <c r="L86" s="162">
        <f>K86*H86</f>
        <v>0</v>
      </c>
      <c r="M86" s="161">
        <f>$I86+$K86</f>
        <v>146</v>
      </c>
      <c r="N86" s="165">
        <f>M86*H86</f>
        <v>2191460</v>
      </c>
      <c r="O86" s="31">
        <v>146</v>
      </c>
      <c r="P86" s="162">
        <f>O86*H86</f>
        <v>2191460</v>
      </c>
      <c r="Q86" s="162">
        <f t="shared" si="11"/>
        <v>0</v>
      </c>
      <c r="R86" s="358">
        <f t="shared" si="13"/>
        <v>0</v>
      </c>
      <c r="S86" s="95" t="s">
        <v>554</v>
      </c>
      <c r="T86" s="25"/>
    </row>
    <row r="87" spans="1:20" s="23" customFormat="1" ht="21">
      <c r="A87" s="51"/>
      <c r="B87" s="360"/>
      <c r="C87" s="58"/>
      <c r="D87" s="58"/>
      <c r="E87" s="58"/>
      <c r="F87" s="60" t="s">
        <v>543</v>
      </c>
      <c r="G87" s="58"/>
      <c r="H87" s="163">
        <v>15010</v>
      </c>
      <c r="I87" s="58"/>
      <c r="J87" s="58"/>
      <c r="K87" s="58"/>
      <c r="L87" s="58"/>
      <c r="M87" s="161"/>
      <c r="N87" s="165"/>
      <c r="O87" s="176">
        <v>33.22</v>
      </c>
      <c r="P87" s="162">
        <f>O87*H87</f>
        <v>498632.2</v>
      </c>
      <c r="Q87" s="162">
        <f t="shared" si="11"/>
        <v>498632.2</v>
      </c>
      <c r="R87" s="358">
        <f t="shared" si="13"/>
        <v>0</v>
      </c>
      <c r="S87" s="95" t="s">
        <v>554</v>
      </c>
      <c r="T87" s="25"/>
    </row>
    <row r="88" spans="1:20" s="23" customFormat="1">
      <c r="A88" s="51"/>
      <c r="B88" s="359">
        <v>41</v>
      </c>
      <c r="C88" s="28">
        <v>2.1</v>
      </c>
      <c r="D88" s="28">
        <v>202</v>
      </c>
      <c r="E88" s="28" t="s">
        <v>437</v>
      </c>
      <c r="F88" s="33" t="s">
        <v>436</v>
      </c>
      <c r="G88" s="29" t="s">
        <v>0</v>
      </c>
      <c r="H88" s="163">
        <v>4035</v>
      </c>
      <c r="I88" s="28">
        <v>146</v>
      </c>
      <c r="J88" s="164">
        <f>H88*I88</f>
        <v>589110</v>
      </c>
      <c r="K88" s="30"/>
      <c r="L88" s="162">
        <f>K88*H88</f>
        <v>0</v>
      </c>
      <c r="M88" s="161">
        <f>$I88+$K88</f>
        <v>146</v>
      </c>
      <c r="N88" s="165">
        <f>M88*H88</f>
        <v>589110</v>
      </c>
      <c r="O88" s="31">
        <v>73.664400000000001</v>
      </c>
      <c r="P88" s="162">
        <f>O88*H88</f>
        <v>297235.85399999999</v>
      </c>
      <c r="Q88" s="162">
        <f t="shared" si="11"/>
        <v>0</v>
      </c>
      <c r="R88" s="358">
        <f t="shared" si="13"/>
        <v>291874.14600000001</v>
      </c>
      <c r="S88" s="95" t="s">
        <v>554</v>
      </c>
      <c r="T88" s="25"/>
    </row>
    <row r="89" spans="1:20" s="23" customFormat="1" ht="21">
      <c r="A89" s="51"/>
      <c r="B89" s="360"/>
      <c r="C89" s="58"/>
      <c r="D89" s="58"/>
      <c r="E89" s="58"/>
      <c r="F89" s="58"/>
      <c r="G89" s="58"/>
      <c r="H89" s="58"/>
      <c r="I89" s="58"/>
      <c r="J89" s="58"/>
      <c r="K89" s="58"/>
      <c r="L89" s="58"/>
      <c r="M89" s="161"/>
      <c r="N89" s="58"/>
      <c r="O89" s="58"/>
      <c r="P89" s="58"/>
      <c r="Q89" s="162">
        <f t="shared" si="11"/>
        <v>0</v>
      </c>
      <c r="R89" s="358">
        <f t="shared" si="13"/>
        <v>0</v>
      </c>
      <c r="S89" s="95"/>
      <c r="T89" s="25"/>
    </row>
    <row r="90" spans="1:20" s="23" customFormat="1">
      <c r="A90" s="51"/>
      <c r="B90" s="359">
        <v>42</v>
      </c>
      <c r="C90" s="28">
        <v>2.2000000000000002</v>
      </c>
      <c r="D90" s="28">
        <v>36</v>
      </c>
      <c r="E90" s="28" t="s">
        <v>435</v>
      </c>
      <c r="F90" s="33" t="s">
        <v>434</v>
      </c>
      <c r="G90" s="29" t="s">
        <v>0</v>
      </c>
      <c r="H90" s="163">
        <v>3750</v>
      </c>
      <c r="I90" s="28">
        <v>61</v>
      </c>
      <c r="J90" s="164">
        <f>H90*I90</f>
        <v>228750</v>
      </c>
      <c r="K90" s="30"/>
      <c r="L90" s="162">
        <f>K90*H90</f>
        <v>0</v>
      </c>
      <c r="M90" s="161">
        <f>$I90+$K90</f>
        <v>61</v>
      </c>
      <c r="N90" s="165">
        <f>M90*H90</f>
        <v>228750</v>
      </c>
      <c r="O90" s="31">
        <v>61</v>
      </c>
      <c r="P90" s="162">
        <f>O90*H90</f>
        <v>228750</v>
      </c>
      <c r="Q90" s="162">
        <f t="shared" si="11"/>
        <v>0</v>
      </c>
      <c r="R90" s="358">
        <f t="shared" si="13"/>
        <v>0</v>
      </c>
      <c r="S90" s="95" t="s">
        <v>554</v>
      </c>
      <c r="T90" s="25"/>
    </row>
    <row r="91" spans="1:20" s="23" customFormat="1" ht="21">
      <c r="A91" s="51"/>
      <c r="B91" s="360"/>
      <c r="C91" s="58"/>
      <c r="D91" s="58"/>
      <c r="E91" s="58"/>
      <c r="F91" s="60" t="s">
        <v>543</v>
      </c>
      <c r="G91" s="58"/>
      <c r="H91" s="163">
        <v>3750</v>
      </c>
      <c r="I91" s="58"/>
      <c r="J91" s="58"/>
      <c r="K91" s="58"/>
      <c r="L91" s="58"/>
      <c r="M91" s="161"/>
      <c r="N91" s="165"/>
      <c r="O91" s="176">
        <v>70.407399999999996</v>
      </c>
      <c r="P91" s="162">
        <f>O91*H91</f>
        <v>264027.75</v>
      </c>
      <c r="Q91" s="162">
        <f t="shared" si="11"/>
        <v>264027.75</v>
      </c>
      <c r="R91" s="358">
        <f t="shared" si="13"/>
        <v>0</v>
      </c>
      <c r="S91" s="95" t="s">
        <v>554</v>
      </c>
      <c r="T91" s="25"/>
    </row>
    <row r="92" spans="1:20" s="23" customFormat="1">
      <c r="A92" s="51"/>
      <c r="B92" s="359">
        <v>43</v>
      </c>
      <c r="C92" s="28">
        <v>3</v>
      </c>
      <c r="D92" s="28">
        <v>37</v>
      </c>
      <c r="E92" s="28" t="s">
        <v>433</v>
      </c>
      <c r="F92" s="33" t="s">
        <v>432</v>
      </c>
      <c r="G92" s="29" t="s">
        <v>3</v>
      </c>
      <c r="H92" s="163">
        <v>395000</v>
      </c>
      <c r="I92" s="28">
        <v>3</v>
      </c>
      <c r="J92" s="164">
        <f>H92*I92</f>
        <v>1185000</v>
      </c>
      <c r="K92" s="30"/>
      <c r="L92" s="162">
        <f>K92*H92</f>
        <v>0</v>
      </c>
      <c r="M92" s="161">
        <f>$I92+$K92</f>
        <v>3</v>
      </c>
      <c r="N92" s="165">
        <f>M92*H92</f>
        <v>1185000</v>
      </c>
      <c r="O92" s="31">
        <v>3</v>
      </c>
      <c r="P92" s="162">
        <f>O92*H92</f>
        <v>1185000</v>
      </c>
      <c r="Q92" s="162">
        <f t="shared" si="11"/>
        <v>0</v>
      </c>
      <c r="R92" s="358">
        <f t="shared" si="13"/>
        <v>0</v>
      </c>
      <c r="S92" s="95" t="s">
        <v>552</v>
      </c>
      <c r="T92" s="25"/>
    </row>
    <row r="93" spans="1:20" s="23" customFormat="1" ht="21">
      <c r="A93" s="51"/>
      <c r="B93" s="360"/>
      <c r="C93" s="58"/>
      <c r="D93" s="58"/>
      <c r="E93" s="58"/>
      <c r="F93" s="58"/>
      <c r="G93" s="58"/>
      <c r="H93" s="58"/>
      <c r="I93" s="58"/>
      <c r="J93" s="58"/>
      <c r="K93" s="58"/>
      <c r="L93" s="58"/>
      <c r="M93" s="161"/>
      <c r="N93" s="58"/>
      <c r="O93" s="58"/>
      <c r="P93" s="58"/>
      <c r="Q93" s="162">
        <f t="shared" si="11"/>
        <v>0</v>
      </c>
      <c r="R93" s="358">
        <f t="shared" si="13"/>
        <v>0</v>
      </c>
      <c r="S93" s="95"/>
      <c r="T93" s="25"/>
    </row>
    <row r="94" spans="1:20" s="23" customFormat="1">
      <c r="A94" s="51"/>
      <c r="B94" s="359">
        <v>44</v>
      </c>
      <c r="C94" s="28">
        <v>3.1</v>
      </c>
      <c r="D94" s="28">
        <v>38</v>
      </c>
      <c r="E94" s="28" t="s">
        <v>431</v>
      </c>
      <c r="F94" s="33" t="s">
        <v>430</v>
      </c>
      <c r="G94" s="29" t="s">
        <v>3</v>
      </c>
      <c r="H94" s="163">
        <v>1495000</v>
      </c>
      <c r="I94" s="28">
        <v>2</v>
      </c>
      <c r="J94" s="164">
        <f>H94*I94</f>
        <v>2990000</v>
      </c>
      <c r="K94" s="30"/>
      <c r="L94" s="162">
        <f>K94*H94</f>
        <v>0</v>
      </c>
      <c r="M94" s="161">
        <f>$I94+$K94</f>
        <v>2</v>
      </c>
      <c r="N94" s="165">
        <f>M94*H94</f>
        <v>2990000</v>
      </c>
      <c r="O94" s="31">
        <v>2</v>
      </c>
      <c r="P94" s="162">
        <f>O94*H94</f>
        <v>2990000</v>
      </c>
      <c r="Q94" s="162">
        <f t="shared" si="11"/>
        <v>0</v>
      </c>
      <c r="R94" s="358">
        <f t="shared" si="13"/>
        <v>0</v>
      </c>
      <c r="S94" s="95" t="s">
        <v>552</v>
      </c>
      <c r="T94" s="25"/>
    </row>
    <row r="95" spans="1:20" s="23" customFormat="1" ht="21">
      <c r="A95" s="51"/>
      <c r="B95" s="360"/>
      <c r="C95" s="58"/>
      <c r="D95" s="58"/>
      <c r="E95" s="58"/>
      <c r="F95" s="58"/>
      <c r="G95" s="58"/>
      <c r="H95" s="58"/>
      <c r="I95" s="58"/>
      <c r="J95" s="58"/>
      <c r="K95" s="58"/>
      <c r="L95" s="58"/>
      <c r="M95" s="161"/>
      <c r="N95" s="58"/>
      <c r="O95" s="58"/>
      <c r="P95" s="58"/>
      <c r="Q95" s="162">
        <f t="shared" si="11"/>
        <v>0</v>
      </c>
      <c r="R95" s="358">
        <f t="shared" si="13"/>
        <v>0</v>
      </c>
      <c r="S95" s="95"/>
      <c r="T95" s="25"/>
    </row>
    <row r="96" spans="1:20" s="23" customFormat="1">
      <c r="A96" s="51"/>
      <c r="B96" s="359">
        <v>45</v>
      </c>
      <c r="C96" s="28">
        <v>3.1</v>
      </c>
      <c r="D96" s="28">
        <v>39</v>
      </c>
      <c r="E96" s="28" t="s">
        <v>429</v>
      </c>
      <c r="F96" s="33" t="s">
        <v>428</v>
      </c>
      <c r="G96" s="29" t="s">
        <v>3</v>
      </c>
      <c r="H96" s="163">
        <v>1195000</v>
      </c>
      <c r="I96" s="28">
        <v>1</v>
      </c>
      <c r="J96" s="164">
        <f>H96*I96</f>
        <v>1195000</v>
      </c>
      <c r="K96" s="30"/>
      <c r="L96" s="162">
        <f>K96*H96</f>
        <v>0</v>
      </c>
      <c r="M96" s="161">
        <f>$I96+$K96</f>
        <v>1</v>
      </c>
      <c r="N96" s="165">
        <f>M96*H96</f>
        <v>1195000</v>
      </c>
      <c r="O96" s="31">
        <v>1</v>
      </c>
      <c r="P96" s="162">
        <f>O96*H96</f>
        <v>1195000</v>
      </c>
      <c r="Q96" s="162">
        <f t="shared" si="11"/>
        <v>0</v>
      </c>
      <c r="R96" s="358">
        <f t="shared" si="13"/>
        <v>0</v>
      </c>
      <c r="S96" s="95" t="s">
        <v>552</v>
      </c>
      <c r="T96" s="25"/>
    </row>
    <row r="97" spans="1:20" s="23" customFormat="1" ht="21">
      <c r="A97" s="51"/>
      <c r="B97" s="360"/>
      <c r="C97" s="58"/>
      <c r="D97" s="58"/>
      <c r="E97" s="58"/>
      <c r="F97" s="58"/>
      <c r="G97" s="58"/>
      <c r="H97" s="58"/>
      <c r="I97" s="58"/>
      <c r="J97" s="58"/>
      <c r="K97" s="58"/>
      <c r="L97" s="58"/>
      <c r="M97" s="161"/>
      <c r="N97" s="58"/>
      <c r="O97" s="58"/>
      <c r="P97" s="58"/>
      <c r="Q97" s="162">
        <f t="shared" si="11"/>
        <v>0</v>
      </c>
      <c r="R97" s="358">
        <f t="shared" si="13"/>
        <v>0</v>
      </c>
      <c r="S97" s="95"/>
      <c r="T97" s="25"/>
    </row>
    <row r="98" spans="1:20" s="23" customFormat="1">
      <c r="A98" s="51"/>
      <c r="B98" s="359">
        <v>46</v>
      </c>
      <c r="C98" s="28">
        <v>3.2</v>
      </c>
      <c r="D98" s="28">
        <v>40</v>
      </c>
      <c r="E98" s="28" t="s">
        <v>427</v>
      </c>
      <c r="F98" s="33" t="s">
        <v>426</v>
      </c>
      <c r="G98" s="29" t="s">
        <v>3</v>
      </c>
      <c r="H98" s="163">
        <v>345000</v>
      </c>
      <c r="I98" s="28">
        <v>3</v>
      </c>
      <c r="J98" s="164">
        <f>H98*I98</f>
        <v>1035000</v>
      </c>
      <c r="K98" s="30"/>
      <c r="L98" s="162">
        <f>K98*H98</f>
        <v>0</v>
      </c>
      <c r="M98" s="161">
        <f>$I98+$K98</f>
        <v>3</v>
      </c>
      <c r="N98" s="165">
        <f>M98*H98</f>
        <v>1035000</v>
      </c>
      <c r="O98" s="31">
        <v>3</v>
      </c>
      <c r="P98" s="162">
        <f>O98*H98</f>
        <v>1035000</v>
      </c>
      <c r="Q98" s="162">
        <f t="shared" si="11"/>
        <v>0</v>
      </c>
      <c r="R98" s="358">
        <f t="shared" si="13"/>
        <v>0</v>
      </c>
      <c r="S98" s="95" t="s">
        <v>552</v>
      </c>
      <c r="T98" s="25"/>
    </row>
    <row r="99" spans="1:20" s="23" customFormat="1" ht="21">
      <c r="A99" s="51"/>
      <c r="B99" s="360"/>
      <c r="C99" s="58"/>
      <c r="D99" s="58"/>
      <c r="E99" s="58"/>
      <c r="F99" s="60" t="s">
        <v>543</v>
      </c>
      <c r="G99" s="58"/>
      <c r="H99" s="163">
        <v>345000</v>
      </c>
      <c r="I99" s="58"/>
      <c r="J99" s="58"/>
      <c r="K99" s="58"/>
      <c r="L99" s="58"/>
      <c r="M99" s="161"/>
      <c r="N99" s="165"/>
      <c r="O99" s="30">
        <v>3</v>
      </c>
      <c r="P99" s="162">
        <f>O99*H99</f>
        <v>1035000</v>
      </c>
      <c r="Q99" s="162">
        <f t="shared" si="11"/>
        <v>1035000</v>
      </c>
      <c r="R99" s="358">
        <f t="shared" si="13"/>
        <v>0</v>
      </c>
      <c r="S99" s="95" t="s">
        <v>552</v>
      </c>
      <c r="T99" s="25"/>
    </row>
    <row r="100" spans="1:20" s="23" customFormat="1">
      <c r="A100" s="51"/>
      <c r="B100" s="359">
        <v>47</v>
      </c>
      <c r="C100" s="28">
        <v>4</v>
      </c>
      <c r="D100" s="28">
        <v>41</v>
      </c>
      <c r="E100" s="28" t="s">
        <v>425</v>
      </c>
      <c r="F100" s="33" t="s">
        <v>424</v>
      </c>
      <c r="G100" s="29" t="s">
        <v>3</v>
      </c>
      <c r="H100" s="163">
        <v>22500</v>
      </c>
      <c r="I100" s="28">
        <v>3</v>
      </c>
      <c r="J100" s="164">
        <f>H100*I100</f>
        <v>67500</v>
      </c>
      <c r="K100" s="30"/>
      <c r="L100" s="162">
        <f>K100*H100</f>
        <v>0</v>
      </c>
      <c r="M100" s="161">
        <f>$I100+$K100</f>
        <v>3</v>
      </c>
      <c r="N100" s="165">
        <f>M100*H100</f>
        <v>67500</v>
      </c>
      <c r="O100" s="31">
        <v>3</v>
      </c>
      <c r="P100" s="162">
        <f>O100*H100</f>
        <v>67500</v>
      </c>
      <c r="Q100" s="162">
        <f t="shared" si="11"/>
        <v>0</v>
      </c>
      <c r="R100" s="358">
        <f t="shared" si="13"/>
        <v>0</v>
      </c>
      <c r="S100" s="95" t="s">
        <v>571</v>
      </c>
      <c r="T100" s="25"/>
    </row>
    <row r="101" spans="1:20" s="23" customFormat="1" ht="21">
      <c r="A101" s="51"/>
      <c r="B101" s="360"/>
      <c r="C101" s="58"/>
      <c r="D101" s="58"/>
      <c r="E101" s="58"/>
      <c r="F101" s="58"/>
      <c r="G101" s="58"/>
      <c r="H101" s="58"/>
      <c r="I101" s="58"/>
      <c r="J101" s="58"/>
      <c r="K101" s="58"/>
      <c r="L101" s="58"/>
      <c r="M101" s="161"/>
      <c r="N101" s="58"/>
      <c r="O101" s="58"/>
      <c r="P101" s="58"/>
      <c r="Q101" s="162">
        <f t="shared" si="11"/>
        <v>0</v>
      </c>
      <c r="R101" s="358">
        <f t="shared" si="13"/>
        <v>0</v>
      </c>
      <c r="S101" s="95"/>
      <c r="T101" s="25"/>
    </row>
    <row r="102" spans="1:20" s="23" customFormat="1">
      <c r="A102" s="51"/>
      <c r="B102" s="359">
        <v>48</v>
      </c>
      <c r="C102" s="28">
        <v>8</v>
      </c>
      <c r="D102" s="28">
        <v>42</v>
      </c>
      <c r="E102" s="28" t="s">
        <v>423</v>
      </c>
      <c r="F102" s="33" t="s">
        <v>422</v>
      </c>
      <c r="G102" s="29" t="s">
        <v>3</v>
      </c>
      <c r="H102" s="163">
        <v>525000</v>
      </c>
      <c r="I102" s="28">
        <v>3</v>
      </c>
      <c r="J102" s="164">
        <f>H102*I102</f>
        <v>1575000</v>
      </c>
      <c r="K102" s="30"/>
      <c r="L102" s="162">
        <f>K102*H102</f>
        <v>0</v>
      </c>
      <c r="M102" s="161">
        <f>$I102+$K102</f>
        <v>3</v>
      </c>
      <c r="N102" s="165">
        <f>M102*H102</f>
        <v>1575000</v>
      </c>
      <c r="O102" s="31">
        <v>3</v>
      </c>
      <c r="P102" s="162">
        <f>O102*H102</f>
        <v>1575000</v>
      </c>
      <c r="Q102" s="162">
        <f t="shared" si="11"/>
        <v>0</v>
      </c>
      <c r="R102" s="358">
        <f t="shared" si="13"/>
        <v>0</v>
      </c>
      <c r="S102" s="95" t="s">
        <v>554</v>
      </c>
      <c r="T102" s="25"/>
    </row>
    <row r="103" spans="1:20" s="23" customFormat="1" ht="21">
      <c r="A103" s="51"/>
      <c r="B103" s="360"/>
      <c r="C103" s="58"/>
      <c r="D103" s="58"/>
      <c r="E103" s="58"/>
      <c r="F103" s="58"/>
      <c r="G103" s="58"/>
      <c r="H103" s="58"/>
      <c r="I103" s="58"/>
      <c r="J103" s="58"/>
      <c r="K103" s="58"/>
      <c r="L103" s="58"/>
      <c r="M103" s="161"/>
      <c r="N103" s="58"/>
      <c r="O103" s="58"/>
      <c r="P103" s="58"/>
      <c r="Q103" s="162">
        <f t="shared" si="11"/>
        <v>0</v>
      </c>
      <c r="R103" s="358">
        <f t="shared" si="13"/>
        <v>0</v>
      </c>
      <c r="S103" s="95"/>
      <c r="T103" s="25"/>
    </row>
    <row r="104" spans="1:20" s="23" customFormat="1">
      <c r="A104" s="51"/>
      <c r="B104" s="359">
        <v>49</v>
      </c>
      <c r="C104" s="28">
        <v>15</v>
      </c>
      <c r="D104" s="28">
        <v>43</v>
      </c>
      <c r="E104" s="28" t="s">
        <v>421</v>
      </c>
      <c r="F104" s="33" t="s">
        <v>420</v>
      </c>
      <c r="G104" s="29" t="s">
        <v>0</v>
      </c>
      <c r="H104" s="163">
        <v>650.00000000000011</v>
      </c>
      <c r="I104" s="28">
        <v>40</v>
      </c>
      <c r="J104" s="164">
        <f>H104*I104</f>
        <v>26000.000000000004</v>
      </c>
      <c r="K104" s="30"/>
      <c r="L104" s="162">
        <f>K104*H104</f>
        <v>0</v>
      </c>
      <c r="M104" s="161">
        <f>$I104+$K104</f>
        <v>40</v>
      </c>
      <c r="N104" s="165">
        <f>M104*H104</f>
        <v>26000.000000000004</v>
      </c>
      <c r="O104" s="31">
        <v>40</v>
      </c>
      <c r="P104" s="162">
        <f>O104*H104</f>
        <v>26000.000000000004</v>
      </c>
      <c r="Q104" s="162">
        <f t="shared" si="11"/>
        <v>0</v>
      </c>
      <c r="R104" s="358">
        <f t="shared" si="13"/>
        <v>0</v>
      </c>
      <c r="S104" s="95" t="s">
        <v>554</v>
      </c>
      <c r="T104" s="25"/>
    </row>
    <row r="105" spans="1:20" s="23" customFormat="1" ht="21">
      <c r="A105" s="51"/>
      <c r="B105" s="360"/>
      <c r="C105" s="58"/>
      <c r="D105" s="58"/>
      <c r="E105" s="58"/>
      <c r="F105" s="58"/>
      <c r="G105" s="58"/>
      <c r="H105" s="58"/>
      <c r="I105" s="58"/>
      <c r="J105" s="58"/>
      <c r="K105" s="58"/>
      <c r="L105" s="58"/>
      <c r="M105" s="161"/>
      <c r="N105" s="58"/>
      <c r="O105" s="58"/>
      <c r="P105" s="58"/>
      <c r="Q105" s="162">
        <f t="shared" si="11"/>
        <v>0</v>
      </c>
      <c r="R105" s="358">
        <f t="shared" si="13"/>
        <v>0</v>
      </c>
      <c r="S105" s="95"/>
      <c r="T105" s="25"/>
    </row>
    <row r="106" spans="1:20" s="23" customFormat="1">
      <c r="A106" s="51"/>
      <c r="B106" s="359">
        <v>50</v>
      </c>
      <c r="C106" s="28">
        <v>15</v>
      </c>
      <c r="D106" s="28">
        <v>44</v>
      </c>
      <c r="E106" s="28" t="s">
        <v>419</v>
      </c>
      <c r="F106" s="33" t="s">
        <v>418</v>
      </c>
      <c r="G106" s="29" t="s">
        <v>3</v>
      </c>
      <c r="H106" s="163">
        <v>165000</v>
      </c>
      <c r="I106" s="28">
        <v>3</v>
      </c>
      <c r="J106" s="164">
        <f>H106*I106</f>
        <v>495000</v>
      </c>
      <c r="K106" s="30"/>
      <c r="L106" s="162">
        <f>K106*H106</f>
        <v>0</v>
      </c>
      <c r="M106" s="161">
        <f>$I106+$K106</f>
        <v>3</v>
      </c>
      <c r="N106" s="165">
        <f>M106*H106</f>
        <v>495000</v>
      </c>
      <c r="O106" s="31">
        <v>3</v>
      </c>
      <c r="P106" s="162">
        <f>O106*H106</f>
        <v>495000</v>
      </c>
      <c r="Q106" s="162">
        <f t="shared" si="11"/>
        <v>0</v>
      </c>
      <c r="R106" s="358">
        <f t="shared" si="13"/>
        <v>0</v>
      </c>
      <c r="S106" s="95" t="s">
        <v>571</v>
      </c>
      <c r="T106" s="25"/>
    </row>
    <row r="107" spans="1:20" s="23" customFormat="1" ht="21">
      <c r="A107" s="51"/>
      <c r="B107" s="360"/>
      <c r="C107" s="58"/>
      <c r="D107" s="58"/>
      <c r="E107" s="58"/>
      <c r="F107" s="58"/>
      <c r="G107" s="58"/>
      <c r="H107" s="58"/>
      <c r="I107" s="58"/>
      <c r="J107" s="58"/>
      <c r="K107" s="58"/>
      <c r="L107" s="58"/>
      <c r="M107" s="161"/>
      <c r="N107" s="58"/>
      <c r="O107" s="58"/>
      <c r="P107" s="58"/>
      <c r="Q107" s="162">
        <f t="shared" si="11"/>
        <v>0</v>
      </c>
      <c r="R107" s="358">
        <f t="shared" si="13"/>
        <v>0</v>
      </c>
      <c r="S107" s="95"/>
      <c r="T107" s="25"/>
    </row>
    <row r="108" spans="1:20" s="23" customFormat="1">
      <c r="A108" s="51"/>
      <c r="B108" s="359">
        <v>51</v>
      </c>
      <c r="C108" s="28">
        <v>91</v>
      </c>
      <c r="D108" s="28">
        <v>45</v>
      </c>
      <c r="E108" s="28" t="s">
        <v>417</v>
      </c>
      <c r="F108" s="33" t="s">
        <v>416</v>
      </c>
      <c r="G108" s="29" t="s">
        <v>3</v>
      </c>
      <c r="H108" s="163">
        <v>12000</v>
      </c>
      <c r="I108" s="28">
        <v>3</v>
      </c>
      <c r="J108" s="164">
        <f>H108*I108</f>
        <v>36000</v>
      </c>
      <c r="K108" s="30"/>
      <c r="L108" s="162">
        <f>K108*H108</f>
        <v>0</v>
      </c>
      <c r="M108" s="161">
        <f>$I108+$K108</f>
        <v>3</v>
      </c>
      <c r="N108" s="165">
        <f>M108*H108</f>
        <v>36000</v>
      </c>
      <c r="O108" s="31">
        <v>3</v>
      </c>
      <c r="P108" s="162">
        <f>O108*H108</f>
        <v>36000</v>
      </c>
      <c r="Q108" s="162">
        <f t="shared" si="11"/>
        <v>0</v>
      </c>
      <c r="R108" s="358">
        <f t="shared" si="13"/>
        <v>0</v>
      </c>
      <c r="S108" s="95" t="s">
        <v>551</v>
      </c>
      <c r="T108" s="25"/>
    </row>
    <row r="109" spans="1:20" s="23" customFormat="1" ht="21">
      <c r="A109" s="51"/>
      <c r="B109" s="360"/>
      <c r="C109" s="58"/>
      <c r="D109" s="58"/>
      <c r="E109" s="58"/>
      <c r="F109" s="58"/>
      <c r="G109" s="58"/>
      <c r="H109" s="58"/>
      <c r="I109" s="58"/>
      <c r="J109" s="58"/>
      <c r="K109" s="58"/>
      <c r="L109" s="58"/>
      <c r="M109" s="161"/>
      <c r="N109" s="58"/>
      <c r="O109" s="58"/>
      <c r="P109" s="58"/>
      <c r="Q109" s="162">
        <f t="shared" si="11"/>
        <v>0</v>
      </c>
      <c r="R109" s="358">
        <f t="shared" si="13"/>
        <v>0</v>
      </c>
      <c r="S109" s="95"/>
      <c r="T109" s="25"/>
    </row>
    <row r="110" spans="1:20" s="23" customFormat="1" ht="30">
      <c r="A110" s="51"/>
      <c r="B110" s="359">
        <v>52</v>
      </c>
      <c r="C110" s="28">
        <v>88.6</v>
      </c>
      <c r="D110" s="28">
        <v>46</v>
      </c>
      <c r="E110" s="28" t="s">
        <v>415</v>
      </c>
      <c r="F110" s="33" t="s">
        <v>414</v>
      </c>
      <c r="G110" s="29" t="s">
        <v>3</v>
      </c>
      <c r="H110" s="163">
        <v>49500</v>
      </c>
      <c r="I110" s="28">
        <v>3</v>
      </c>
      <c r="J110" s="164">
        <f>H110*I110</f>
        <v>148500</v>
      </c>
      <c r="K110" s="30"/>
      <c r="L110" s="162">
        <f>K110*H110</f>
        <v>0</v>
      </c>
      <c r="M110" s="161">
        <f>$I110+$K110</f>
        <v>3</v>
      </c>
      <c r="N110" s="165">
        <f>M110*H110</f>
        <v>148500</v>
      </c>
      <c r="O110" s="31">
        <v>3</v>
      </c>
      <c r="P110" s="162">
        <f>O110*H110</f>
        <v>148500</v>
      </c>
      <c r="Q110" s="162">
        <f t="shared" si="11"/>
        <v>0</v>
      </c>
      <c r="R110" s="358">
        <f t="shared" si="13"/>
        <v>0</v>
      </c>
      <c r="S110" s="95" t="s">
        <v>557</v>
      </c>
      <c r="T110" s="25"/>
    </row>
    <row r="111" spans="1:20" s="23" customFormat="1" ht="21">
      <c r="A111" s="51"/>
      <c r="B111" s="360"/>
      <c r="C111" s="58"/>
      <c r="D111" s="58"/>
      <c r="E111" s="58"/>
      <c r="F111" s="58"/>
      <c r="G111" s="58"/>
      <c r="H111" s="58"/>
      <c r="I111" s="58"/>
      <c r="J111" s="58"/>
      <c r="K111" s="58"/>
      <c r="L111" s="58"/>
      <c r="M111" s="161"/>
      <c r="N111" s="58"/>
      <c r="O111" s="58"/>
      <c r="P111" s="58"/>
      <c r="Q111" s="162">
        <f t="shared" si="11"/>
        <v>0</v>
      </c>
      <c r="R111" s="358">
        <f t="shared" si="13"/>
        <v>0</v>
      </c>
      <c r="S111" s="95"/>
      <c r="T111" s="25"/>
    </row>
    <row r="112" spans="1:20" s="23" customFormat="1" ht="30">
      <c r="A112" s="51"/>
      <c r="B112" s="359">
        <v>53</v>
      </c>
      <c r="C112" s="28">
        <v>12</v>
      </c>
      <c r="D112" s="28">
        <v>47</v>
      </c>
      <c r="E112" s="28" t="s">
        <v>413</v>
      </c>
      <c r="F112" s="33" t="s">
        <v>412</v>
      </c>
      <c r="G112" s="29" t="s">
        <v>3</v>
      </c>
      <c r="H112" s="163">
        <v>37500</v>
      </c>
      <c r="I112" s="28">
        <v>5</v>
      </c>
      <c r="J112" s="164">
        <f>H112*I112</f>
        <v>187500</v>
      </c>
      <c r="K112" s="30"/>
      <c r="L112" s="162">
        <f>K112*H112</f>
        <v>0</v>
      </c>
      <c r="M112" s="161">
        <f>$I112+$K112</f>
        <v>5</v>
      </c>
      <c r="N112" s="165">
        <f>M112*H112</f>
        <v>187500</v>
      </c>
      <c r="O112" s="31">
        <v>5</v>
      </c>
      <c r="P112" s="162">
        <f>O112*H112</f>
        <v>187500</v>
      </c>
      <c r="Q112" s="162">
        <f>IF(P112&gt;N112,P112-N112,0)</f>
        <v>0</v>
      </c>
      <c r="R112" s="358">
        <f>IF(N112&gt;P112,N112-P112,0)</f>
        <v>0</v>
      </c>
      <c r="S112" s="354" t="s">
        <v>571</v>
      </c>
      <c r="T112" s="25"/>
    </row>
    <row r="113" spans="1:20" s="23" customFormat="1" ht="21">
      <c r="A113" s="51"/>
      <c r="B113" s="360"/>
      <c r="C113" s="58"/>
      <c r="D113" s="58"/>
      <c r="E113" s="58"/>
      <c r="F113" s="127" t="s">
        <v>543</v>
      </c>
      <c r="G113" s="58"/>
      <c r="H113" s="58"/>
      <c r="I113" s="58"/>
      <c r="J113" s="58"/>
      <c r="K113" s="58"/>
      <c r="L113" s="58"/>
      <c r="M113" s="161"/>
      <c r="N113" s="58"/>
      <c r="O113" s="30">
        <v>1</v>
      </c>
      <c r="P113" s="30">
        <f>O113*H112</f>
        <v>37500</v>
      </c>
      <c r="Q113" s="162">
        <f>IF(P113&gt;N113,P113-N113,0)</f>
        <v>37500</v>
      </c>
      <c r="R113" s="358"/>
      <c r="S113" s="354" t="s">
        <v>571</v>
      </c>
      <c r="T113" s="25"/>
    </row>
    <row r="114" spans="1:20" s="23" customFormat="1">
      <c r="A114" s="51"/>
      <c r="B114" s="359">
        <v>54</v>
      </c>
      <c r="C114" s="28">
        <v>11</v>
      </c>
      <c r="D114" s="28">
        <v>48</v>
      </c>
      <c r="E114" s="28" t="s">
        <v>411</v>
      </c>
      <c r="F114" s="33" t="s">
        <v>410</v>
      </c>
      <c r="G114" s="29" t="s">
        <v>3</v>
      </c>
      <c r="H114" s="163">
        <v>18750</v>
      </c>
      <c r="I114" s="28">
        <v>5</v>
      </c>
      <c r="J114" s="164">
        <f>H114*I114</f>
        <v>93750</v>
      </c>
      <c r="K114" s="30"/>
      <c r="L114" s="162">
        <f>K114*H114</f>
        <v>0</v>
      </c>
      <c r="M114" s="161">
        <f>$I114+$K114</f>
        <v>5</v>
      </c>
      <c r="N114" s="165">
        <f>M114*H114</f>
        <v>93750</v>
      </c>
      <c r="O114" s="31">
        <v>5</v>
      </c>
      <c r="P114" s="162">
        <f>O114*H114</f>
        <v>93750</v>
      </c>
      <c r="Q114" s="162">
        <f t="shared" si="11"/>
        <v>0</v>
      </c>
      <c r="R114" s="358">
        <f t="shared" si="13"/>
        <v>0</v>
      </c>
      <c r="S114" s="95" t="s">
        <v>554</v>
      </c>
      <c r="T114" s="25"/>
    </row>
    <row r="115" spans="1:20" s="23" customFormat="1" ht="21.75" thickBot="1">
      <c r="A115" s="51"/>
      <c r="B115" s="365"/>
      <c r="C115" s="126"/>
      <c r="D115" s="126"/>
      <c r="E115" s="126"/>
      <c r="F115" s="127" t="s">
        <v>543</v>
      </c>
      <c r="G115" s="126"/>
      <c r="H115" s="166">
        <v>18750</v>
      </c>
      <c r="I115" s="126"/>
      <c r="J115" s="126"/>
      <c r="K115" s="126"/>
      <c r="L115" s="126"/>
      <c r="M115" s="169"/>
      <c r="N115" s="170"/>
      <c r="O115" s="40">
        <v>1</v>
      </c>
      <c r="P115" s="168">
        <f>O115*H115</f>
        <v>18750</v>
      </c>
      <c r="Q115" s="168">
        <f t="shared" si="11"/>
        <v>18750</v>
      </c>
      <c r="R115" s="361">
        <f t="shared" si="13"/>
        <v>0</v>
      </c>
      <c r="S115" s="95" t="s">
        <v>554</v>
      </c>
      <c r="T115" s="25"/>
    </row>
    <row r="116" spans="1:20" s="23" customFormat="1" ht="21.75" thickBot="1">
      <c r="A116" s="51"/>
      <c r="B116" s="366"/>
      <c r="C116" s="123"/>
      <c r="D116" s="123"/>
      <c r="E116" s="123"/>
      <c r="F116" s="76"/>
      <c r="G116" s="123"/>
      <c r="H116" s="177"/>
      <c r="I116" s="123"/>
      <c r="J116" s="123"/>
      <c r="K116" s="123"/>
      <c r="L116" s="172" t="s">
        <v>545</v>
      </c>
      <c r="M116" s="173"/>
      <c r="N116" s="178" t="s">
        <v>558</v>
      </c>
      <c r="O116" s="91"/>
      <c r="P116" s="179">
        <f>SUM(P84:P115)</f>
        <v>18692972.122000001</v>
      </c>
      <c r="Q116" s="175">
        <f t="shared" si="11"/>
        <v>0</v>
      </c>
      <c r="R116" s="367"/>
      <c r="S116" s="95"/>
      <c r="T116" s="25"/>
    </row>
    <row r="117" spans="1:20" s="23" customFormat="1" ht="21">
      <c r="A117" s="51"/>
      <c r="B117" s="364"/>
      <c r="C117" s="124"/>
      <c r="D117" s="124"/>
      <c r="E117" s="124"/>
      <c r="F117" s="125" t="s">
        <v>536</v>
      </c>
      <c r="G117" s="124"/>
      <c r="H117" s="124"/>
      <c r="I117" s="124"/>
      <c r="J117" s="124"/>
      <c r="K117" s="124"/>
      <c r="L117" s="124"/>
      <c r="M117" s="159"/>
      <c r="N117" s="124"/>
      <c r="O117" s="124"/>
      <c r="P117" s="124"/>
      <c r="Q117" s="158">
        <f t="shared" si="11"/>
        <v>0</v>
      </c>
      <c r="R117" s="357">
        <f t="shared" ref="R117:R148" si="14">IF(N117&gt;P117,N117-P117,0)</f>
        <v>0</v>
      </c>
      <c r="S117" s="95"/>
      <c r="T117" s="25"/>
    </row>
    <row r="118" spans="1:20" s="23" customFormat="1">
      <c r="A118" s="51"/>
      <c r="B118" s="359">
        <v>55</v>
      </c>
      <c r="C118" s="28">
        <v>91</v>
      </c>
      <c r="D118" s="28">
        <v>49</v>
      </c>
      <c r="E118" s="28" t="s">
        <v>409</v>
      </c>
      <c r="F118" s="33" t="s">
        <v>408</v>
      </c>
      <c r="G118" s="29" t="s">
        <v>3</v>
      </c>
      <c r="H118" s="163">
        <v>9500</v>
      </c>
      <c r="I118" s="28">
        <v>10</v>
      </c>
      <c r="J118" s="164">
        <f>H118*I118</f>
        <v>95000</v>
      </c>
      <c r="K118" s="30"/>
      <c r="L118" s="162">
        <f>K118*H118</f>
        <v>0</v>
      </c>
      <c r="M118" s="161">
        <f>$I118+$K118</f>
        <v>10</v>
      </c>
      <c r="N118" s="165">
        <f>M118*H118</f>
        <v>95000</v>
      </c>
      <c r="O118" s="31">
        <v>10</v>
      </c>
      <c r="P118" s="162">
        <f>O118*H118</f>
        <v>95000</v>
      </c>
      <c r="Q118" s="162">
        <f t="shared" si="11"/>
        <v>0</v>
      </c>
      <c r="R118" s="358">
        <f t="shared" si="14"/>
        <v>0</v>
      </c>
      <c r="S118" s="95" t="s">
        <v>551</v>
      </c>
      <c r="T118" s="25"/>
    </row>
    <row r="119" spans="1:20" s="23" customFormat="1" ht="21">
      <c r="A119" s="51"/>
      <c r="B119" s="360"/>
      <c r="C119" s="58"/>
      <c r="D119" s="58"/>
      <c r="E119" s="58"/>
      <c r="F119" s="58"/>
      <c r="G119" s="58"/>
      <c r="H119" s="58"/>
      <c r="I119" s="58"/>
      <c r="J119" s="58"/>
      <c r="K119" s="58"/>
      <c r="L119" s="58"/>
      <c r="M119" s="161"/>
      <c r="N119" s="58"/>
      <c r="O119" s="58"/>
      <c r="P119" s="58"/>
      <c r="Q119" s="162">
        <f t="shared" si="11"/>
        <v>0</v>
      </c>
      <c r="R119" s="358">
        <f t="shared" si="14"/>
        <v>0</v>
      </c>
      <c r="S119" s="95"/>
      <c r="T119" s="25"/>
    </row>
    <row r="120" spans="1:20" s="23" customFormat="1">
      <c r="A120" s="51"/>
      <c r="B120" s="359">
        <v>56</v>
      </c>
      <c r="C120" s="28" t="s">
        <v>648</v>
      </c>
      <c r="D120" s="28">
        <v>50</v>
      </c>
      <c r="E120" s="28" t="s">
        <v>407</v>
      </c>
      <c r="F120" s="34" t="s">
        <v>406</v>
      </c>
      <c r="G120" s="35" t="s">
        <v>99</v>
      </c>
      <c r="H120" s="180">
        <v>110</v>
      </c>
      <c r="I120" s="181">
        <v>10000</v>
      </c>
      <c r="J120" s="164">
        <f>H120*I120</f>
        <v>1100000</v>
      </c>
      <c r="K120" s="30"/>
      <c r="L120" s="162">
        <f>K120*H120</f>
        <v>0</v>
      </c>
      <c r="M120" s="161">
        <f>$I120+$K120</f>
        <v>10000</v>
      </c>
      <c r="N120" s="165">
        <f>M120*H120</f>
        <v>1100000</v>
      </c>
      <c r="O120" s="31">
        <v>10000</v>
      </c>
      <c r="P120" s="162">
        <f>O120*H120</f>
        <v>1100000</v>
      </c>
      <c r="Q120" s="162">
        <f t="shared" si="11"/>
        <v>0</v>
      </c>
      <c r="R120" s="358">
        <f t="shared" si="14"/>
        <v>0</v>
      </c>
      <c r="S120" s="95" t="s">
        <v>551</v>
      </c>
      <c r="T120" s="25"/>
    </row>
    <row r="121" spans="1:20" s="23" customFormat="1" ht="21">
      <c r="A121" s="51"/>
      <c r="B121" s="360"/>
      <c r="C121" s="58"/>
      <c r="D121" s="58"/>
      <c r="E121" s="58"/>
      <c r="F121" s="58"/>
      <c r="G121" s="58"/>
      <c r="H121" s="58"/>
      <c r="I121" s="58"/>
      <c r="J121" s="58"/>
      <c r="K121" s="58"/>
      <c r="L121" s="58"/>
      <c r="M121" s="161"/>
      <c r="N121" s="58"/>
      <c r="O121" s="58"/>
      <c r="P121" s="58"/>
      <c r="Q121" s="162">
        <f t="shared" si="11"/>
        <v>0</v>
      </c>
      <c r="R121" s="358">
        <f t="shared" si="14"/>
        <v>0</v>
      </c>
      <c r="S121" s="95"/>
      <c r="T121" s="25"/>
    </row>
    <row r="122" spans="1:20" s="23" customFormat="1" ht="30">
      <c r="A122" s="51"/>
      <c r="B122" s="359">
        <v>57</v>
      </c>
      <c r="C122" s="28" t="s">
        <v>649</v>
      </c>
      <c r="D122" s="28">
        <v>51</v>
      </c>
      <c r="E122" s="28" t="s">
        <v>405</v>
      </c>
      <c r="F122" s="34" t="s">
        <v>404</v>
      </c>
      <c r="G122" s="35" t="s">
        <v>99</v>
      </c>
      <c r="H122" s="180">
        <v>115</v>
      </c>
      <c r="I122" s="181">
        <v>4000</v>
      </c>
      <c r="J122" s="164">
        <f>H122*I122</f>
        <v>460000</v>
      </c>
      <c r="K122" s="30"/>
      <c r="L122" s="162">
        <f>K122*H122</f>
        <v>0</v>
      </c>
      <c r="M122" s="161">
        <f>$I122+$K122</f>
        <v>4000</v>
      </c>
      <c r="N122" s="165">
        <f>M122*H122</f>
        <v>460000</v>
      </c>
      <c r="O122" s="31">
        <v>4000</v>
      </c>
      <c r="P122" s="162">
        <f>O122*H122</f>
        <v>460000</v>
      </c>
      <c r="Q122" s="162">
        <f t="shared" si="11"/>
        <v>0</v>
      </c>
      <c r="R122" s="358">
        <f t="shared" si="14"/>
        <v>0</v>
      </c>
      <c r="S122" s="95" t="s">
        <v>551</v>
      </c>
      <c r="T122" s="25"/>
    </row>
    <row r="123" spans="1:20" s="23" customFormat="1" ht="21">
      <c r="A123" s="51"/>
      <c r="B123" s="360"/>
      <c r="C123" s="58"/>
      <c r="D123" s="58"/>
      <c r="E123" s="58"/>
      <c r="F123" s="58"/>
      <c r="G123" s="58"/>
      <c r="H123" s="58"/>
      <c r="I123" s="58"/>
      <c r="J123" s="58"/>
      <c r="K123" s="58"/>
      <c r="L123" s="58"/>
      <c r="M123" s="161"/>
      <c r="N123" s="58"/>
      <c r="O123" s="58"/>
      <c r="P123" s="58"/>
      <c r="Q123" s="162">
        <f t="shared" si="11"/>
        <v>0</v>
      </c>
      <c r="R123" s="358">
        <f t="shared" si="14"/>
        <v>0</v>
      </c>
      <c r="S123" s="95"/>
      <c r="T123" s="25"/>
    </row>
    <row r="124" spans="1:20" s="23" customFormat="1" ht="45">
      <c r="A124" s="51"/>
      <c r="B124" s="359">
        <v>58</v>
      </c>
      <c r="C124" s="28" t="s">
        <v>650</v>
      </c>
      <c r="D124" s="28">
        <v>52</v>
      </c>
      <c r="E124" s="28" t="s">
        <v>403</v>
      </c>
      <c r="F124" s="36" t="s">
        <v>402</v>
      </c>
      <c r="G124" s="35" t="s">
        <v>393</v>
      </c>
      <c r="H124" s="180">
        <v>1525</v>
      </c>
      <c r="I124" s="181">
        <v>570</v>
      </c>
      <c r="J124" s="164">
        <f>H124*I124</f>
        <v>869250</v>
      </c>
      <c r="K124" s="30"/>
      <c r="L124" s="162">
        <f>K124*H124</f>
        <v>0</v>
      </c>
      <c r="M124" s="161">
        <f>$I124+$K124</f>
        <v>570</v>
      </c>
      <c r="N124" s="165">
        <f>M124*H124</f>
        <v>869250</v>
      </c>
      <c r="O124" s="31">
        <v>570</v>
      </c>
      <c r="P124" s="162">
        <f>O124*H124</f>
        <v>869250</v>
      </c>
      <c r="Q124" s="162">
        <f t="shared" si="11"/>
        <v>0</v>
      </c>
      <c r="R124" s="358">
        <f t="shared" si="14"/>
        <v>0</v>
      </c>
      <c r="S124" s="95" t="s">
        <v>551</v>
      </c>
      <c r="T124" s="25"/>
    </row>
    <row r="125" spans="1:20" s="23" customFormat="1" ht="21">
      <c r="A125" s="51"/>
      <c r="B125" s="360"/>
      <c r="C125" s="58"/>
      <c r="D125" s="58"/>
      <c r="E125" s="58"/>
      <c r="F125" s="58"/>
      <c r="G125" s="58"/>
      <c r="H125" s="58"/>
      <c r="I125" s="58"/>
      <c r="J125" s="58"/>
      <c r="K125" s="58"/>
      <c r="L125" s="58"/>
      <c r="M125" s="161"/>
      <c r="N125" s="58"/>
      <c r="O125" s="58"/>
      <c r="P125" s="58"/>
      <c r="Q125" s="162">
        <f t="shared" si="11"/>
        <v>0</v>
      </c>
      <c r="R125" s="358">
        <f t="shared" si="14"/>
        <v>0</v>
      </c>
      <c r="S125" s="95"/>
      <c r="T125" s="25"/>
    </row>
    <row r="126" spans="1:20" s="23" customFormat="1" ht="45">
      <c r="A126" s="51"/>
      <c r="B126" s="359">
        <v>59</v>
      </c>
      <c r="C126" s="28" t="s">
        <v>651</v>
      </c>
      <c r="D126" s="28">
        <v>53</v>
      </c>
      <c r="E126" s="28" t="s">
        <v>401</v>
      </c>
      <c r="F126" s="36" t="s">
        <v>400</v>
      </c>
      <c r="G126" s="35" t="s">
        <v>393</v>
      </c>
      <c r="H126" s="180">
        <v>1100</v>
      </c>
      <c r="I126" s="181">
        <v>10</v>
      </c>
      <c r="J126" s="164">
        <f>H126*I126</f>
        <v>11000</v>
      </c>
      <c r="K126" s="30"/>
      <c r="L126" s="162">
        <f>K126*H126</f>
        <v>0</v>
      </c>
      <c r="M126" s="161">
        <f>$I126+$K126</f>
        <v>10</v>
      </c>
      <c r="N126" s="165">
        <f>M126*H126</f>
        <v>11000</v>
      </c>
      <c r="O126" s="31">
        <v>10</v>
      </c>
      <c r="P126" s="162">
        <f>O126*H126</f>
        <v>11000</v>
      </c>
      <c r="Q126" s="162">
        <f t="shared" si="11"/>
        <v>0</v>
      </c>
      <c r="R126" s="358">
        <f t="shared" si="14"/>
        <v>0</v>
      </c>
      <c r="S126" s="95" t="s">
        <v>551</v>
      </c>
      <c r="T126" s="25"/>
    </row>
    <row r="127" spans="1:20" s="23" customFormat="1" ht="21">
      <c r="A127" s="51"/>
      <c r="B127" s="360"/>
      <c r="C127" s="58"/>
      <c r="D127" s="58"/>
      <c r="E127" s="58"/>
      <c r="F127" s="58"/>
      <c r="G127" s="58"/>
      <c r="H127" s="58"/>
      <c r="I127" s="58"/>
      <c r="J127" s="58"/>
      <c r="K127" s="58"/>
      <c r="L127" s="58"/>
      <c r="M127" s="161"/>
      <c r="N127" s="58"/>
      <c r="O127" s="58"/>
      <c r="P127" s="58"/>
      <c r="Q127" s="162">
        <f t="shared" si="11"/>
        <v>0</v>
      </c>
      <c r="R127" s="358">
        <f t="shared" si="14"/>
        <v>0</v>
      </c>
      <c r="S127" s="95"/>
      <c r="T127" s="25"/>
    </row>
    <row r="128" spans="1:20" s="23" customFormat="1" ht="30">
      <c r="A128" s="51"/>
      <c r="B128" s="359">
        <v>60</v>
      </c>
      <c r="C128" s="28" t="s">
        <v>652</v>
      </c>
      <c r="D128" s="28">
        <v>54</v>
      </c>
      <c r="E128" s="28" t="s">
        <v>399</v>
      </c>
      <c r="F128" s="34" t="s">
        <v>398</v>
      </c>
      <c r="G128" s="35" t="s">
        <v>393</v>
      </c>
      <c r="H128" s="180">
        <v>900</v>
      </c>
      <c r="I128" s="181">
        <v>25</v>
      </c>
      <c r="J128" s="164">
        <f>H128*I128</f>
        <v>22500</v>
      </c>
      <c r="K128" s="30"/>
      <c r="L128" s="162">
        <f>K128*H128</f>
        <v>0</v>
      </c>
      <c r="M128" s="161">
        <f>$I128+$K128</f>
        <v>25</v>
      </c>
      <c r="N128" s="165">
        <f>M128*H128</f>
        <v>22500</v>
      </c>
      <c r="O128" s="31">
        <v>25</v>
      </c>
      <c r="P128" s="162">
        <f>O128*H128</f>
        <v>22500</v>
      </c>
      <c r="Q128" s="162">
        <f t="shared" si="11"/>
        <v>0</v>
      </c>
      <c r="R128" s="358">
        <f t="shared" si="14"/>
        <v>0</v>
      </c>
      <c r="S128" s="95" t="s">
        <v>551</v>
      </c>
      <c r="T128" s="25"/>
    </row>
    <row r="129" spans="1:20" s="23" customFormat="1" ht="21">
      <c r="A129" s="51"/>
      <c r="B129" s="360"/>
      <c r="C129" s="58"/>
      <c r="D129" s="58"/>
      <c r="E129" s="58"/>
      <c r="F129" s="58"/>
      <c r="G129" s="58"/>
      <c r="H129" s="58"/>
      <c r="I129" s="58"/>
      <c r="J129" s="58"/>
      <c r="K129" s="58"/>
      <c r="L129" s="58"/>
      <c r="M129" s="161"/>
      <c r="N129" s="58"/>
      <c r="O129" s="58"/>
      <c r="P129" s="58"/>
      <c r="Q129" s="162">
        <f t="shared" si="11"/>
        <v>0</v>
      </c>
      <c r="R129" s="358">
        <f t="shared" si="14"/>
        <v>0</v>
      </c>
      <c r="S129" s="95"/>
      <c r="T129" s="25"/>
    </row>
    <row r="130" spans="1:20" s="23" customFormat="1" ht="45">
      <c r="A130" s="51"/>
      <c r="B130" s="359">
        <v>61</v>
      </c>
      <c r="C130" s="28" t="s">
        <v>653</v>
      </c>
      <c r="D130" s="28">
        <v>55</v>
      </c>
      <c r="E130" s="28" t="s">
        <v>397</v>
      </c>
      <c r="F130" s="34" t="s">
        <v>396</v>
      </c>
      <c r="G130" s="35" t="s">
        <v>393</v>
      </c>
      <c r="H130" s="180">
        <v>2800</v>
      </c>
      <c r="I130" s="181">
        <v>50</v>
      </c>
      <c r="J130" s="164">
        <f>H130*I130</f>
        <v>140000</v>
      </c>
      <c r="K130" s="30"/>
      <c r="L130" s="162">
        <f>K130*H130</f>
        <v>0</v>
      </c>
      <c r="M130" s="161">
        <f>$I130+$K130</f>
        <v>50</v>
      </c>
      <c r="N130" s="165">
        <f>M130*H130</f>
        <v>140000</v>
      </c>
      <c r="O130" s="31">
        <v>50</v>
      </c>
      <c r="P130" s="162">
        <f>O130*H130</f>
        <v>140000</v>
      </c>
      <c r="Q130" s="162">
        <f t="shared" si="11"/>
        <v>0</v>
      </c>
      <c r="R130" s="358">
        <f t="shared" si="14"/>
        <v>0</v>
      </c>
      <c r="S130" s="95" t="s">
        <v>551</v>
      </c>
      <c r="T130" s="25"/>
    </row>
    <row r="131" spans="1:20" s="23" customFormat="1" ht="21">
      <c r="A131" s="51"/>
      <c r="B131" s="360"/>
      <c r="C131" s="58"/>
      <c r="D131" s="58"/>
      <c r="E131" s="58"/>
      <c r="F131" s="58"/>
      <c r="G131" s="58"/>
      <c r="H131" s="58"/>
      <c r="I131" s="58"/>
      <c r="J131" s="58"/>
      <c r="K131" s="58"/>
      <c r="L131" s="58"/>
      <c r="M131" s="161"/>
      <c r="N131" s="58"/>
      <c r="O131" s="58"/>
      <c r="P131" s="58"/>
      <c r="Q131" s="162">
        <f t="shared" si="11"/>
        <v>0</v>
      </c>
      <c r="R131" s="358">
        <f t="shared" si="14"/>
        <v>0</v>
      </c>
      <c r="S131" s="95"/>
      <c r="T131" s="25"/>
    </row>
    <row r="132" spans="1:20" s="23" customFormat="1" ht="30">
      <c r="A132" s="51"/>
      <c r="B132" s="359">
        <v>62</v>
      </c>
      <c r="C132" s="28" t="s">
        <v>654</v>
      </c>
      <c r="D132" s="28">
        <v>56</v>
      </c>
      <c r="E132" s="28" t="s">
        <v>395</v>
      </c>
      <c r="F132" s="34" t="s">
        <v>394</v>
      </c>
      <c r="G132" s="35" t="s">
        <v>393</v>
      </c>
      <c r="H132" s="180">
        <v>1400</v>
      </c>
      <c r="I132" s="181">
        <v>200</v>
      </c>
      <c r="J132" s="164">
        <f>H132*I132</f>
        <v>280000</v>
      </c>
      <c r="K132" s="30"/>
      <c r="L132" s="162">
        <f>K132*H132</f>
        <v>0</v>
      </c>
      <c r="M132" s="161">
        <f>$I132+$K132</f>
        <v>200</v>
      </c>
      <c r="N132" s="165">
        <f>M132*H132</f>
        <v>280000</v>
      </c>
      <c r="O132" s="31">
        <v>200</v>
      </c>
      <c r="P132" s="162">
        <f>O132*H132</f>
        <v>280000</v>
      </c>
      <c r="Q132" s="162">
        <f t="shared" si="11"/>
        <v>0</v>
      </c>
      <c r="R132" s="358">
        <f t="shared" si="14"/>
        <v>0</v>
      </c>
      <c r="S132" s="95" t="s">
        <v>551</v>
      </c>
      <c r="T132" s="25"/>
    </row>
    <row r="133" spans="1:20" s="23" customFormat="1" ht="21">
      <c r="A133" s="51"/>
      <c r="B133" s="360"/>
      <c r="C133" s="58"/>
      <c r="D133" s="58"/>
      <c r="E133" s="58"/>
      <c r="F133" s="58"/>
      <c r="G133" s="58"/>
      <c r="H133" s="58"/>
      <c r="I133" s="58"/>
      <c r="J133" s="58"/>
      <c r="K133" s="58"/>
      <c r="L133" s="58"/>
      <c r="M133" s="161"/>
      <c r="N133" s="58"/>
      <c r="O133" s="58"/>
      <c r="P133" s="58"/>
      <c r="Q133" s="162">
        <f t="shared" si="11"/>
        <v>0</v>
      </c>
      <c r="R133" s="358">
        <f t="shared" si="14"/>
        <v>0</v>
      </c>
      <c r="S133" s="95"/>
      <c r="T133" s="25"/>
    </row>
    <row r="134" spans="1:20" s="23" customFormat="1" ht="30">
      <c r="A134" s="51"/>
      <c r="B134" s="359">
        <v>63</v>
      </c>
      <c r="C134" s="28" t="s">
        <v>655</v>
      </c>
      <c r="D134" s="28">
        <v>203</v>
      </c>
      <c r="E134" s="28" t="s">
        <v>392</v>
      </c>
      <c r="F134" s="34" t="s">
        <v>391</v>
      </c>
      <c r="G134" s="29" t="s">
        <v>3</v>
      </c>
      <c r="H134" s="163">
        <v>900</v>
      </c>
      <c r="I134" s="181">
        <v>200</v>
      </c>
      <c r="J134" s="164">
        <f>H134*I134</f>
        <v>180000</v>
      </c>
      <c r="K134" s="30"/>
      <c r="L134" s="162">
        <f>K134*H134</f>
        <v>0</v>
      </c>
      <c r="M134" s="161">
        <f>$I134+$K134</f>
        <v>200</v>
      </c>
      <c r="N134" s="165">
        <f>M134*H134</f>
        <v>180000</v>
      </c>
      <c r="O134" s="31">
        <v>200</v>
      </c>
      <c r="P134" s="162">
        <f>O134*H134</f>
        <v>180000</v>
      </c>
      <c r="Q134" s="162">
        <f t="shared" ref="Q134:Q197" si="15">IF(P134&gt;N134,P134-N134,0)</f>
        <v>0</v>
      </c>
      <c r="R134" s="358">
        <f t="shared" si="14"/>
        <v>0</v>
      </c>
      <c r="S134" s="95" t="s">
        <v>551</v>
      </c>
      <c r="T134" s="25"/>
    </row>
    <row r="135" spans="1:20" s="23" customFormat="1" ht="21">
      <c r="A135" s="51"/>
      <c r="B135" s="360"/>
      <c r="C135" s="58"/>
      <c r="D135" s="58"/>
      <c r="E135" s="58"/>
      <c r="F135" s="58"/>
      <c r="G135" s="58"/>
      <c r="H135" s="58"/>
      <c r="I135" s="58"/>
      <c r="J135" s="58"/>
      <c r="K135" s="58"/>
      <c r="L135" s="58"/>
      <c r="M135" s="161"/>
      <c r="N135" s="58"/>
      <c r="O135" s="58"/>
      <c r="P135" s="58"/>
      <c r="Q135" s="162">
        <f t="shared" si="15"/>
        <v>0</v>
      </c>
      <c r="R135" s="358">
        <f t="shared" si="14"/>
        <v>0</v>
      </c>
      <c r="S135" s="95"/>
      <c r="T135" s="25"/>
    </row>
    <row r="136" spans="1:20" s="23" customFormat="1">
      <c r="A136" s="51"/>
      <c r="B136" s="359">
        <v>64</v>
      </c>
      <c r="C136" s="28" t="s">
        <v>656</v>
      </c>
      <c r="D136" s="28">
        <v>204</v>
      </c>
      <c r="E136" s="28" t="s">
        <v>390</v>
      </c>
      <c r="F136" s="34" t="s">
        <v>389</v>
      </c>
      <c r="G136" s="29" t="s">
        <v>3</v>
      </c>
      <c r="H136" s="163">
        <v>1600</v>
      </c>
      <c r="I136" s="181">
        <v>18</v>
      </c>
      <c r="J136" s="164">
        <f>H136*I136</f>
        <v>28800</v>
      </c>
      <c r="K136" s="30"/>
      <c r="L136" s="162">
        <f>K136*H136</f>
        <v>0</v>
      </c>
      <c r="M136" s="161">
        <f t="shared" ref="M136:M198" si="16">$I136+$K136</f>
        <v>18</v>
      </c>
      <c r="N136" s="165">
        <f>M136*H136</f>
        <v>28800</v>
      </c>
      <c r="O136" s="31">
        <v>18</v>
      </c>
      <c r="P136" s="162">
        <f>O136*H136</f>
        <v>28800</v>
      </c>
      <c r="Q136" s="162">
        <f t="shared" si="15"/>
        <v>0</v>
      </c>
      <c r="R136" s="358">
        <f t="shared" si="14"/>
        <v>0</v>
      </c>
      <c r="S136" s="95" t="s">
        <v>551</v>
      </c>
      <c r="T136" s="25"/>
    </row>
    <row r="137" spans="1:20" s="23" customFormat="1" ht="21">
      <c r="A137" s="51"/>
      <c r="B137" s="360"/>
      <c r="C137" s="58"/>
      <c r="D137" s="58"/>
      <c r="E137" s="58"/>
      <c r="F137" s="58"/>
      <c r="G137" s="58"/>
      <c r="H137" s="58"/>
      <c r="I137" s="58"/>
      <c r="J137" s="58"/>
      <c r="K137" s="58"/>
      <c r="L137" s="58"/>
      <c r="M137" s="161"/>
      <c r="N137" s="58"/>
      <c r="O137" s="58"/>
      <c r="P137" s="58"/>
      <c r="Q137" s="162">
        <f t="shared" si="15"/>
        <v>0</v>
      </c>
      <c r="R137" s="358">
        <f t="shared" si="14"/>
        <v>0</v>
      </c>
      <c r="S137" s="95"/>
      <c r="T137" s="25"/>
    </row>
    <row r="138" spans="1:20" s="23" customFormat="1" ht="30">
      <c r="A138" s="51"/>
      <c r="B138" s="359">
        <v>65</v>
      </c>
      <c r="C138" s="28" t="s">
        <v>657</v>
      </c>
      <c r="D138" s="28">
        <v>205</v>
      </c>
      <c r="E138" s="28" t="s">
        <v>388</v>
      </c>
      <c r="F138" s="34" t="s">
        <v>387</v>
      </c>
      <c r="G138" s="29" t="s">
        <v>3</v>
      </c>
      <c r="H138" s="163">
        <v>18000</v>
      </c>
      <c r="I138" s="181">
        <v>4</v>
      </c>
      <c r="J138" s="164">
        <f>H138*I138</f>
        <v>72000</v>
      </c>
      <c r="K138" s="30"/>
      <c r="L138" s="162">
        <f>K138*H138</f>
        <v>0</v>
      </c>
      <c r="M138" s="161">
        <f t="shared" si="16"/>
        <v>4</v>
      </c>
      <c r="N138" s="165">
        <f>M138*H138</f>
        <v>72000</v>
      </c>
      <c r="O138" s="31">
        <v>4</v>
      </c>
      <c r="P138" s="162">
        <f>O138*H138</f>
        <v>72000</v>
      </c>
      <c r="Q138" s="162">
        <f t="shared" si="15"/>
        <v>0</v>
      </c>
      <c r="R138" s="358">
        <f t="shared" si="14"/>
        <v>0</v>
      </c>
      <c r="S138" s="95" t="s">
        <v>551</v>
      </c>
      <c r="T138" s="25"/>
    </row>
    <row r="139" spans="1:20" s="23" customFormat="1" ht="21">
      <c r="A139" s="51"/>
      <c r="B139" s="360"/>
      <c r="C139" s="58"/>
      <c r="D139" s="58"/>
      <c r="E139" s="58"/>
      <c r="F139" s="58"/>
      <c r="G139" s="58"/>
      <c r="H139" s="58"/>
      <c r="I139" s="58"/>
      <c r="J139" s="58"/>
      <c r="K139" s="58"/>
      <c r="L139" s="58"/>
      <c r="M139" s="161"/>
      <c r="N139" s="58"/>
      <c r="O139" s="58"/>
      <c r="P139" s="58"/>
      <c r="Q139" s="162">
        <f t="shared" si="15"/>
        <v>0</v>
      </c>
      <c r="R139" s="358">
        <f t="shared" si="14"/>
        <v>0</v>
      </c>
      <c r="S139" s="95"/>
      <c r="T139" s="25"/>
    </row>
    <row r="140" spans="1:20" ht="45">
      <c r="B140" s="359">
        <v>66</v>
      </c>
      <c r="C140" s="28" t="s">
        <v>658</v>
      </c>
      <c r="D140" s="28">
        <v>57</v>
      </c>
      <c r="E140" s="28" t="s">
        <v>386</v>
      </c>
      <c r="F140" s="34" t="s">
        <v>385</v>
      </c>
      <c r="G140" s="35" t="s">
        <v>99</v>
      </c>
      <c r="H140" s="180">
        <v>36</v>
      </c>
      <c r="I140" s="181">
        <v>2000</v>
      </c>
      <c r="J140" s="164">
        <f>H140*I140</f>
        <v>72000</v>
      </c>
      <c r="K140" s="30"/>
      <c r="L140" s="162">
        <f>K140*H140</f>
        <v>0</v>
      </c>
      <c r="M140" s="161">
        <f t="shared" si="16"/>
        <v>2000</v>
      </c>
      <c r="N140" s="165">
        <f>M140*H140</f>
        <v>72000</v>
      </c>
      <c r="O140" s="31">
        <v>2000</v>
      </c>
      <c r="P140" s="162">
        <f>O140*H140</f>
        <v>72000</v>
      </c>
      <c r="Q140" s="162">
        <f t="shared" si="15"/>
        <v>0</v>
      </c>
      <c r="R140" s="358">
        <f t="shared" si="14"/>
        <v>0</v>
      </c>
      <c r="S140" s="95" t="s">
        <v>551</v>
      </c>
      <c r="T140" s="25"/>
    </row>
    <row r="141" spans="1:20" ht="21">
      <c r="B141" s="360"/>
      <c r="C141" s="58"/>
      <c r="D141" s="58"/>
      <c r="E141" s="58"/>
      <c r="F141" s="58"/>
      <c r="G141" s="58"/>
      <c r="H141" s="58"/>
      <c r="I141" s="58"/>
      <c r="J141" s="58"/>
      <c r="K141" s="58"/>
      <c r="L141" s="58"/>
      <c r="M141" s="161"/>
      <c r="N141" s="58"/>
      <c r="O141" s="58"/>
      <c r="P141" s="58"/>
      <c r="Q141" s="162">
        <f t="shared" si="15"/>
        <v>0</v>
      </c>
      <c r="R141" s="358">
        <f t="shared" si="14"/>
        <v>0</v>
      </c>
      <c r="S141" s="95"/>
      <c r="T141" s="25"/>
    </row>
    <row r="142" spans="1:20" ht="45">
      <c r="B142" s="359">
        <v>67</v>
      </c>
      <c r="C142" s="28" t="s">
        <v>659</v>
      </c>
      <c r="D142" s="28">
        <v>58</v>
      </c>
      <c r="E142" s="28" t="s">
        <v>384</v>
      </c>
      <c r="F142" s="34" t="s">
        <v>383</v>
      </c>
      <c r="G142" s="35" t="s">
        <v>99</v>
      </c>
      <c r="H142" s="180">
        <v>100</v>
      </c>
      <c r="I142" s="181">
        <v>2000</v>
      </c>
      <c r="J142" s="164">
        <f>H142*I142</f>
        <v>200000</v>
      </c>
      <c r="K142" s="30"/>
      <c r="L142" s="162">
        <f>K142*H142</f>
        <v>0</v>
      </c>
      <c r="M142" s="161">
        <f t="shared" si="16"/>
        <v>2000</v>
      </c>
      <c r="N142" s="165">
        <f>M142*H142</f>
        <v>200000</v>
      </c>
      <c r="O142" s="31">
        <v>2000</v>
      </c>
      <c r="P142" s="162">
        <f>O142*H142</f>
        <v>200000</v>
      </c>
      <c r="Q142" s="162">
        <f t="shared" si="15"/>
        <v>0</v>
      </c>
      <c r="R142" s="358">
        <f t="shared" si="14"/>
        <v>0</v>
      </c>
      <c r="S142" s="95" t="s">
        <v>551</v>
      </c>
      <c r="T142" s="25"/>
    </row>
    <row r="143" spans="1:20" ht="21">
      <c r="B143" s="360"/>
      <c r="C143" s="58"/>
      <c r="D143" s="58"/>
      <c r="E143" s="58"/>
      <c r="F143" s="58"/>
      <c r="G143" s="58"/>
      <c r="H143" s="58"/>
      <c r="I143" s="58"/>
      <c r="J143" s="58"/>
      <c r="K143" s="58"/>
      <c r="L143" s="58"/>
      <c r="M143" s="161"/>
      <c r="N143" s="58"/>
      <c r="O143" s="58"/>
      <c r="P143" s="58"/>
      <c r="Q143" s="162">
        <f t="shared" si="15"/>
        <v>0</v>
      </c>
      <c r="R143" s="358">
        <f t="shared" si="14"/>
        <v>0</v>
      </c>
      <c r="S143" s="95"/>
      <c r="T143" s="25"/>
    </row>
    <row r="144" spans="1:20" ht="45">
      <c r="B144" s="359">
        <v>68</v>
      </c>
      <c r="C144" s="28" t="s">
        <v>660</v>
      </c>
      <c r="D144" s="28">
        <v>59</v>
      </c>
      <c r="E144" s="28" t="s">
        <v>382</v>
      </c>
      <c r="F144" s="34" t="s">
        <v>381</v>
      </c>
      <c r="G144" s="35" t="s">
        <v>99</v>
      </c>
      <c r="H144" s="180">
        <v>145</v>
      </c>
      <c r="I144" s="181">
        <v>8000</v>
      </c>
      <c r="J144" s="164">
        <f>H144*I144</f>
        <v>1160000</v>
      </c>
      <c r="K144" s="30"/>
      <c r="L144" s="162">
        <f>K144*H144</f>
        <v>0</v>
      </c>
      <c r="M144" s="161">
        <f t="shared" si="16"/>
        <v>8000</v>
      </c>
      <c r="N144" s="165">
        <f>M144*H144</f>
        <v>1160000</v>
      </c>
      <c r="O144" s="31">
        <v>8000</v>
      </c>
      <c r="P144" s="162">
        <f>O144*H144</f>
        <v>1160000</v>
      </c>
      <c r="Q144" s="162">
        <f t="shared" si="15"/>
        <v>0</v>
      </c>
      <c r="R144" s="358">
        <f t="shared" si="14"/>
        <v>0</v>
      </c>
      <c r="S144" s="95" t="s">
        <v>551</v>
      </c>
      <c r="T144" s="25"/>
    </row>
    <row r="145" spans="2:20" ht="21">
      <c r="B145" s="360"/>
      <c r="C145" s="58"/>
      <c r="D145" s="58"/>
      <c r="E145" s="58"/>
      <c r="F145" s="58"/>
      <c r="G145" s="58"/>
      <c r="H145" s="58"/>
      <c r="I145" s="58"/>
      <c r="J145" s="58"/>
      <c r="K145" s="58"/>
      <c r="L145" s="58"/>
      <c r="M145" s="161"/>
      <c r="N145" s="58"/>
      <c r="O145" s="58"/>
      <c r="P145" s="58"/>
      <c r="Q145" s="162">
        <f t="shared" si="15"/>
        <v>0</v>
      </c>
      <c r="R145" s="358">
        <f t="shared" si="14"/>
        <v>0</v>
      </c>
      <c r="S145" s="95"/>
      <c r="T145" s="25"/>
    </row>
    <row r="146" spans="2:20" ht="45">
      <c r="B146" s="359">
        <v>69</v>
      </c>
      <c r="C146" s="28" t="s">
        <v>661</v>
      </c>
      <c r="D146" s="28">
        <v>60</v>
      </c>
      <c r="E146" s="28" t="s">
        <v>380</v>
      </c>
      <c r="F146" s="34" t="s">
        <v>379</v>
      </c>
      <c r="G146" s="35" t="s">
        <v>99</v>
      </c>
      <c r="H146" s="180">
        <v>230</v>
      </c>
      <c r="I146" s="181">
        <v>5000</v>
      </c>
      <c r="J146" s="164">
        <f>H146*I146</f>
        <v>1150000</v>
      </c>
      <c r="K146" s="30"/>
      <c r="L146" s="162">
        <f>K146*H146</f>
        <v>0</v>
      </c>
      <c r="M146" s="161">
        <f t="shared" si="16"/>
        <v>5000</v>
      </c>
      <c r="N146" s="165">
        <f>M146*H146</f>
        <v>1150000</v>
      </c>
      <c r="O146" s="31">
        <v>5000</v>
      </c>
      <c r="P146" s="162">
        <f>O146*H146</f>
        <v>1150000</v>
      </c>
      <c r="Q146" s="162">
        <f t="shared" si="15"/>
        <v>0</v>
      </c>
      <c r="R146" s="358">
        <f t="shared" si="14"/>
        <v>0</v>
      </c>
      <c r="S146" s="95" t="s">
        <v>551</v>
      </c>
      <c r="T146" s="25"/>
    </row>
    <row r="147" spans="2:20" ht="21">
      <c r="B147" s="360"/>
      <c r="C147" s="58"/>
      <c r="D147" s="58"/>
      <c r="E147" s="58"/>
      <c r="F147" s="58"/>
      <c r="G147" s="58"/>
      <c r="H147" s="58"/>
      <c r="I147" s="58"/>
      <c r="J147" s="58"/>
      <c r="K147" s="58"/>
      <c r="L147" s="58"/>
      <c r="M147" s="161"/>
      <c r="N147" s="58"/>
      <c r="O147" s="58"/>
      <c r="P147" s="58"/>
      <c r="Q147" s="162">
        <f t="shared" si="15"/>
        <v>0</v>
      </c>
      <c r="R147" s="358">
        <f t="shared" si="14"/>
        <v>0</v>
      </c>
      <c r="S147" s="95"/>
      <c r="T147" s="25"/>
    </row>
    <row r="148" spans="2:20" ht="45">
      <c r="B148" s="359">
        <v>70</v>
      </c>
      <c r="C148" s="28" t="s">
        <v>662</v>
      </c>
      <c r="D148" s="28">
        <v>61</v>
      </c>
      <c r="E148" s="28" t="s">
        <v>378</v>
      </c>
      <c r="F148" s="34" t="s">
        <v>377</v>
      </c>
      <c r="G148" s="35" t="s">
        <v>99</v>
      </c>
      <c r="H148" s="180">
        <v>325.00000000000006</v>
      </c>
      <c r="I148" s="181">
        <v>300</v>
      </c>
      <c r="J148" s="164">
        <f>H148*I148</f>
        <v>97500.000000000015</v>
      </c>
      <c r="K148" s="30"/>
      <c r="L148" s="162">
        <f>K148*H148</f>
        <v>0</v>
      </c>
      <c r="M148" s="161">
        <f t="shared" si="16"/>
        <v>300</v>
      </c>
      <c r="N148" s="165">
        <f>M148*H148</f>
        <v>97500.000000000015</v>
      </c>
      <c r="O148" s="31">
        <v>300</v>
      </c>
      <c r="P148" s="162">
        <f>O148*H148</f>
        <v>97500.000000000015</v>
      </c>
      <c r="Q148" s="162">
        <f t="shared" si="15"/>
        <v>0</v>
      </c>
      <c r="R148" s="358">
        <f t="shared" si="14"/>
        <v>0</v>
      </c>
      <c r="S148" s="95" t="s">
        <v>551</v>
      </c>
      <c r="T148" s="25"/>
    </row>
    <row r="149" spans="2:20" ht="21">
      <c r="B149" s="360"/>
      <c r="C149" s="58"/>
      <c r="D149" s="58"/>
      <c r="E149" s="58"/>
      <c r="F149" s="58"/>
      <c r="G149" s="58"/>
      <c r="H149" s="58"/>
      <c r="I149" s="58"/>
      <c r="J149" s="58"/>
      <c r="K149" s="58"/>
      <c r="L149" s="58"/>
      <c r="M149" s="161"/>
      <c r="N149" s="58"/>
      <c r="O149" s="58"/>
      <c r="P149" s="58"/>
      <c r="Q149" s="162">
        <f t="shared" si="15"/>
        <v>0</v>
      </c>
      <c r="R149" s="358">
        <f t="shared" ref="R149:R180" si="17">IF(N149&gt;P149,N149-P149,0)</f>
        <v>0</v>
      </c>
      <c r="S149" s="95"/>
      <c r="T149" s="25"/>
    </row>
    <row r="150" spans="2:20" ht="45">
      <c r="B150" s="359">
        <v>71</v>
      </c>
      <c r="C150" s="28" t="s">
        <v>663</v>
      </c>
      <c r="D150" s="28">
        <v>62</v>
      </c>
      <c r="E150" s="28" t="s">
        <v>376</v>
      </c>
      <c r="F150" s="34" t="s">
        <v>375</v>
      </c>
      <c r="G150" s="35" t="s">
        <v>99</v>
      </c>
      <c r="H150" s="180">
        <v>545</v>
      </c>
      <c r="I150" s="181">
        <v>300</v>
      </c>
      <c r="J150" s="164">
        <f>H150*I150</f>
        <v>163500</v>
      </c>
      <c r="K150" s="30"/>
      <c r="L150" s="162">
        <f>K150*H150</f>
        <v>0</v>
      </c>
      <c r="M150" s="161">
        <f t="shared" si="16"/>
        <v>300</v>
      </c>
      <c r="N150" s="165">
        <f>M150*H150</f>
        <v>163500</v>
      </c>
      <c r="O150" s="31">
        <v>300</v>
      </c>
      <c r="P150" s="162">
        <f>O150*H150</f>
        <v>163500</v>
      </c>
      <c r="Q150" s="162">
        <f t="shared" si="15"/>
        <v>0</v>
      </c>
      <c r="R150" s="358">
        <f t="shared" si="17"/>
        <v>0</v>
      </c>
      <c r="S150" s="95" t="s">
        <v>551</v>
      </c>
      <c r="T150" s="25"/>
    </row>
    <row r="151" spans="2:20" ht="21">
      <c r="B151" s="360"/>
      <c r="C151" s="58"/>
      <c r="D151" s="58"/>
      <c r="E151" s="58"/>
      <c r="F151" s="58"/>
      <c r="G151" s="58"/>
      <c r="H151" s="58"/>
      <c r="I151" s="58"/>
      <c r="J151" s="58"/>
      <c r="K151" s="58"/>
      <c r="L151" s="58"/>
      <c r="M151" s="161"/>
      <c r="N151" s="58"/>
      <c r="O151" s="58"/>
      <c r="P151" s="58"/>
      <c r="Q151" s="162">
        <f t="shared" si="15"/>
        <v>0</v>
      </c>
      <c r="R151" s="358">
        <f t="shared" si="17"/>
        <v>0</v>
      </c>
      <c r="S151" s="95"/>
      <c r="T151" s="25"/>
    </row>
    <row r="152" spans="2:20" ht="45">
      <c r="B152" s="359">
        <v>72</v>
      </c>
      <c r="C152" s="28" t="s">
        <v>664</v>
      </c>
      <c r="D152" s="28">
        <v>63</v>
      </c>
      <c r="E152" s="28" t="s">
        <v>374</v>
      </c>
      <c r="F152" s="34" t="s">
        <v>373</v>
      </c>
      <c r="G152" s="35" t="s">
        <v>99</v>
      </c>
      <c r="H152" s="180">
        <v>849.99999999999989</v>
      </c>
      <c r="I152" s="181">
        <v>500</v>
      </c>
      <c r="J152" s="164">
        <f>H152*I152</f>
        <v>424999.99999999994</v>
      </c>
      <c r="K152" s="30"/>
      <c r="L152" s="162">
        <f>K152*H152</f>
        <v>0</v>
      </c>
      <c r="M152" s="161">
        <f t="shared" si="16"/>
        <v>500</v>
      </c>
      <c r="N152" s="165">
        <f>M152*H152</f>
        <v>424999.99999999994</v>
      </c>
      <c r="O152" s="31">
        <v>500</v>
      </c>
      <c r="P152" s="162">
        <f>O152*H152</f>
        <v>424999.99999999994</v>
      </c>
      <c r="Q152" s="162">
        <f t="shared" si="15"/>
        <v>0</v>
      </c>
      <c r="R152" s="358">
        <f t="shared" si="17"/>
        <v>0</v>
      </c>
      <c r="S152" s="95" t="s">
        <v>551</v>
      </c>
      <c r="T152" s="25"/>
    </row>
    <row r="153" spans="2:20" ht="21">
      <c r="B153" s="360"/>
      <c r="C153" s="58"/>
      <c r="D153" s="58"/>
      <c r="E153" s="58"/>
      <c r="F153" s="58"/>
      <c r="G153" s="58"/>
      <c r="H153" s="58"/>
      <c r="I153" s="58"/>
      <c r="J153" s="58"/>
      <c r="K153" s="58"/>
      <c r="L153" s="58"/>
      <c r="M153" s="161"/>
      <c r="N153" s="58"/>
      <c r="O153" s="58"/>
      <c r="P153" s="58"/>
      <c r="Q153" s="162">
        <f t="shared" si="15"/>
        <v>0</v>
      </c>
      <c r="R153" s="358">
        <f t="shared" si="17"/>
        <v>0</v>
      </c>
      <c r="S153" s="95"/>
      <c r="T153" s="25"/>
    </row>
    <row r="154" spans="2:20" ht="30">
      <c r="B154" s="359">
        <v>73</v>
      </c>
      <c r="C154" s="28" t="s">
        <v>665</v>
      </c>
      <c r="D154" s="28">
        <v>64</v>
      </c>
      <c r="E154" s="28" t="s">
        <v>372</v>
      </c>
      <c r="F154" s="34" t="s">
        <v>371</v>
      </c>
      <c r="G154" s="29" t="s">
        <v>3</v>
      </c>
      <c r="H154" s="163">
        <v>1800</v>
      </c>
      <c r="I154" s="181">
        <v>8</v>
      </c>
      <c r="J154" s="164">
        <f>H154*I154</f>
        <v>14400</v>
      </c>
      <c r="K154" s="30"/>
      <c r="L154" s="162">
        <f>K154*H154</f>
        <v>0</v>
      </c>
      <c r="M154" s="161">
        <f t="shared" si="16"/>
        <v>8</v>
      </c>
      <c r="N154" s="165">
        <f>M154*H154</f>
        <v>14400</v>
      </c>
      <c r="O154" s="31">
        <v>8</v>
      </c>
      <c r="P154" s="162">
        <f>O154*H154</f>
        <v>14400</v>
      </c>
      <c r="Q154" s="162">
        <f t="shared" si="15"/>
        <v>0</v>
      </c>
      <c r="R154" s="358">
        <f t="shared" si="17"/>
        <v>0</v>
      </c>
      <c r="S154" s="95" t="s">
        <v>551</v>
      </c>
      <c r="T154" s="25"/>
    </row>
    <row r="155" spans="2:20" ht="21">
      <c r="B155" s="360"/>
      <c r="C155" s="58"/>
      <c r="D155" s="58"/>
      <c r="E155" s="58"/>
      <c r="F155" s="58"/>
      <c r="G155" s="58"/>
      <c r="H155" s="58"/>
      <c r="I155" s="58"/>
      <c r="J155" s="58"/>
      <c r="K155" s="58"/>
      <c r="L155" s="58"/>
      <c r="M155" s="161"/>
      <c r="N155" s="58"/>
      <c r="O155" s="58"/>
      <c r="P155" s="58"/>
      <c r="Q155" s="162">
        <f t="shared" si="15"/>
        <v>0</v>
      </c>
      <c r="R155" s="358">
        <f t="shared" si="17"/>
        <v>0</v>
      </c>
      <c r="S155" s="95"/>
      <c r="T155" s="25"/>
    </row>
    <row r="156" spans="2:20" ht="45">
      <c r="B156" s="359">
        <v>74</v>
      </c>
      <c r="C156" s="28" t="s">
        <v>666</v>
      </c>
      <c r="D156" s="28">
        <v>65</v>
      </c>
      <c r="E156" s="28" t="s">
        <v>370</v>
      </c>
      <c r="F156" s="34" t="s">
        <v>369</v>
      </c>
      <c r="G156" s="29" t="s">
        <v>3</v>
      </c>
      <c r="H156" s="163">
        <v>13000</v>
      </c>
      <c r="I156" s="28">
        <v>10</v>
      </c>
      <c r="J156" s="164">
        <f>H156*I156</f>
        <v>130000</v>
      </c>
      <c r="K156" s="30"/>
      <c r="L156" s="162">
        <f>K156*H156</f>
        <v>0</v>
      </c>
      <c r="M156" s="161">
        <f t="shared" si="16"/>
        <v>10</v>
      </c>
      <c r="N156" s="165">
        <f>M156*H156</f>
        <v>130000</v>
      </c>
      <c r="O156" s="31">
        <v>10</v>
      </c>
      <c r="P156" s="162">
        <f>O156*H156</f>
        <v>130000</v>
      </c>
      <c r="Q156" s="162">
        <f t="shared" si="15"/>
        <v>0</v>
      </c>
      <c r="R156" s="358">
        <f t="shared" si="17"/>
        <v>0</v>
      </c>
      <c r="S156" s="95" t="s">
        <v>551</v>
      </c>
      <c r="T156" s="25"/>
    </row>
    <row r="157" spans="2:20" ht="21">
      <c r="B157" s="360"/>
      <c r="C157" s="58"/>
      <c r="D157" s="58"/>
      <c r="E157" s="58"/>
      <c r="F157" s="58"/>
      <c r="G157" s="58"/>
      <c r="H157" s="58"/>
      <c r="I157" s="58"/>
      <c r="J157" s="58"/>
      <c r="K157" s="58"/>
      <c r="L157" s="58"/>
      <c r="M157" s="161"/>
      <c r="N157" s="58"/>
      <c r="O157" s="58"/>
      <c r="P157" s="58"/>
      <c r="Q157" s="162">
        <f t="shared" si="15"/>
        <v>0</v>
      </c>
      <c r="R157" s="358">
        <f t="shared" si="17"/>
        <v>0</v>
      </c>
      <c r="S157" s="95"/>
      <c r="T157" s="25"/>
    </row>
    <row r="158" spans="2:20" ht="45">
      <c r="B158" s="359">
        <v>75</v>
      </c>
      <c r="C158" s="28" t="s">
        <v>667</v>
      </c>
      <c r="D158" s="28">
        <v>230</v>
      </c>
      <c r="E158" s="28" t="s">
        <v>368</v>
      </c>
      <c r="F158" s="34" t="s">
        <v>367</v>
      </c>
      <c r="G158" s="29" t="s">
        <v>3</v>
      </c>
      <c r="H158" s="163">
        <v>13000</v>
      </c>
      <c r="I158" s="28">
        <v>14</v>
      </c>
      <c r="J158" s="164">
        <f>H158*I158</f>
        <v>182000</v>
      </c>
      <c r="K158" s="30"/>
      <c r="L158" s="162">
        <f>K158*H158</f>
        <v>0</v>
      </c>
      <c r="M158" s="161">
        <f t="shared" si="16"/>
        <v>14</v>
      </c>
      <c r="N158" s="165">
        <f>M158*H158</f>
        <v>182000</v>
      </c>
      <c r="O158" s="31">
        <v>14</v>
      </c>
      <c r="P158" s="162">
        <f>O158*H158</f>
        <v>182000</v>
      </c>
      <c r="Q158" s="162">
        <f t="shared" si="15"/>
        <v>0</v>
      </c>
      <c r="R158" s="358">
        <f t="shared" si="17"/>
        <v>0</v>
      </c>
      <c r="S158" s="95" t="s">
        <v>551</v>
      </c>
      <c r="T158" s="25"/>
    </row>
    <row r="159" spans="2:20" ht="21">
      <c r="B159" s="360"/>
      <c r="C159" s="58"/>
      <c r="D159" s="58"/>
      <c r="E159" s="58"/>
      <c r="F159" s="58"/>
      <c r="G159" s="58"/>
      <c r="H159" s="58"/>
      <c r="I159" s="58"/>
      <c r="J159" s="58"/>
      <c r="K159" s="58"/>
      <c r="L159" s="58"/>
      <c r="M159" s="161"/>
      <c r="N159" s="58"/>
      <c r="O159" s="58"/>
      <c r="P159" s="58"/>
      <c r="Q159" s="162">
        <f t="shared" si="15"/>
        <v>0</v>
      </c>
      <c r="R159" s="358">
        <f t="shared" si="17"/>
        <v>0</v>
      </c>
      <c r="S159" s="95"/>
      <c r="T159" s="25"/>
    </row>
    <row r="160" spans="2:20" ht="30">
      <c r="B160" s="359">
        <v>76</v>
      </c>
      <c r="C160" s="28" t="s">
        <v>668</v>
      </c>
      <c r="D160" s="28">
        <v>66</v>
      </c>
      <c r="E160" s="28" t="s">
        <v>366</v>
      </c>
      <c r="F160" s="34" t="s">
        <v>365</v>
      </c>
      <c r="G160" s="29" t="s">
        <v>3</v>
      </c>
      <c r="H160" s="163">
        <v>50000</v>
      </c>
      <c r="I160" s="28">
        <v>5</v>
      </c>
      <c r="J160" s="164">
        <f>H160*I160</f>
        <v>250000</v>
      </c>
      <c r="K160" s="30"/>
      <c r="L160" s="162">
        <f>K160*H160</f>
        <v>0</v>
      </c>
      <c r="M160" s="161">
        <f t="shared" si="16"/>
        <v>5</v>
      </c>
      <c r="N160" s="165">
        <f>M160*H160</f>
        <v>250000</v>
      </c>
      <c r="O160" s="31">
        <v>5</v>
      </c>
      <c r="P160" s="162">
        <f>O160*H160</f>
        <v>250000</v>
      </c>
      <c r="Q160" s="162">
        <f t="shared" si="15"/>
        <v>0</v>
      </c>
      <c r="R160" s="358">
        <f t="shared" si="17"/>
        <v>0</v>
      </c>
      <c r="S160" s="95" t="s">
        <v>551</v>
      </c>
      <c r="T160" s="25"/>
    </row>
    <row r="161" spans="2:20" ht="21">
      <c r="B161" s="360"/>
      <c r="C161" s="58"/>
      <c r="D161" s="58"/>
      <c r="E161" s="58"/>
      <c r="F161" s="58"/>
      <c r="G161" s="58"/>
      <c r="H161" s="58"/>
      <c r="I161" s="58"/>
      <c r="J161" s="58"/>
      <c r="K161" s="58"/>
      <c r="L161" s="58"/>
      <c r="M161" s="161"/>
      <c r="N161" s="58"/>
      <c r="O161" s="58"/>
      <c r="P161" s="58"/>
      <c r="Q161" s="162">
        <f t="shared" si="15"/>
        <v>0</v>
      </c>
      <c r="R161" s="358">
        <f t="shared" si="17"/>
        <v>0</v>
      </c>
      <c r="S161" s="95"/>
      <c r="T161" s="25"/>
    </row>
    <row r="162" spans="2:20" ht="45">
      <c r="B162" s="359">
        <v>77</v>
      </c>
      <c r="C162" s="28" t="s">
        <v>669</v>
      </c>
      <c r="D162" s="28">
        <v>67</v>
      </c>
      <c r="E162" s="28" t="s">
        <v>364</v>
      </c>
      <c r="F162" s="34" t="s">
        <v>363</v>
      </c>
      <c r="G162" s="29" t="s">
        <v>3</v>
      </c>
      <c r="H162" s="163">
        <v>6000</v>
      </c>
      <c r="I162" s="28">
        <v>10</v>
      </c>
      <c r="J162" s="164">
        <f>H162*I162</f>
        <v>60000</v>
      </c>
      <c r="K162" s="30"/>
      <c r="L162" s="162">
        <f>K162*H162</f>
        <v>0</v>
      </c>
      <c r="M162" s="161">
        <f t="shared" si="16"/>
        <v>10</v>
      </c>
      <c r="N162" s="165">
        <f>M162*H162</f>
        <v>60000</v>
      </c>
      <c r="O162" s="31">
        <v>10</v>
      </c>
      <c r="P162" s="162">
        <f>O162*H162</f>
        <v>60000</v>
      </c>
      <c r="Q162" s="162">
        <f t="shared" si="15"/>
        <v>0</v>
      </c>
      <c r="R162" s="358">
        <f t="shared" si="17"/>
        <v>0</v>
      </c>
      <c r="S162" s="95" t="s">
        <v>551</v>
      </c>
      <c r="T162" s="25"/>
    </row>
    <row r="163" spans="2:20" ht="21">
      <c r="B163" s="360"/>
      <c r="C163" s="58"/>
      <c r="D163" s="58"/>
      <c r="E163" s="58"/>
      <c r="F163" s="58"/>
      <c r="G163" s="58"/>
      <c r="H163" s="58"/>
      <c r="I163" s="58"/>
      <c r="J163" s="58"/>
      <c r="K163" s="58"/>
      <c r="L163" s="58"/>
      <c r="M163" s="161"/>
      <c r="N163" s="58"/>
      <c r="O163" s="58"/>
      <c r="P163" s="58"/>
      <c r="Q163" s="162">
        <f t="shared" si="15"/>
        <v>0</v>
      </c>
      <c r="R163" s="358">
        <f t="shared" si="17"/>
        <v>0</v>
      </c>
      <c r="S163" s="95"/>
      <c r="T163" s="25"/>
    </row>
    <row r="164" spans="2:20" ht="30">
      <c r="B164" s="359">
        <v>78</v>
      </c>
      <c r="C164" s="28" t="s">
        <v>670</v>
      </c>
      <c r="D164" s="28">
        <v>206</v>
      </c>
      <c r="E164" s="28" t="s">
        <v>362</v>
      </c>
      <c r="F164" s="34" t="s">
        <v>361</v>
      </c>
      <c r="G164" s="29" t="s">
        <v>3</v>
      </c>
      <c r="H164" s="163">
        <v>22500</v>
      </c>
      <c r="I164" s="181">
        <v>18</v>
      </c>
      <c r="J164" s="164">
        <f>H164*I164</f>
        <v>405000</v>
      </c>
      <c r="K164" s="30"/>
      <c r="L164" s="162">
        <f>K164*H164</f>
        <v>0</v>
      </c>
      <c r="M164" s="161">
        <f t="shared" si="16"/>
        <v>18</v>
      </c>
      <c r="N164" s="165">
        <f>M164*H164</f>
        <v>405000</v>
      </c>
      <c r="O164" s="31">
        <v>18</v>
      </c>
      <c r="P164" s="162">
        <f>O164*H164</f>
        <v>405000</v>
      </c>
      <c r="Q164" s="162">
        <f t="shared" si="15"/>
        <v>0</v>
      </c>
      <c r="R164" s="358">
        <f t="shared" si="17"/>
        <v>0</v>
      </c>
      <c r="S164" s="95" t="s">
        <v>551</v>
      </c>
      <c r="T164" s="25"/>
    </row>
    <row r="165" spans="2:20" ht="21">
      <c r="B165" s="360"/>
      <c r="C165" s="58"/>
      <c r="D165" s="58"/>
      <c r="E165" s="58"/>
      <c r="F165" s="58"/>
      <c r="G165" s="58"/>
      <c r="H165" s="58"/>
      <c r="I165" s="58"/>
      <c r="J165" s="58"/>
      <c r="K165" s="58"/>
      <c r="L165" s="58"/>
      <c r="M165" s="161"/>
      <c r="N165" s="58"/>
      <c r="O165" s="58"/>
      <c r="P165" s="58"/>
      <c r="Q165" s="162">
        <f t="shared" si="15"/>
        <v>0</v>
      </c>
      <c r="R165" s="358">
        <f t="shared" si="17"/>
        <v>0</v>
      </c>
      <c r="S165" s="95"/>
      <c r="T165" s="25"/>
    </row>
    <row r="166" spans="2:20" ht="45">
      <c r="B166" s="359">
        <v>79</v>
      </c>
      <c r="C166" s="28" t="s">
        <v>671</v>
      </c>
      <c r="D166" s="28">
        <v>68</v>
      </c>
      <c r="E166" s="28" t="s">
        <v>360</v>
      </c>
      <c r="F166" s="34" t="s">
        <v>359</v>
      </c>
      <c r="G166" s="29" t="s">
        <v>3</v>
      </c>
      <c r="H166" s="163">
        <v>54000</v>
      </c>
      <c r="I166" s="181">
        <v>18</v>
      </c>
      <c r="J166" s="164">
        <f>H166*I166</f>
        <v>972000</v>
      </c>
      <c r="K166" s="30"/>
      <c r="L166" s="162">
        <f>K166*H166</f>
        <v>0</v>
      </c>
      <c r="M166" s="161">
        <f t="shared" si="16"/>
        <v>18</v>
      </c>
      <c r="N166" s="165">
        <f>M166*H166</f>
        <v>972000</v>
      </c>
      <c r="O166" s="31">
        <v>18</v>
      </c>
      <c r="P166" s="162">
        <f>O166*H166</f>
        <v>972000</v>
      </c>
      <c r="Q166" s="162">
        <f t="shared" si="15"/>
        <v>0</v>
      </c>
      <c r="R166" s="358">
        <f t="shared" si="17"/>
        <v>0</v>
      </c>
      <c r="S166" s="95" t="s">
        <v>551</v>
      </c>
      <c r="T166" s="25"/>
    </row>
    <row r="167" spans="2:20" ht="21">
      <c r="B167" s="360"/>
      <c r="C167" s="58"/>
      <c r="D167" s="58"/>
      <c r="E167" s="58"/>
      <c r="F167" s="58"/>
      <c r="G167" s="58"/>
      <c r="H167" s="58"/>
      <c r="I167" s="58"/>
      <c r="J167" s="58"/>
      <c r="K167" s="58"/>
      <c r="L167" s="58"/>
      <c r="M167" s="161"/>
      <c r="N167" s="58"/>
      <c r="O167" s="58"/>
      <c r="P167" s="58"/>
      <c r="Q167" s="162">
        <f t="shared" si="15"/>
        <v>0</v>
      </c>
      <c r="R167" s="358">
        <f t="shared" si="17"/>
        <v>0</v>
      </c>
      <c r="S167" s="95"/>
      <c r="T167" s="25"/>
    </row>
    <row r="168" spans="2:20" ht="30">
      <c r="B168" s="359">
        <v>80</v>
      </c>
      <c r="C168" s="28" t="s">
        <v>672</v>
      </c>
      <c r="D168" s="28">
        <v>69</v>
      </c>
      <c r="E168" s="28" t="s">
        <v>358</v>
      </c>
      <c r="F168" s="34" t="s">
        <v>357</v>
      </c>
      <c r="G168" s="29" t="s">
        <v>3</v>
      </c>
      <c r="H168" s="163">
        <v>25000</v>
      </c>
      <c r="I168" s="181">
        <v>6</v>
      </c>
      <c r="J168" s="164">
        <f>H168*I168</f>
        <v>150000</v>
      </c>
      <c r="K168" s="30"/>
      <c r="L168" s="162">
        <f>K168*H168</f>
        <v>0</v>
      </c>
      <c r="M168" s="161">
        <f t="shared" si="16"/>
        <v>6</v>
      </c>
      <c r="N168" s="165">
        <f>M168*H168</f>
        <v>150000</v>
      </c>
      <c r="O168" s="31">
        <v>6</v>
      </c>
      <c r="P168" s="162">
        <f>O168*H168</f>
        <v>150000</v>
      </c>
      <c r="Q168" s="162">
        <f t="shared" si="15"/>
        <v>0</v>
      </c>
      <c r="R168" s="358">
        <f t="shared" si="17"/>
        <v>0</v>
      </c>
      <c r="S168" s="95" t="s">
        <v>551</v>
      </c>
      <c r="T168" s="25"/>
    </row>
    <row r="169" spans="2:20" ht="21">
      <c r="B169" s="360"/>
      <c r="C169" s="58"/>
      <c r="D169" s="58"/>
      <c r="E169" s="58"/>
      <c r="F169" s="58"/>
      <c r="G169" s="58"/>
      <c r="H169" s="58"/>
      <c r="I169" s="58"/>
      <c r="J169" s="58"/>
      <c r="K169" s="58"/>
      <c r="L169" s="58"/>
      <c r="M169" s="161"/>
      <c r="N169" s="58"/>
      <c r="O169" s="58"/>
      <c r="P169" s="58"/>
      <c r="Q169" s="162">
        <f t="shared" si="15"/>
        <v>0</v>
      </c>
      <c r="R169" s="358">
        <f t="shared" si="17"/>
        <v>0</v>
      </c>
      <c r="S169" s="95"/>
      <c r="T169" s="25"/>
    </row>
    <row r="170" spans="2:20">
      <c r="B170" s="359">
        <v>81</v>
      </c>
      <c r="C170" s="28" t="s">
        <v>673</v>
      </c>
      <c r="D170" s="28">
        <v>70</v>
      </c>
      <c r="E170" s="28" t="s">
        <v>356</v>
      </c>
      <c r="F170" s="34" t="s">
        <v>355</v>
      </c>
      <c r="G170" s="35" t="s">
        <v>99</v>
      </c>
      <c r="H170" s="180">
        <v>450</v>
      </c>
      <c r="I170" s="28">
        <v>400</v>
      </c>
      <c r="J170" s="164">
        <f>H170*I170</f>
        <v>180000</v>
      </c>
      <c r="K170" s="30"/>
      <c r="L170" s="162">
        <f>K170*H170</f>
        <v>0</v>
      </c>
      <c r="M170" s="161">
        <f t="shared" si="16"/>
        <v>400</v>
      </c>
      <c r="N170" s="165">
        <f>M170*H170</f>
        <v>180000</v>
      </c>
      <c r="O170" s="31">
        <v>400</v>
      </c>
      <c r="P170" s="162">
        <f>O170*H170</f>
        <v>180000</v>
      </c>
      <c r="Q170" s="162">
        <f t="shared" si="15"/>
        <v>0</v>
      </c>
      <c r="R170" s="358">
        <f t="shared" si="17"/>
        <v>0</v>
      </c>
      <c r="S170" s="95" t="s">
        <v>551</v>
      </c>
      <c r="T170" s="25"/>
    </row>
    <row r="171" spans="2:20" ht="21">
      <c r="B171" s="360"/>
      <c r="C171" s="58"/>
      <c r="D171" s="58"/>
      <c r="E171" s="58"/>
      <c r="F171" s="58"/>
      <c r="G171" s="58"/>
      <c r="H171" s="58"/>
      <c r="I171" s="58"/>
      <c r="J171" s="58"/>
      <c r="K171" s="58"/>
      <c r="L171" s="58"/>
      <c r="M171" s="161"/>
      <c r="N171" s="58"/>
      <c r="O171" s="58"/>
      <c r="P171" s="58"/>
      <c r="Q171" s="162">
        <f t="shared" si="15"/>
        <v>0</v>
      </c>
      <c r="R171" s="358">
        <f t="shared" si="17"/>
        <v>0</v>
      </c>
      <c r="S171" s="95"/>
      <c r="T171" s="25"/>
    </row>
    <row r="172" spans="2:20">
      <c r="B172" s="359">
        <v>82</v>
      </c>
      <c r="C172" s="28" t="s">
        <v>674</v>
      </c>
      <c r="D172" s="28">
        <v>71</v>
      </c>
      <c r="E172" s="28" t="s">
        <v>354</v>
      </c>
      <c r="F172" s="34" t="s">
        <v>353</v>
      </c>
      <c r="G172" s="35" t="s">
        <v>99</v>
      </c>
      <c r="H172" s="180">
        <v>300</v>
      </c>
      <c r="I172" s="28">
        <v>400</v>
      </c>
      <c r="J172" s="164">
        <f>H172*I172</f>
        <v>120000</v>
      </c>
      <c r="K172" s="30"/>
      <c r="L172" s="162">
        <f>K172*H172</f>
        <v>0</v>
      </c>
      <c r="M172" s="161">
        <f t="shared" si="16"/>
        <v>400</v>
      </c>
      <c r="N172" s="165">
        <f>M172*H172</f>
        <v>120000</v>
      </c>
      <c r="O172" s="31">
        <v>400</v>
      </c>
      <c r="P172" s="162">
        <f>O172*H172</f>
        <v>120000</v>
      </c>
      <c r="Q172" s="162">
        <f t="shared" si="15"/>
        <v>0</v>
      </c>
      <c r="R172" s="358">
        <f t="shared" si="17"/>
        <v>0</v>
      </c>
      <c r="S172" s="95" t="s">
        <v>551</v>
      </c>
      <c r="T172" s="25"/>
    </row>
    <row r="173" spans="2:20" ht="21">
      <c r="B173" s="360"/>
      <c r="C173" s="58"/>
      <c r="D173" s="58"/>
      <c r="E173" s="58"/>
      <c r="F173" s="58"/>
      <c r="G173" s="58"/>
      <c r="H173" s="58"/>
      <c r="I173" s="58"/>
      <c r="J173" s="58"/>
      <c r="K173" s="58"/>
      <c r="L173" s="58"/>
      <c r="M173" s="161"/>
      <c r="N173" s="58"/>
      <c r="O173" s="58"/>
      <c r="P173" s="58"/>
      <c r="Q173" s="162">
        <f t="shared" si="15"/>
        <v>0</v>
      </c>
      <c r="R173" s="358">
        <f t="shared" si="17"/>
        <v>0</v>
      </c>
      <c r="S173" s="95"/>
      <c r="T173" s="25"/>
    </row>
    <row r="174" spans="2:20" ht="30">
      <c r="B174" s="359">
        <v>83</v>
      </c>
      <c r="C174" s="28" t="s">
        <v>675</v>
      </c>
      <c r="D174" s="28">
        <v>207</v>
      </c>
      <c r="E174" s="28" t="s">
        <v>352</v>
      </c>
      <c r="F174" s="34" t="s">
        <v>351</v>
      </c>
      <c r="G174" s="29" t="s">
        <v>3</v>
      </c>
      <c r="H174" s="163">
        <v>4800</v>
      </c>
      <c r="I174" s="181">
        <v>20</v>
      </c>
      <c r="J174" s="164">
        <f>H174*I174</f>
        <v>96000</v>
      </c>
      <c r="K174" s="30"/>
      <c r="L174" s="162">
        <f>K174*H174</f>
        <v>0</v>
      </c>
      <c r="M174" s="161">
        <f t="shared" si="16"/>
        <v>20</v>
      </c>
      <c r="N174" s="165">
        <f>M174*H174</f>
        <v>96000</v>
      </c>
      <c r="O174" s="31">
        <v>20</v>
      </c>
      <c r="P174" s="162">
        <f>O174*H174</f>
        <v>96000</v>
      </c>
      <c r="Q174" s="162">
        <f t="shared" si="15"/>
        <v>0</v>
      </c>
      <c r="R174" s="358">
        <f t="shared" si="17"/>
        <v>0</v>
      </c>
      <c r="S174" s="95" t="s">
        <v>551</v>
      </c>
      <c r="T174" s="25"/>
    </row>
    <row r="175" spans="2:20" ht="21">
      <c r="B175" s="360"/>
      <c r="C175" s="58"/>
      <c r="D175" s="58"/>
      <c r="E175" s="58"/>
      <c r="F175" s="58"/>
      <c r="G175" s="58"/>
      <c r="H175" s="58"/>
      <c r="I175" s="58"/>
      <c r="J175" s="58"/>
      <c r="K175" s="58"/>
      <c r="L175" s="58"/>
      <c r="M175" s="161"/>
      <c r="N175" s="58"/>
      <c r="O175" s="58"/>
      <c r="P175" s="58"/>
      <c r="Q175" s="162">
        <f t="shared" si="15"/>
        <v>0</v>
      </c>
      <c r="R175" s="358">
        <f t="shared" si="17"/>
        <v>0</v>
      </c>
      <c r="S175" s="95"/>
      <c r="T175" s="25"/>
    </row>
    <row r="176" spans="2:20" ht="30">
      <c r="B176" s="359">
        <v>84</v>
      </c>
      <c r="C176" s="28" t="s">
        <v>676</v>
      </c>
      <c r="D176" s="28">
        <v>208</v>
      </c>
      <c r="E176" s="28" t="s">
        <v>350</v>
      </c>
      <c r="F176" s="34" t="s">
        <v>349</v>
      </c>
      <c r="G176" s="29" t="s">
        <v>3</v>
      </c>
      <c r="H176" s="163">
        <v>4000</v>
      </c>
      <c r="I176" s="181">
        <v>60</v>
      </c>
      <c r="J176" s="164">
        <f>H176*I176</f>
        <v>240000</v>
      </c>
      <c r="K176" s="30"/>
      <c r="L176" s="162">
        <f>K176*H176</f>
        <v>0</v>
      </c>
      <c r="M176" s="161">
        <f t="shared" si="16"/>
        <v>60</v>
      </c>
      <c r="N176" s="165">
        <f>M176*H176</f>
        <v>240000</v>
      </c>
      <c r="O176" s="31">
        <v>60</v>
      </c>
      <c r="P176" s="162">
        <f>O176*H176</f>
        <v>240000</v>
      </c>
      <c r="Q176" s="162">
        <f t="shared" si="15"/>
        <v>0</v>
      </c>
      <c r="R176" s="358">
        <f t="shared" si="17"/>
        <v>0</v>
      </c>
      <c r="S176" s="95" t="s">
        <v>551</v>
      </c>
      <c r="T176" s="25"/>
    </row>
    <row r="177" spans="2:20" ht="21">
      <c r="B177" s="360"/>
      <c r="C177" s="58"/>
      <c r="D177" s="58"/>
      <c r="E177" s="58"/>
      <c r="F177" s="58"/>
      <c r="G177" s="58"/>
      <c r="H177" s="58"/>
      <c r="I177" s="58"/>
      <c r="J177" s="58"/>
      <c r="K177" s="58"/>
      <c r="L177" s="58"/>
      <c r="M177" s="161"/>
      <c r="N177" s="58"/>
      <c r="O177" s="58"/>
      <c r="P177" s="58"/>
      <c r="Q177" s="162">
        <f t="shared" si="15"/>
        <v>0</v>
      </c>
      <c r="R177" s="358">
        <f t="shared" si="17"/>
        <v>0</v>
      </c>
      <c r="S177" s="95"/>
      <c r="T177" s="25"/>
    </row>
    <row r="178" spans="2:20" ht="45">
      <c r="B178" s="359">
        <v>85</v>
      </c>
      <c r="C178" s="28" t="s">
        <v>677</v>
      </c>
      <c r="D178" s="28">
        <v>209</v>
      </c>
      <c r="E178" s="28" t="s">
        <v>348</v>
      </c>
      <c r="F178" s="34" t="s">
        <v>347</v>
      </c>
      <c r="G178" s="29" t="s">
        <v>3</v>
      </c>
      <c r="H178" s="163">
        <v>1400</v>
      </c>
      <c r="I178" s="181">
        <v>215</v>
      </c>
      <c r="J178" s="164">
        <f>H178*I178</f>
        <v>301000</v>
      </c>
      <c r="K178" s="30"/>
      <c r="L178" s="162">
        <f>K178*H178</f>
        <v>0</v>
      </c>
      <c r="M178" s="161">
        <f t="shared" si="16"/>
        <v>215</v>
      </c>
      <c r="N178" s="165">
        <f>M178*H178</f>
        <v>301000</v>
      </c>
      <c r="O178" s="31">
        <v>215</v>
      </c>
      <c r="P178" s="162">
        <f>O178*H178</f>
        <v>301000</v>
      </c>
      <c r="Q178" s="162">
        <f t="shared" si="15"/>
        <v>0</v>
      </c>
      <c r="R178" s="358">
        <f t="shared" si="17"/>
        <v>0</v>
      </c>
      <c r="S178" s="95" t="s">
        <v>551</v>
      </c>
      <c r="T178" s="25"/>
    </row>
    <row r="179" spans="2:20" ht="21">
      <c r="B179" s="360"/>
      <c r="C179" s="58"/>
      <c r="D179" s="58"/>
      <c r="E179" s="58"/>
      <c r="F179" s="58"/>
      <c r="G179" s="58"/>
      <c r="H179" s="58"/>
      <c r="I179" s="58"/>
      <c r="J179" s="58"/>
      <c r="K179" s="58"/>
      <c r="L179" s="58"/>
      <c r="M179" s="161"/>
      <c r="N179" s="58"/>
      <c r="O179" s="58"/>
      <c r="P179" s="58"/>
      <c r="Q179" s="162">
        <f t="shared" si="15"/>
        <v>0</v>
      </c>
      <c r="R179" s="358">
        <f t="shared" si="17"/>
        <v>0</v>
      </c>
      <c r="S179" s="95"/>
      <c r="T179" s="25"/>
    </row>
    <row r="180" spans="2:20" ht="30">
      <c r="B180" s="359">
        <v>86</v>
      </c>
      <c r="C180" s="28" t="s">
        <v>678</v>
      </c>
      <c r="D180" s="28">
        <v>210</v>
      </c>
      <c r="E180" s="28" t="s">
        <v>346</v>
      </c>
      <c r="F180" s="34" t="s">
        <v>345</v>
      </c>
      <c r="G180" s="29" t="s">
        <v>3</v>
      </c>
      <c r="H180" s="163">
        <v>1800</v>
      </c>
      <c r="I180" s="181">
        <v>95</v>
      </c>
      <c r="J180" s="164">
        <f>H180*I180</f>
        <v>171000</v>
      </c>
      <c r="K180" s="30"/>
      <c r="L180" s="162">
        <f>K180*H180</f>
        <v>0</v>
      </c>
      <c r="M180" s="161">
        <f t="shared" si="16"/>
        <v>95</v>
      </c>
      <c r="N180" s="165">
        <f>M180*H180</f>
        <v>171000</v>
      </c>
      <c r="O180" s="31">
        <v>95</v>
      </c>
      <c r="P180" s="162">
        <f>O180*H180</f>
        <v>171000</v>
      </c>
      <c r="Q180" s="162">
        <f t="shared" si="15"/>
        <v>0</v>
      </c>
      <c r="R180" s="358">
        <f t="shared" si="17"/>
        <v>0</v>
      </c>
      <c r="S180" s="95" t="s">
        <v>551</v>
      </c>
      <c r="T180" s="25"/>
    </row>
    <row r="181" spans="2:20" ht="21">
      <c r="B181" s="360"/>
      <c r="C181" s="58"/>
      <c r="D181" s="58"/>
      <c r="E181" s="58"/>
      <c r="F181" s="58"/>
      <c r="G181" s="58"/>
      <c r="H181" s="58"/>
      <c r="I181" s="58"/>
      <c r="J181" s="58"/>
      <c r="K181" s="58"/>
      <c r="L181" s="58"/>
      <c r="M181" s="161"/>
      <c r="N181" s="58"/>
      <c r="O181" s="58"/>
      <c r="P181" s="58"/>
      <c r="Q181" s="162">
        <f t="shared" si="15"/>
        <v>0</v>
      </c>
      <c r="R181" s="358">
        <f t="shared" ref="R181:R212" si="18">IF(N181&gt;P181,N181-P181,0)</f>
        <v>0</v>
      </c>
      <c r="S181" s="95"/>
      <c r="T181" s="25"/>
    </row>
    <row r="182" spans="2:20" ht="30">
      <c r="B182" s="359">
        <v>87</v>
      </c>
      <c r="C182" s="28" t="s">
        <v>679</v>
      </c>
      <c r="D182" s="28">
        <v>72</v>
      </c>
      <c r="E182" s="28" t="s">
        <v>344</v>
      </c>
      <c r="F182" s="34" t="s">
        <v>343</v>
      </c>
      <c r="G182" s="29" t="s">
        <v>3</v>
      </c>
      <c r="H182" s="163">
        <v>160</v>
      </c>
      <c r="I182" s="181">
        <v>8</v>
      </c>
      <c r="J182" s="164">
        <f>H182*I182</f>
        <v>1280</v>
      </c>
      <c r="K182" s="30"/>
      <c r="L182" s="162">
        <f>K182*H182</f>
        <v>0</v>
      </c>
      <c r="M182" s="161">
        <f t="shared" si="16"/>
        <v>8</v>
      </c>
      <c r="N182" s="165">
        <f>M182*H182</f>
        <v>1280</v>
      </c>
      <c r="O182" s="31">
        <v>8</v>
      </c>
      <c r="P182" s="162">
        <f>O182*H182</f>
        <v>1280</v>
      </c>
      <c r="Q182" s="162">
        <f t="shared" si="15"/>
        <v>0</v>
      </c>
      <c r="R182" s="358">
        <f t="shared" si="18"/>
        <v>0</v>
      </c>
      <c r="S182" s="95" t="s">
        <v>551</v>
      </c>
      <c r="T182" s="25"/>
    </row>
    <row r="183" spans="2:20" ht="21">
      <c r="B183" s="360"/>
      <c r="C183" s="58"/>
      <c r="D183" s="58"/>
      <c r="E183" s="58"/>
      <c r="F183" s="58"/>
      <c r="G183" s="58"/>
      <c r="H183" s="58"/>
      <c r="I183" s="58"/>
      <c r="J183" s="58"/>
      <c r="K183" s="58"/>
      <c r="L183" s="58"/>
      <c r="M183" s="161"/>
      <c r="N183" s="58"/>
      <c r="O183" s="58"/>
      <c r="P183" s="58"/>
      <c r="Q183" s="162">
        <f t="shared" si="15"/>
        <v>0</v>
      </c>
      <c r="R183" s="358">
        <f t="shared" si="18"/>
        <v>0</v>
      </c>
      <c r="S183" s="95"/>
      <c r="T183" s="25"/>
    </row>
    <row r="184" spans="2:20" ht="45">
      <c r="B184" s="359">
        <v>88</v>
      </c>
      <c r="C184" s="28" t="s">
        <v>680</v>
      </c>
      <c r="D184" s="28">
        <v>231</v>
      </c>
      <c r="E184" s="28" t="s">
        <v>342</v>
      </c>
      <c r="F184" s="34" t="s">
        <v>341</v>
      </c>
      <c r="G184" s="29" t="s">
        <v>3</v>
      </c>
      <c r="H184" s="163">
        <v>3700.0000000000005</v>
      </c>
      <c r="I184" s="181">
        <v>40</v>
      </c>
      <c r="J184" s="164">
        <f>H184*I184</f>
        <v>148000.00000000003</v>
      </c>
      <c r="K184" s="30"/>
      <c r="L184" s="162">
        <f>K184*H184</f>
        <v>0</v>
      </c>
      <c r="M184" s="161">
        <f t="shared" si="16"/>
        <v>40</v>
      </c>
      <c r="N184" s="165">
        <f>M184*H184</f>
        <v>148000.00000000003</v>
      </c>
      <c r="O184" s="31">
        <v>40</v>
      </c>
      <c r="P184" s="162">
        <f>O184*H184</f>
        <v>148000.00000000003</v>
      </c>
      <c r="Q184" s="162">
        <f t="shared" si="15"/>
        <v>0</v>
      </c>
      <c r="R184" s="358">
        <f t="shared" si="18"/>
        <v>0</v>
      </c>
      <c r="S184" s="95" t="s">
        <v>551</v>
      </c>
      <c r="T184" s="25"/>
    </row>
    <row r="185" spans="2:20" ht="21">
      <c r="B185" s="360"/>
      <c r="C185" s="58"/>
      <c r="D185" s="58"/>
      <c r="E185" s="58"/>
      <c r="F185" s="58"/>
      <c r="G185" s="58"/>
      <c r="H185" s="58"/>
      <c r="I185" s="58"/>
      <c r="J185" s="58"/>
      <c r="K185" s="58"/>
      <c r="L185" s="58"/>
      <c r="M185" s="161"/>
      <c r="N185" s="58"/>
      <c r="O185" s="58"/>
      <c r="P185" s="58"/>
      <c r="Q185" s="162">
        <f t="shared" si="15"/>
        <v>0</v>
      </c>
      <c r="R185" s="358">
        <f t="shared" si="18"/>
        <v>0</v>
      </c>
      <c r="S185" s="95"/>
      <c r="T185" s="25"/>
    </row>
    <row r="186" spans="2:20" ht="30">
      <c r="B186" s="359">
        <v>89</v>
      </c>
      <c r="C186" s="28" t="s">
        <v>681</v>
      </c>
      <c r="D186" s="28">
        <v>73</v>
      </c>
      <c r="E186" s="28" t="s">
        <v>340</v>
      </c>
      <c r="F186" s="34" t="s">
        <v>339</v>
      </c>
      <c r="G186" s="29" t="s">
        <v>3</v>
      </c>
      <c r="H186" s="163">
        <v>1000</v>
      </c>
      <c r="I186" s="181">
        <v>40</v>
      </c>
      <c r="J186" s="164">
        <f>H186*I186</f>
        <v>40000</v>
      </c>
      <c r="K186" s="30"/>
      <c r="L186" s="162">
        <f>K186*H186</f>
        <v>0</v>
      </c>
      <c r="M186" s="161">
        <f t="shared" si="16"/>
        <v>40</v>
      </c>
      <c r="N186" s="165">
        <f>M186*H186</f>
        <v>40000</v>
      </c>
      <c r="O186" s="31">
        <v>40</v>
      </c>
      <c r="P186" s="162">
        <f>O186*H186</f>
        <v>40000</v>
      </c>
      <c r="Q186" s="162">
        <f t="shared" si="15"/>
        <v>0</v>
      </c>
      <c r="R186" s="358">
        <f t="shared" si="18"/>
        <v>0</v>
      </c>
      <c r="S186" s="95" t="s">
        <v>551</v>
      </c>
      <c r="T186" s="25"/>
    </row>
    <row r="187" spans="2:20" ht="21">
      <c r="B187" s="360"/>
      <c r="C187" s="58"/>
      <c r="D187" s="58"/>
      <c r="E187" s="58"/>
      <c r="F187" s="58"/>
      <c r="G187" s="58"/>
      <c r="H187" s="58"/>
      <c r="I187" s="58"/>
      <c r="J187" s="58"/>
      <c r="K187" s="58"/>
      <c r="L187" s="58"/>
      <c r="M187" s="161"/>
      <c r="N187" s="58"/>
      <c r="O187" s="58"/>
      <c r="P187" s="58"/>
      <c r="Q187" s="162">
        <f t="shared" si="15"/>
        <v>0</v>
      </c>
      <c r="R187" s="358">
        <f t="shared" si="18"/>
        <v>0</v>
      </c>
      <c r="S187" s="95"/>
      <c r="T187" s="25"/>
    </row>
    <row r="188" spans="2:20">
      <c r="B188" s="359">
        <v>90</v>
      </c>
      <c r="C188" s="28" t="s">
        <v>682</v>
      </c>
      <c r="D188" s="28">
        <v>74</v>
      </c>
      <c r="E188" s="28" t="s">
        <v>338</v>
      </c>
      <c r="F188" s="34" t="s">
        <v>337</v>
      </c>
      <c r="G188" s="29" t="s">
        <v>3</v>
      </c>
      <c r="H188" s="163">
        <v>210</v>
      </c>
      <c r="I188" s="181">
        <v>40</v>
      </c>
      <c r="J188" s="164">
        <f>H188*I188</f>
        <v>8400</v>
      </c>
      <c r="K188" s="30"/>
      <c r="L188" s="162">
        <f>K188*H188</f>
        <v>0</v>
      </c>
      <c r="M188" s="161">
        <f t="shared" si="16"/>
        <v>40</v>
      </c>
      <c r="N188" s="165">
        <f>M188*H188</f>
        <v>8400</v>
      </c>
      <c r="O188" s="31">
        <v>40</v>
      </c>
      <c r="P188" s="162">
        <f>O188*H188</f>
        <v>8400</v>
      </c>
      <c r="Q188" s="162">
        <f t="shared" si="15"/>
        <v>0</v>
      </c>
      <c r="R188" s="358">
        <f t="shared" si="18"/>
        <v>0</v>
      </c>
      <c r="S188" s="95" t="s">
        <v>551</v>
      </c>
      <c r="T188" s="25"/>
    </row>
    <row r="189" spans="2:20" ht="21">
      <c r="B189" s="360"/>
      <c r="C189" s="58"/>
      <c r="D189" s="58"/>
      <c r="E189" s="58"/>
      <c r="F189" s="58"/>
      <c r="G189" s="58"/>
      <c r="H189" s="58"/>
      <c r="I189" s="58"/>
      <c r="J189" s="58"/>
      <c r="K189" s="58"/>
      <c r="L189" s="58"/>
      <c r="M189" s="161"/>
      <c r="N189" s="58"/>
      <c r="O189" s="58"/>
      <c r="P189" s="58"/>
      <c r="Q189" s="162">
        <f t="shared" si="15"/>
        <v>0</v>
      </c>
      <c r="R189" s="358">
        <f t="shared" si="18"/>
        <v>0</v>
      </c>
      <c r="S189" s="95"/>
      <c r="T189" s="25"/>
    </row>
    <row r="190" spans="2:20" ht="30">
      <c r="B190" s="359">
        <v>91</v>
      </c>
      <c r="C190" s="28" t="s">
        <v>683</v>
      </c>
      <c r="D190" s="28">
        <v>75</v>
      </c>
      <c r="E190" s="28" t="s">
        <v>336</v>
      </c>
      <c r="F190" s="34" t="s">
        <v>335</v>
      </c>
      <c r="G190" s="29" t="s">
        <v>3</v>
      </c>
      <c r="H190" s="163">
        <v>600</v>
      </c>
      <c r="I190" s="181">
        <v>40</v>
      </c>
      <c r="J190" s="164">
        <f>H190*I190</f>
        <v>24000</v>
      </c>
      <c r="K190" s="30"/>
      <c r="L190" s="162">
        <f>K190*H190</f>
        <v>0</v>
      </c>
      <c r="M190" s="161">
        <f t="shared" si="16"/>
        <v>40</v>
      </c>
      <c r="N190" s="165">
        <f>M190*H190</f>
        <v>24000</v>
      </c>
      <c r="O190" s="31">
        <v>40</v>
      </c>
      <c r="P190" s="162">
        <f>O190*H190</f>
        <v>24000</v>
      </c>
      <c r="Q190" s="162">
        <f t="shared" si="15"/>
        <v>0</v>
      </c>
      <c r="R190" s="358">
        <f t="shared" si="18"/>
        <v>0</v>
      </c>
      <c r="S190" s="95" t="s">
        <v>551</v>
      </c>
      <c r="T190" s="25"/>
    </row>
    <row r="191" spans="2:20" ht="21">
      <c r="B191" s="360"/>
      <c r="C191" s="58"/>
      <c r="D191" s="58"/>
      <c r="E191" s="58"/>
      <c r="F191" s="58"/>
      <c r="G191" s="58"/>
      <c r="H191" s="58"/>
      <c r="I191" s="58"/>
      <c r="J191" s="58"/>
      <c r="K191" s="58"/>
      <c r="L191" s="58"/>
      <c r="M191" s="161"/>
      <c r="N191" s="58"/>
      <c r="O191" s="58"/>
      <c r="P191" s="58"/>
      <c r="Q191" s="162">
        <f t="shared" si="15"/>
        <v>0</v>
      </c>
      <c r="R191" s="358">
        <f t="shared" si="18"/>
        <v>0</v>
      </c>
      <c r="S191" s="95"/>
      <c r="T191" s="25"/>
    </row>
    <row r="192" spans="2:20">
      <c r="B192" s="359">
        <v>92</v>
      </c>
      <c r="C192" s="28" t="s">
        <v>684</v>
      </c>
      <c r="D192" s="28">
        <v>211</v>
      </c>
      <c r="E192" s="28" t="s">
        <v>334</v>
      </c>
      <c r="F192" s="34" t="s">
        <v>333</v>
      </c>
      <c r="G192" s="29" t="s">
        <v>3</v>
      </c>
      <c r="H192" s="163">
        <v>3000</v>
      </c>
      <c r="I192" s="181">
        <v>5</v>
      </c>
      <c r="J192" s="164">
        <f>H192*I192</f>
        <v>15000</v>
      </c>
      <c r="K192" s="30"/>
      <c r="L192" s="162">
        <f>K192*H192</f>
        <v>0</v>
      </c>
      <c r="M192" s="161">
        <f t="shared" si="16"/>
        <v>5</v>
      </c>
      <c r="N192" s="165">
        <f>M192*H192</f>
        <v>15000</v>
      </c>
      <c r="O192" s="31">
        <v>5</v>
      </c>
      <c r="P192" s="162">
        <f>O192*H192</f>
        <v>15000</v>
      </c>
      <c r="Q192" s="162">
        <f t="shared" si="15"/>
        <v>0</v>
      </c>
      <c r="R192" s="358">
        <f t="shared" si="18"/>
        <v>0</v>
      </c>
      <c r="S192" s="95" t="s">
        <v>551</v>
      </c>
      <c r="T192" s="25"/>
    </row>
    <row r="193" spans="2:20" ht="21">
      <c r="B193" s="360"/>
      <c r="C193" s="58"/>
      <c r="D193" s="58"/>
      <c r="E193" s="58"/>
      <c r="F193" s="58"/>
      <c r="G193" s="58"/>
      <c r="H193" s="58"/>
      <c r="I193" s="58"/>
      <c r="J193" s="58"/>
      <c r="K193" s="58"/>
      <c r="L193" s="58"/>
      <c r="M193" s="161"/>
      <c r="N193" s="58"/>
      <c r="O193" s="58"/>
      <c r="P193" s="58"/>
      <c r="Q193" s="162">
        <f t="shared" si="15"/>
        <v>0</v>
      </c>
      <c r="R193" s="358">
        <f t="shared" si="18"/>
        <v>0</v>
      </c>
      <c r="S193" s="95"/>
      <c r="T193" s="25"/>
    </row>
    <row r="194" spans="2:20" ht="30">
      <c r="B194" s="359">
        <v>93</v>
      </c>
      <c r="C194" s="28" t="s">
        <v>685</v>
      </c>
      <c r="D194" s="28">
        <v>212</v>
      </c>
      <c r="E194" s="28" t="s">
        <v>332</v>
      </c>
      <c r="F194" s="34" t="s">
        <v>331</v>
      </c>
      <c r="G194" s="29" t="s">
        <v>3</v>
      </c>
      <c r="H194" s="163">
        <v>4899.9999999999991</v>
      </c>
      <c r="I194" s="181">
        <v>10</v>
      </c>
      <c r="J194" s="164">
        <f>H194*I194</f>
        <v>48999.999999999993</v>
      </c>
      <c r="K194" s="30"/>
      <c r="L194" s="162">
        <f>K194*H194</f>
        <v>0</v>
      </c>
      <c r="M194" s="161">
        <f t="shared" si="16"/>
        <v>10</v>
      </c>
      <c r="N194" s="165">
        <f>M194*H194</f>
        <v>48999.999999999993</v>
      </c>
      <c r="O194" s="31">
        <v>10</v>
      </c>
      <c r="P194" s="162">
        <f>O194*H194</f>
        <v>48999.999999999993</v>
      </c>
      <c r="Q194" s="162">
        <f t="shared" si="15"/>
        <v>0</v>
      </c>
      <c r="R194" s="358">
        <f t="shared" si="18"/>
        <v>0</v>
      </c>
      <c r="S194" s="95" t="s">
        <v>551</v>
      </c>
      <c r="T194" s="25"/>
    </row>
    <row r="195" spans="2:20" ht="21">
      <c r="B195" s="360"/>
      <c r="C195" s="58"/>
      <c r="D195" s="58"/>
      <c r="E195" s="58"/>
      <c r="F195" s="58"/>
      <c r="G195" s="58"/>
      <c r="H195" s="58"/>
      <c r="I195" s="58"/>
      <c r="J195" s="58"/>
      <c r="K195" s="58"/>
      <c r="L195" s="58"/>
      <c r="M195" s="161"/>
      <c r="N195" s="58"/>
      <c r="O195" s="58"/>
      <c r="P195" s="58"/>
      <c r="Q195" s="162">
        <f t="shared" si="15"/>
        <v>0</v>
      </c>
      <c r="R195" s="358">
        <f t="shared" si="18"/>
        <v>0</v>
      </c>
      <c r="S195" s="95"/>
      <c r="T195" s="25"/>
    </row>
    <row r="196" spans="2:20" ht="30">
      <c r="B196" s="359">
        <v>94</v>
      </c>
      <c r="C196" s="28" t="s">
        <v>686</v>
      </c>
      <c r="D196" s="28">
        <v>76</v>
      </c>
      <c r="E196" s="28" t="s">
        <v>330</v>
      </c>
      <c r="F196" s="34" t="s">
        <v>329</v>
      </c>
      <c r="G196" s="29" t="s">
        <v>3</v>
      </c>
      <c r="H196" s="163">
        <v>900</v>
      </c>
      <c r="I196" s="181">
        <v>15</v>
      </c>
      <c r="J196" s="164">
        <f>H196*I196</f>
        <v>13500</v>
      </c>
      <c r="K196" s="30"/>
      <c r="L196" s="162">
        <f>K196*H196</f>
        <v>0</v>
      </c>
      <c r="M196" s="161">
        <f t="shared" si="16"/>
        <v>15</v>
      </c>
      <c r="N196" s="165">
        <f>M196*H196</f>
        <v>13500</v>
      </c>
      <c r="O196" s="31">
        <v>15</v>
      </c>
      <c r="P196" s="162">
        <f>O196*H196</f>
        <v>13500</v>
      </c>
      <c r="Q196" s="162">
        <f t="shared" si="15"/>
        <v>0</v>
      </c>
      <c r="R196" s="358">
        <f t="shared" si="18"/>
        <v>0</v>
      </c>
      <c r="S196" s="95" t="s">
        <v>551</v>
      </c>
      <c r="T196" s="25"/>
    </row>
    <row r="197" spans="2:20" ht="21">
      <c r="B197" s="360"/>
      <c r="C197" s="58"/>
      <c r="D197" s="58"/>
      <c r="E197" s="58"/>
      <c r="F197" s="58"/>
      <c r="G197" s="58"/>
      <c r="H197" s="58"/>
      <c r="I197" s="58"/>
      <c r="J197" s="58"/>
      <c r="K197" s="58"/>
      <c r="L197" s="58"/>
      <c r="M197" s="161"/>
      <c r="N197" s="58"/>
      <c r="O197" s="58"/>
      <c r="P197" s="58"/>
      <c r="Q197" s="162">
        <f t="shared" si="15"/>
        <v>0</v>
      </c>
      <c r="R197" s="358">
        <f t="shared" si="18"/>
        <v>0</v>
      </c>
      <c r="S197" s="95"/>
      <c r="T197" s="25"/>
    </row>
    <row r="198" spans="2:20">
      <c r="B198" s="359">
        <v>95</v>
      </c>
      <c r="C198" s="28" t="s">
        <v>687</v>
      </c>
      <c r="D198" s="28">
        <v>77</v>
      </c>
      <c r="E198" s="28" t="s">
        <v>328</v>
      </c>
      <c r="F198" s="34" t="s">
        <v>327</v>
      </c>
      <c r="G198" s="29" t="s">
        <v>3</v>
      </c>
      <c r="H198" s="163">
        <v>3200</v>
      </c>
      <c r="I198" s="181">
        <v>15</v>
      </c>
      <c r="J198" s="164">
        <f>H198*I198</f>
        <v>48000</v>
      </c>
      <c r="K198" s="30"/>
      <c r="L198" s="162">
        <f>K198*H198</f>
        <v>0</v>
      </c>
      <c r="M198" s="161">
        <f t="shared" si="16"/>
        <v>15</v>
      </c>
      <c r="N198" s="165">
        <f>M198*H198</f>
        <v>48000</v>
      </c>
      <c r="O198" s="31">
        <v>15</v>
      </c>
      <c r="P198" s="162">
        <f>O198*H198</f>
        <v>48000</v>
      </c>
      <c r="Q198" s="162">
        <f t="shared" ref="Q198:Q261" si="19">IF(P198&gt;N198,P198-N198,0)</f>
        <v>0</v>
      </c>
      <c r="R198" s="358">
        <f t="shared" si="18"/>
        <v>0</v>
      </c>
      <c r="S198" s="95" t="s">
        <v>551</v>
      </c>
      <c r="T198" s="25"/>
    </row>
    <row r="199" spans="2:20" ht="21">
      <c r="B199" s="360"/>
      <c r="C199" s="58"/>
      <c r="D199" s="58"/>
      <c r="E199" s="58"/>
      <c r="F199" s="58"/>
      <c r="G199" s="58"/>
      <c r="H199" s="58"/>
      <c r="I199" s="58"/>
      <c r="J199" s="58"/>
      <c r="K199" s="58"/>
      <c r="L199" s="58"/>
      <c r="M199" s="161"/>
      <c r="N199" s="58"/>
      <c r="O199" s="58"/>
      <c r="P199" s="58"/>
      <c r="Q199" s="162">
        <f t="shared" si="19"/>
        <v>0</v>
      </c>
      <c r="R199" s="358">
        <f t="shared" si="18"/>
        <v>0</v>
      </c>
      <c r="S199" s="95"/>
      <c r="T199" s="25"/>
    </row>
    <row r="200" spans="2:20" ht="60">
      <c r="B200" s="359">
        <v>96</v>
      </c>
      <c r="C200" s="28" t="s">
        <v>688</v>
      </c>
      <c r="D200" s="28">
        <v>213</v>
      </c>
      <c r="E200" s="28" t="s">
        <v>326</v>
      </c>
      <c r="F200" s="34" t="s">
        <v>325</v>
      </c>
      <c r="G200" s="29" t="s">
        <v>3</v>
      </c>
      <c r="H200" s="163">
        <v>1315000</v>
      </c>
      <c r="I200" s="181">
        <v>1</v>
      </c>
      <c r="J200" s="164">
        <f>H200*I200</f>
        <v>1315000</v>
      </c>
      <c r="K200" s="30"/>
      <c r="L200" s="162">
        <f>K200*H200</f>
        <v>0</v>
      </c>
      <c r="M200" s="161">
        <f t="shared" ref="M200:M258" si="20">$I200+$K200</f>
        <v>1</v>
      </c>
      <c r="N200" s="165">
        <f>M200*H200</f>
        <v>1315000</v>
      </c>
      <c r="O200" s="31">
        <v>1</v>
      </c>
      <c r="P200" s="162">
        <f>O200*H200</f>
        <v>1315000</v>
      </c>
      <c r="Q200" s="162">
        <f t="shared" si="19"/>
        <v>0</v>
      </c>
      <c r="R200" s="358">
        <f t="shared" si="18"/>
        <v>0</v>
      </c>
      <c r="S200" s="95" t="s">
        <v>551</v>
      </c>
      <c r="T200" s="25"/>
    </row>
    <row r="201" spans="2:20" ht="21">
      <c r="B201" s="360"/>
      <c r="C201" s="58"/>
      <c r="D201" s="58"/>
      <c r="E201" s="58"/>
      <c r="F201" s="58"/>
      <c r="G201" s="58"/>
      <c r="H201" s="58"/>
      <c r="I201" s="58"/>
      <c r="J201" s="58"/>
      <c r="K201" s="58"/>
      <c r="L201" s="58"/>
      <c r="M201" s="161"/>
      <c r="N201" s="58"/>
      <c r="O201" s="58"/>
      <c r="P201" s="58"/>
      <c r="Q201" s="162">
        <f t="shared" si="19"/>
        <v>0</v>
      </c>
      <c r="R201" s="358">
        <f t="shared" si="18"/>
        <v>0</v>
      </c>
      <c r="S201" s="95"/>
      <c r="T201" s="25"/>
    </row>
    <row r="202" spans="2:20" ht="60">
      <c r="B202" s="359">
        <v>97</v>
      </c>
      <c r="C202" s="28" t="s">
        <v>689</v>
      </c>
      <c r="D202" s="28">
        <v>214</v>
      </c>
      <c r="E202" s="28" t="s">
        <v>324</v>
      </c>
      <c r="F202" s="34" t="s">
        <v>323</v>
      </c>
      <c r="G202" s="29" t="s">
        <v>3</v>
      </c>
      <c r="H202" s="163">
        <v>875000.00000000012</v>
      </c>
      <c r="I202" s="181">
        <v>1</v>
      </c>
      <c r="J202" s="164">
        <f>H202*I202</f>
        <v>875000.00000000012</v>
      </c>
      <c r="K202" s="30"/>
      <c r="L202" s="162">
        <f>K202*H202</f>
        <v>0</v>
      </c>
      <c r="M202" s="161">
        <f t="shared" si="20"/>
        <v>1</v>
      </c>
      <c r="N202" s="165">
        <f>M202*H202</f>
        <v>875000.00000000012</v>
      </c>
      <c r="O202" s="31">
        <v>1</v>
      </c>
      <c r="P202" s="162">
        <f>O202*H202</f>
        <v>875000.00000000012</v>
      </c>
      <c r="Q202" s="162">
        <f t="shared" si="19"/>
        <v>0</v>
      </c>
      <c r="R202" s="358">
        <f t="shared" si="18"/>
        <v>0</v>
      </c>
      <c r="S202" s="95" t="s">
        <v>551</v>
      </c>
      <c r="T202" s="25"/>
    </row>
    <row r="203" spans="2:20" ht="21">
      <c r="B203" s="360"/>
      <c r="C203" s="58"/>
      <c r="D203" s="58"/>
      <c r="E203" s="58"/>
      <c r="F203" s="58"/>
      <c r="G203" s="58"/>
      <c r="H203" s="58"/>
      <c r="I203" s="58"/>
      <c r="J203" s="58"/>
      <c r="K203" s="58"/>
      <c r="L203" s="58"/>
      <c r="M203" s="161"/>
      <c r="N203" s="58"/>
      <c r="O203" s="58"/>
      <c r="P203" s="58"/>
      <c r="Q203" s="162">
        <f t="shared" si="19"/>
        <v>0</v>
      </c>
      <c r="R203" s="358">
        <f t="shared" si="18"/>
        <v>0</v>
      </c>
      <c r="S203" s="95"/>
      <c r="T203" s="25"/>
    </row>
    <row r="204" spans="2:20" ht="45">
      <c r="B204" s="359">
        <v>98</v>
      </c>
      <c r="C204" s="28" t="s">
        <v>690</v>
      </c>
      <c r="D204" s="28">
        <v>215</v>
      </c>
      <c r="E204" s="28" t="s">
        <v>322</v>
      </c>
      <c r="F204" s="34" t="s">
        <v>321</v>
      </c>
      <c r="G204" s="29" t="s">
        <v>3</v>
      </c>
      <c r="H204" s="163">
        <v>370000</v>
      </c>
      <c r="I204" s="182">
        <v>2</v>
      </c>
      <c r="J204" s="164">
        <f>H204*I204</f>
        <v>740000</v>
      </c>
      <c r="K204" s="30"/>
      <c r="L204" s="162">
        <f>K204*H204</f>
        <v>0</v>
      </c>
      <c r="M204" s="161">
        <f t="shared" si="20"/>
        <v>2</v>
      </c>
      <c r="N204" s="165">
        <f>M204*H204</f>
        <v>740000</v>
      </c>
      <c r="O204" s="31">
        <v>2</v>
      </c>
      <c r="P204" s="162">
        <f>O204*H204</f>
        <v>740000</v>
      </c>
      <c r="Q204" s="162">
        <f t="shared" si="19"/>
        <v>0</v>
      </c>
      <c r="R204" s="358">
        <f t="shared" si="18"/>
        <v>0</v>
      </c>
      <c r="S204" s="95" t="s">
        <v>551</v>
      </c>
      <c r="T204" s="25"/>
    </row>
    <row r="205" spans="2:20" ht="21">
      <c r="B205" s="360"/>
      <c r="C205" s="58"/>
      <c r="D205" s="58"/>
      <c r="E205" s="58"/>
      <c r="F205" s="58"/>
      <c r="G205" s="58"/>
      <c r="H205" s="58"/>
      <c r="I205" s="58"/>
      <c r="J205" s="58"/>
      <c r="K205" s="58"/>
      <c r="L205" s="58"/>
      <c r="M205" s="161"/>
      <c r="N205" s="58"/>
      <c r="O205" s="58"/>
      <c r="P205" s="58"/>
      <c r="Q205" s="162">
        <f t="shared" si="19"/>
        <v>0</v>
      </c>
      <c r="R205" s="358">
        <f t="shared" si="18"/>
        <v>0</v>
      </c>
      <c r="S205" s="95"/>
      <c r="T205" s="25"/>
    </row>
    <row r="206" spans="2:20" ht="75">
      <c r="B206" s="359">
        <v>99</v>
      </c>
      <c r="C206" s="28" t="s">
        <v>691</v>
      </c>
      <c r="D206" s="28">
        <v>78</v>
      </c>
      <c r="E206" s="28" t="s">
        <v>320</v>
      </c>
      <c r="F206" s="34" t="s">
        <v>319</v>
      </c>
      <c r="G206" s="29" t="s">
        <v>3</v>
      </c>
      <c r="H206" s="163">
        <v>450000.00000000006</v>
      </c>
      <c r="I206" s="182">
        <v>1</v>
      </c>
      <c r="J206" s="164">
        <f>H206*I206</f>
        <v>450000.00000000006</v>
      </c>
      <c r="K206" s="30"/>
      <c r="L206" s="162">
        <f>K206*H206</f>
        <v>0</v>
      </c>
      <c r="M206" s="161">
        <f t="shared" si="20"/>
        <v>1</v>
      </c>
      <c r="N206" s="165">
        <f>M206*H206</f>
        <v>450000.00000000006</v>
      </c>
      <c r="O206" s="31">
        <v>1</v>
      </c>
      <c r="P206" s="162">
        <f>O206*H206</f>
        <v>450000.00000000006</v>
      </c>
      <c r="Q206" s="162">
        <f t="shared" si="19"/>
        <v>0</v>
      </c>
      <c r="R206" s="358">
        <f t="shared" si="18"/>
        <v>0</v>
      </c>
      <c r="S206" s="95" t="s">
        <v>551</v>
      </c>
      <c r="T206" s="25"/>
    </row>
    <row r="207" spans="2:20" ht="21" customHeight="1">
      <c r="B207" s="359"/>
      <c r="C207" s="28"/>
      <c r="D207" s="28"/>
      <c r="E207" s="28"/>
      <c r="F207" s="34"/>
      <c r="G207" s="29"/>
      <c r="H207" s="163"/>
      <c r="I207" s="182"/>
      <c r="J207" s="164"/>
      <c r="K207" s="30"/>
      <c r="L207" s="162"/>
      <c r="M207" s="161"/>
      <c r="N207" s="165"/>
      <c r="O207" s="31"/>
      <c r="P207" s="162"/>
      <c r="Q207" s="162">
        <f t="shared" si="19"/>
        <v>0</v>
      </c>
      <c r="R207" s="358">
        <f t="shared" si="18"/>
        <v>0</v>
      </c>
      <c r="S207" s="95"/>
      <c r="T207" s="59"/>
    </row>
    <row r="208" spans="2:20" ht="150">
      <c r="B208" s="368">
        <v>100</v>
      </c>
      <c r="C208" s="30" t="s">
        <v>692</v>
      </c>
      <c r="D208" s="28">
        <v>232</v>
      </c>
      <c r="E208" s="28" t="s">
        <v>318</v>
      </c>
      <c r="F208" s="33" t="s">
        <v>317</v>
      </c>
      <c r="G208" s="29" t="s">
        <v>3</v>
      </c>
      <c r="H208" s="163">
        <v>4000000</v>
      </c>
      <c r="I208" s="28">
        <v>1</v>
      </c>
      <c r="J208" s="164">
        <f>H208*I208</f>
        <v>4000000</v>
      </c>
      <c r="K208" s="30"/>
      <c r="L208" s="162">
        <f>K208*H208</f>
        <v>0</v>
      </c>
      <c r="M208" s="161">
        <f t="shared" si="20"/>
        <v>1</v>
      </c>
      <c r="N208" s="165">
        <f>M208*H208</f>
        <v>4000000</v>
      </c>
      <c r="O208" s="31">
        <v>0</v>
      </c>
      <c r="P208" s="162">
        <f>O208*H208</f>
        <v>0</v>
      </c>
      <c r="Q208" s="162">
        <f t="shared" si="19"/>
        <v>0</v>
      </c>
      <c r="R208" s="358">
        <f t="shared" si="18"/>
        <v>4000000</v>
      </c>
      <c r="S208" s="95" t="s">
        <v>551</v>
      </c>
    </row>
    <row r="209" spans="2:20" ht="21">
      <c r="B209" s="360"/>
      <c r="C209" s="58"/>
      <c r="D209" s="58"/>
      <c r="E209" s="58"/>
      <c r="F209" s="58"/>
      <c r="G209" s="58"/>
      <c r="H209" s="58"/>
      <c r="I209" s="58"/>
      <c r="J209" s="58"/>
      <c r="K209" s="58"/>
      <c r="L209" s="58"/>
      <c r="M209" s="161"/>
      <c r="N209" s="58"/>
      <c r="O209" s="58"/>
      <c r="P209" s="58"/>
      <c r="Q209" s="162">
        <f t="shared" si="19"/>
        <v>0</v>
      </c>
      <c r="R209" s="358">
        <f t="shared" si="18"/>
        <v>0</v>
      </c>
      <c r="S209" s="95"/>
    </row>
    <row r="210" spans="2:20">
      <c r="B210" s="359">
        <v>101</v>
      </c>
      <c r="C210" s="28" t="s">
        <v>693</v>
      </c>
      <c r="D210" s="28">
        <v>79</v>
      </c>
      <c r="E210" s="28" t="s">
        <v>316</v>
      </c>
      <c r="F210" s="34" t="s">
        <v>315</v>
      </c>
      <c r="G210" s="35" t="s">
        <v>99</v>
      </c>
      <c r="H210" s="180">
        <v>300</v>
      </c>
      <c r="I210" s="181">
        <v>200</v>
      </c>
      <c r="J210" s="164">
        <f>H210*I210</f>
        <v>60000</v>
      </c>
      <c r="K210" s="30"/>
      <c r="L210" s="162">
        <f>K210*H210</f>
        <v>0</v>
      </c>
      <c r="M210" s="161">
        <f t="shared" si="20"/>
        <v>200</v>
      </c>
      <c r="N210" s="165">
        <f>M210*H210</f>
        <v>60000</v>
      </c>
      <c r="O210" s="31">
        <v>200</v>
      </c>
      <c r="P210" s="162">
        <f>O210*H210</f>
        <v>60000</v>
      </c>
      <c r="Q210" s="162">
        <f t="shared" si="19"/>
        <v>0</v>
      </c>
      <c r="R210" s="358">
        <f t="shared" si="18"/>
        <v>0</v>
      </c>
      <c r="S210" s="95" t="s">
        <v>551</v>
      </c>
      <c r="T210" s="25"/>
    </row>
    <row r="211" spans="2:20" ht="21">
      <c r="B211" s="360"/>
      <c r="C211" s="58"/>
      <c r="D211" s="58"/>
      <c r="E211" s="58"/>
      <c r="F211" s="58"/>
      <c r="G211" s="58"/>
      <c r="H211" s="58"/>
      <c r="I211" s="58"/>
      <c r="J211" s="58"/>
      <c r="K211" s="58"/>
      <c r="L211" s="58"/>
      <c r="M211" s="161"/>
      <c r="N211" s="58"/>
      <c r="O211" s="58"/>
      <c r="P211" s="58"/>
      <c r="Q211" s="162">
        <f t="shared" si="19"/>
        <v>0</v>
      </c>
      <c r="R211" s="358">
        <f t="shared" si="18"/>
        <v>0</v>
      </c>
      <c r="S211" s="95"/>
      <c r="T211" s="25"/>
    </row>
    <row r="212" spans="2:20">
      <c r="B212" s="359">
        <v>102</v>
      </c>
      <c r="C212" s="28" t="s">
        <v>694</v>
      </c>
      <c r="D212" s="28">
        <v>80</v>
      </c>
      <c r="E212" s="28" t="s">
        <v>314</v>
      </c>
      <c r="F212" s="34" t="s">
        <v>313</v>
      </c>
      <c r="G212" s="35" t="s">
        <v>99</v>
      </c>
      <c r="H212" s="180">
        <v>560</v>
      </c>
      <c r="I212" s="181">
        <v>200</v>
      </c>
      <c r="J212" s="164">
        <f>H212*I212</f>
        <v>112000</v>
      </c>
      <c r="K212" s="30"/>
      <c r="L212" s="162">
        <f>K212*H212</f>
        <v>0</v>
      </c>
      <c r="M212" s="161">
        <f t="shared" si="20"/>
        <v>200</v>
      </c>
      <c r="N212" s="165">
        <f>M212*H212</f>
        <v>112000</v>
      </c>
      <c r="O212" s="31">
        <v>200</v>
      </c>
      <c r="P212" s="162">
        <f>O212*H212</f>
        <v>112000</v>
      </c>
      <c r="Q212" s="162">
        <f t="shared" si="19"/>
        <v>0</v>
      </c>
      <c r="R212" s="358">
        <f t="shared" si="18"/>
        <v>0</v>
      </c>
      <c r="S212" s="95" t="s">
        <v>551</v>
      </c>
      <c r="T212" s="25"/>
    </row>
    <row r="213" spans="2:20" ht="21">
      <c r="B213" s="360"/>
      <c r="C213" s="58"/>
      <c r="D213" s="58"/>
      <c r="E213" s="58"/>
      <c r="F213" s="58"/>
      <c r="G213" s="58"/>
      <c r="H213" s="58"/>
      <c r="I213" s="58"/>
      <c r="J213" s="58"/>
      <c r="K213" s="58"/>
      <c r="L213" s="58"/>
      <c r="M213" s="161"/>
      <c r="N213" s="58"/>
      <c r="O213" s="58"/>
      <c r="P213" s="58"/>
      <c r="Q213" s="162">
        <f t="shared" si="19"/>
        <v>0</v>
      </c>
      <c r="R213" s="358">
        <f t="shared" ref="R213:R244" si="21">IF(N213&gt;P213,N213-P213,0)</f>
        <v>0</v>
      </c>
      <c r="S213" s="95"/>
      <c r="T213" s="25"/>
    </row>
    <row r="214" spans="2:20">
      <c r="B214" s="359">
        <v>103</v>
      </c>
      <c r="C214" s="28" t="s">
        <v>695</v>
      </c>
      <c r="D214" s="28">
        <v>81</v>
      </c>
      <c r="E214" s="28" t="s">
        <v>312</v>
      </c>
      <c r="F214" s="34" t="s">
        <v>311</v>
      </c>
      <c r="G214" s="35" t="s">
        <v>99</v>
      </c>
      <c r="H214" s="180">
        <v>750</v>
      </c>
      <c r="I214" s="181">
        <v>75</v>
      </c>
      <c r="J214" s="164">
        <f>H214*I214</f>
        <v>56250</v>
      </c>
      <c r="K214" s="30"/>
      <c r="L214" s="162">
        <f>K214*H214</f>
        <v>0</v>
      </c>
      <c r="M214" s="161">
        <f t="shared" si="20"/>
        <v>75</v>
      </c>
      <c r="N214" s="165">
        <f>M214*H214</f>
        <v>56250</v>
      </c>
      <c r="O214" s="31">
        <v>75</v>
      </c>
      <c r="P214" s="162">
        <f>O214*H214</f>
        <v>56250</v>
      </c>
      <c r="Q214" s="162">
        <f t="shared" si="19"/>
        <v>0</v>
      </c>
      <c r="R214" s="358">
        <f t="shared" si="21"/>
        <v>0</v>
      </c>
      <c r="S214" s="95" t="s">
        <v>551</v>
      </c>
      <c r="T214" s="25"/>
    </row>
    <row r="215" spans="2:20" ht="21">
      <c r="B215" s="360"/>
      <c r="C215" s="58"/>
      <c r="D215" s="58"/>
      <c r="E215" s="58"/>
      <c r="F215" s="58"/>
      <c r="G215" s="58"/>
      <c r="H215" s="58"/>
      <c r="I215" s="58"/>
      <c r="J215" s="58"/>
      <c r="K215" s="58"/>
      <c r="L215" s="58"/>
      <c r="M215" s="161"/>
      <c r="N215" s="58"/>
      <c r="O215" s="58"/>
      <c r="P215" s="58"/>
      <c r="Q215" s="162">
        <f t="shared" si="19"/>
        <v>0</v>
      </c>
      <c r="R215" s="358">
        <f t="shared" si="21"/>
        <v>0</v>
      </c>
      <c r="S215" s="95"/>
      <c r="T215" s="25"/>
    </row>
    <row r="216" spans="2:20">
      <c r="B216" s="359">
        <v>104</v>
      </c>
      <c r="C216" s="28" t="s">
        <v>696</v>
      </c>
      <c r="D216" s="28">
        <v>82</v>
      </c>
      <c r="E216" s="28" t="s">
        <v>310</v>
      </c>
      <c r="F216" s="34" t="s">
        <v>309</v>
      </c>
      <c r="G216" s="35" t="s">
        <v>99</v>
      </c>
      <c r="H216" s="180">
        <v>1050</v>
      </c>
      <c r="I216" s="181">
        <v>50</v>
      </c>
      <c r="J216" s="164">
        <f>H216*I216</f>
        <v>52500</v>
      </c>
      <c r="K216" s="30"/>
      <c r="L216" s="162">
        <f>K216*H216</f>
        <v>0</v>
      </c>
      <c r="M216" s="161">
        <f t="shared" si="20"/>
        <v>50</v>
      </c>
      <c r="N216" s="165">
        <f>M216*H216</f>
        <v>52500</v>
      </c>
      <c r="O216" s="31">
        <v>50</v>
      </c>
      <c r="P216" s="162">
        <f>O216*H216</f>
        <v>52500</v>
      </c>
      <c r="Q216" s="162">
        <f t="shared" si="19"/>
        <v>0</v>
      </c>
      <c r="R216" s="358">
        <f t="shared" si="21"/>
        <v>0</v>
      </c>
      <c r="S216" s="95" t="s">
        <v>551</v>
      </c>
      <c r="T216" s="25"/>
    </row>
    <row r="217" spans="2:20" ht="21">
      <c r="B217" s="360"/>
      <c r="C217" s="58"/>
      <c r="D217" s="58"/>
      <c r="E217" s="58"/>
      <c r="F217" s="58"/>
      <c r="G217" s="58"/>
      <c r="H217" s="58"/>
      <c r="I217" s="58"/>
      <c r="J217" s="58"/>
      <c r="K217" s="58"/>
      <c r="L217" s="58"/>
      <c r="M217" s="161"/>
      <c r="N217" s="58"/>
      <c r="O217" s="58"/>
      <c r="P217" s="58"/>
      <c r="Q217" s="162">
        <f t="shared" si="19"/>
        <v>0</v>
      </c>
      <c r="R217" s="358">
        <f t="shared" si="21"/>
        <v>0</v>
      </c>
      <c r="S217" s="95"/>
      <c r="T217" s="25"/>
    </row>
    <row r="218" spans="2:20">
      <c r="B218" s="359">
        <v>105</v>
      </c>
      <c r="C218" s="28" t="s">
        <v>697</v>
      </c>
      <c r="D218" s="28">
        <v>83</v>
      </c>
      <c r="E218" s="28" t="s">
        <v>308</v>
      </c>
      <c r="F218" s="34" t="s">
        <v>307</v>
      </c>
      <c r="G218" s="35" t="s">
        <v>99</v>
      </c>
      <c r="H218" s="180">
        <v>1500</v>
      </c>
      <c r="I218" s="181">
        <v>50</v>
      </c>
      <c r="J218" s="164">
        <f>H218*I218</f>
        <v>75000</v>
      </c>
      <c r="K218" s="30"/>
      <c r="L218" s="162">
        <f>K218*H218</f>
        <v>0</v>
      </c>
      <c r="M218" s="161">
        <f t="shared" si="20"/>
        <v>50</v>
      </c>
      <c r="N218" s="165">
        <f>M218*H218</f>
        <v>75000</v>
      </c>
      <c r="O218" s="31">
        <v>50</v>
      </c>
      <c r="P218" s="162">
        <f>O218*H218</f>
        <v>75000</v>
      </c>
      <c r="Q218" s="162">
        <f t="shared" si="19"/>
        <v>0</v>
      </c>
      <c r="R218" s="358">
        <f t="shared" si="21"/>
        <v>0</v>
      </c>
      <c r="S218" s="95" t="s">
        <v>551</v>
      </c>
      <c r="T218" s="25"/>
    </row>
    <row r="219" spans="2:20" ht="21">
      <c r="B219" s="360"/>
      <c r="C219" s="58"/>
      <c r="D219" s="58"/>
      <c r="E219" s="58"/>
      <c r="F219" s="58"/>
      <c r="G219" s="58"/>
      <c r="H219" s="58"/>
      <c r="I219" s="58"/>
      <c r="J219" s="58"/>
      <c r="K219" s="58"/>
      <c r="L219" s="58"/>
      <c r="M219" s="161"/>
      <c r="N219" s="58"/>
      <c r="O219" s="58"/>
      <c r="P219" s="58"/>
      <c r="Q219" s="162">
        <f t="shared" si="19"/>
        <v>0</v>
      </c>
      <c r="R219" s="358">
        <f t="shared" si="21"/>
        <v>0</v>
      </c>
      <c r="S219" s="95"/>
      <c r="T219" s="25"/>
    </row>
    <row r="220" spans="2:20">
      <c r="B220" s="359">
        <v>106</v>
      </c>
      <c r="C220" s="28" t="s">
        <v>698</v>
      </c>
      <c r="D220" s="28">
        <v>84</v>
      </c>
      <c r="E220" s="28" t="s">
        <v>306</v>
      </c>
      <c r="F220" s="34" t="s">
        <v>305</v>
      </c>
      <c r="G220" s="35" t="s">
        <v>99</v>
      </c>
      <c r="H220" s="180">
        <v>1900</v>
      </c>
      <c r="I220" s="181">
        <v>100</v>
      </c>
      <c r="J220" s="164">
        <f>H220*I220</f>
        <v>190000</v>
      </c>
      <c r="K220" s="30"/>
      <c r="L220" s="162">
        <f>K220*H220</f>
        <v>0</v>
      </c>
      <c r="M220" s="161">
        <f t="shared" si="20"/>
        <v>100</v>
      </c>
      <c r="N220" s="165">
        <f>M220*H220</f>
        <v>190000</v>
      </c>
      <c r="O220" s="31">
        <v>100</v>
      </c>
      <c r="P220" s="162">
        <f>O220*H220</f>
        <v>190000</v>
      </c>
      <c r="Q220" s="162">
        <f t="shared" si="19"/>
        <v>0</v>
      </c>
      <c r="R220" s="358">
        <f t="shared" si="21"/>
        <v>0</v>
      </c>
      <c r="S220" s="95" t="s">
        <v>551</v>
      </c>
      <c r="T220" s="25"/>
    </row>
    <row r="221" spans="2:20" ht="21">
      <c r="B221" s="360"/>
      <c r="C221" s="58"/>
      <c r="D221" s="58"/>
      <c r="E221" s="58"/>
      <c r="F221" s="58"/>
      <c r="G221" s="58"/>
      <c r="H221" s="58"/>
      <c r="I221" s="58"/>
      <c r="J221" s="58"/>
      <c r="K221" s="58"/>
      <c r="L221" s="58"/>
      <c r="M221" s="161"/>
      <c r="N221" s="58"/>
      <c r="O221" s="58"/>
      <c r="P221" s="58"/>
      <c r="Q221" s="162">
        <f t="shared" si="19"/>
        <v>0</v>
      </c>
      <c r="R221" s="358">
        <f t="shared" si="21"/>
        <v>0</v>
      </c>
      <c r="S221" s="95"/>
      <c r="T221" s="25"/>
    </row>
    <row r="222" spans="2:20">
      <c r="B222" s="359">
        <v>107</v>
      </c>
      <c r="C222" s="28" t="s">
        <v>699</v>
      </c>
      <c r="D222" s="28">
        <v>85</v>
      </c>
      <c r="E222" s="28" t="s">
        <v>304</v>
      </c>
      <c r="F222" s="34" t="s">
        <v>303</v>
      </c>
      <c r="G222" s="35" t="s">
        <v>99</v>
      </c>
      <c r="H222" s="180">
        <v>2400</v>
      </c>
      <c r="I222" s="181">
        <v>500</v>
      </c>
      <c r="J222" s="164">
        <f>H222*I222</f>
        <v>1200000</v>
      </c>
      <c r="K222" s="30"/>
      <c r="L222" s="162">
        <f>K222*H222</f>
        <v>0</v>
      </c>
      <c r="M222" s="161">
        <f t="shared" si="20"/>
        <v>500</v>
      </c>
      <c r="N222" s="165">
        <f>M222*H222</f>
        <v>1200000</v>
      </c>
      <c r="O222" s="31">
        <v>500</v>
      </c>
      <c r="P222" s="162">
        <f>O222*H222</f>
        <v>1200000</v>
      </c>
      <c r="Q222" s="162">
        <f t="shared" si="19"/>
        <v>0</v>
      </c>
      <c r="R222" s="358">
        <f t="shared" si="21"/>
        <v>0</v>
      </c>
      <c r="S222" s="95" t="s">
        <v>551</v>
      </c>
      <c r="T222" s="25"/>
    </row>
    <row r="223" spans="2:20" ht="21">
      <c r="B223" s="360"/>
      <c r="C223" s="58"/>
      <c r="D223" s="58"/>
      <c r="E223" s="58"/>
      <c r="F223" s="58"/>
      <c r="G223" s="58"/>
      <c r="H223" s="58"/>
      <c r="I223" s="58"/>
      <c r="J223" s="58"/>
      <c r="K223" s="58"/>
      <c r="L223" s="58"/>
      <c r="M223" s="161"/>
      <c r="N223" s="58"/>
      <c r="O223" s="58"/>
      <c r="P223" s="58"/>
      <c r="Q223" s="162">
        <f t="shared" si="19"/>
        <v>0</v>
      </c>
      <c r="R223" s="358">
        <f t="shared" si="21"/>
        <v>0</v>
      </c>
      <c r="S223" s="95"/>
      <c r="T223" s="25"/>
    </row>
    <row r="224" spans="2:20">
      <c r="B224" s="359">
        <v>108</v>
      </c>
      <c r="C224" s="28" t="s">
        <v>700</v>
      </c>
      <c r="D224" s="28">
        <v>86</v>
      </c>
      <c r="E224" s="28" t="s">
        <v>302</v>
      </c>
      <c r="F224" s="34" t="s">
        <v>301</v>
      </c>
      <c r="G224" s="29" t="s">
        <v>3</v>
      </c>
      <c r="H224" s="163">
        <v>849.99999999999989</v>
      </c>
      <c r="I224" s="181">
        <v>8</v>
      </c>
      <c r="J224" s="164">
        <f>H224*I224</f>
        <v>6799.9999999999991</v>
      </c>
      <c r="K224" s="30"/>
      <c r="L224" s="162">
        <f>K224*H224</f>
        <v>0</v>
      </c>
      <c r="M224" s="161">
        <f t="shared" si="20"/>
        <v>8</v>
      </c>
      <c r="N224" s="165">
        <f>M224*H224</f>
        <v>6799.9999999999991</v>
      </c>
      <c r="O224" s="31">
        <v>8</v>
      </c>
      <c r="P224" s="162">
        <f>O224*H224</f>
        <v>6799.9999999999991</v>
      </c>
      <c r="Q224" s="162">
        <f t="shared" si="19"/>
        <v>0</v>
      </c>
      <c r="R224" s="358">
        <f t="shared" si="21"/>
        <v>0</v>
      </c>
      <c r="S224" s="95" t="s">
        <v>551</v>
      </c>
      <c r="T224" s="25"/>
    </row>
    <row r="225" spans="2:20" ht="21">
      <c r="B225" s="360"/>
      <c r="C225" s="58"/>
      <c r="D225" s="58"/>
      <c r="E225" s="58"/>
      <c r="F225" s="58"/>
      <c r="G225" s="58"/>
      <c r="H225" s="58"/>
      <c r="I225" s="58"/>
      <c r="J225" s="58"/>
      <c r="K225" s="58"/>
      <c r="L225" s="58"/>
      <c r="M225" s="161"/>
      <c r="N225" s="58"/>
      <c r="O225" s="58"/>
      <c r="P225" s="58"/>
      <c r="Q225" s="162">
        <f t="shared" si="19"/>
        <v>0</v>
      </c>
      <c r="R225" s="358">
        <f t="shared" si="21"/>
        <v>0</v>
      </c>
      <c r="S225" s="95"/>
      <c r="T225" s="25"/>
    </row>
    <row r="226" spans="2:20">
      <c r="B226" s="359">
        <v>109</v>
      </c>
      <c r="C226" s="28" t="s">
        <v>701</v>
      </c>
      <c r="D226" s="28">
        <v>87</v>
      </c>
      <c r="E226" s="28" t="s">
        <v>300</v>
      </c>
      <c r="F226" s="34" t="s">
        <v>299</v>
      </c>
      <c r="G226" s="29" t="s">
        <v>3</v>
      </c>
      <c r="H226" s="163">
        <v>1200</v>
      </c>
      <c r="I226" s="181">
        <v>8</v>
      </c>
      <c r="J226" s="164">
        <f>H226*I226</f>
        <v>9600</v>
      </c>
      <c r="K226" s="30"/>
      <c r="L226" s="162">
        <f>K226*H226</f>
        <v>0</v>
      </c>
      <c r="M226" s="161">
        <f t="shared" si="20"/>
        <v>8</v>
      </c>
      <c r="N226" s="165">
        <f>M226*H226</f>
        <v>9600</v>
      </c>
      <c r="O226" s="31">
        <v>8</v>
      </c>
      <c r="P226" s="162">
        <f>O226*H226</f>
        <v>9600</v>
      </c>
      <c r="Q226" s="162">
        <f t="shared" si="19"/>
        <v>0</v>
      </c>
      <c r="R226" s="358">
        <f t="shared" si="21"/>
        <v>0</v>
      </c>
      <c r="S226" s="95" t="s">
        <v>551</v>
      </c>
      <c r="T226" s="25"/>
    </row>
    <row r="227" spans="2:20" ht="21">
      <c r="B227" s="360"/>
      <c r="C227" s="58"/>
      <c r="D227" s="58"/>
      <c r="E227" s="58"/>
      <c r="F227" s="58"/>
      <c r="G227" s="58"/>
      <c r="H227" s="58"/>
      <c r="I227" s="58"/>
      <c r="J227" s="58"/>
      <c r="K227" s="58"/>
      <c r="L227" s="58"/>
      <c r="M227" s="161"/>
      <c r="N227" s="58"/>
      <c r="O227" s="58"/>
      <c r="P227" s="58"/>
      <c r="Q227" s="162">
        <f t="shared" si="19"/>
        <v>0</v>
      </c>
      <c r="R227" s="358">
        <f t="shared" si="21"/>
        <v>0</v>
      </c>
      <c r="S227" s="95"/>
      <c r="T227" s="25"/>
    </row>
    <row r="228" spans="2:20">
      <c r="B228" s="359">
        <v>110</v>
      </c>
      <c r="C228" s="28" t="s">
        <v>702</v>
      </c>
      <c r="D228" s="28">
        <v>88</v>
      </c>
      <c r="E228" s="28" t="s">
        <v>298</v>
      </c>
      <c r="F228" s="34" t="s">
        <v>297</v>
      </c>
      <c r="G228" s="29" t="s">
        <v>3</v>
      </c>
      <c r="H228" s="163">
        <v>1500</v>
      </c>
      <c r="I228" s="181">
        <v>8</v>
      </c>
      <c r="J228" s="164">
        <f>H228*I228</f>
        <v>12000</v>
      </c>
      <c r="K228" s="30"/>
      <c r="L228" s="162">
        <f>K228*H228</f>
        <v>0</v>
      </c>
      <c r="M228" s="161">
        <f t="shared" si="20"/>
        <v>8</v>
      </c>
      <c r="N228" s="165">
        <f>M228*H228</f>
        <v>12000</v>
      </c>
      <c r="O228" s="31">
        <v>8</v>
      </c>
      <c r="P228" s="162">
        <f>O228*H228</f>
        <v>12000</v>
      </c>
      <c r="Q228" s="162">
        <f t="shared" si="19"/>
        <v>0</v>
      </c>
      <c r="R228" s="358">
        <f t="shared" si="21"/>
        <v>0</v>
      </c>
      <c r="S228" s="95" t="s">
        <v>551</v>
      </c>
      <c r="T228" s="25"/>
    </row>
    <row r="229" spans="2:20" ht="21">
      <c r="B229" s="360"/>
      <c r="C229" s="58"/>
      <c r="D229" s="58"/>
      <c r="E229" s="58"/>
      <c r="F229" s="58"/>
      <c r="G229" s="58"/>
      <c r="H229" s="58"/>
      <c r="I229" s="58"/>
      <c r="J229" s="58"/>
      <c r="K229" s="58"/>
      <c r="L229" s="58"/>
      <c r="M229" s="161"/>
      <c r="N229" s="58"/>
      <c r="O229" s="58"/>
      <c r="P229" s="58"/>
      <c r="Q229" s="162">
        <f t="shared" si="19"/>
        <v>0</v>
      </c>
      <c r="R229" s="358">
        <f t="shared" si="21"/>
        <v>0</v>
      </c>
      <c r="S229" s="95"/>
      <c r="T229" s="25"/>
    </row>
    <row r="230" spans="2:20">
      <c r="B230" s="359">
        <v>111</v>
      </c>
      <c r="C230" s="28" t="s">
        <v>703</v>
      </c>
      <c r="D230" s="28">
        <v>89</v>
      </c>
      <c r="E230" s="28" t="s">
        <v>296</v>
      </c>
      <c r="F230" s="34" t="s">
        <v>295</v>
      </c>
      <c r="G230" s="29" t="s">
        <v>3</v>
      </c>
      <c r="H230" s="163">
        <v>1900</v>
      </c>
      <c r="I230" s="181">
        <v>4</v>
      </c>
      <c r="J230" s="164">
        <f>H230*I230</f>
        <v>7600</v>
      </c>
      <c r="K230" s="30"/>
      <c r="L230" s="162">
        <f>K230*H230</f>
        <v>0</v>
      </c>
      <c r="M230" s="161">
        <f t="shared" si="20"/>
        <v>4</v>
      </c>
      <c r="N230" s="165">
        <f>M230*H230</f>
        <v>7600</v>
      </c>
      <c r="O230" s="31">
        <v>4</v>
      </c>
      <c r="P230" s="162">
        <f>O230*H230</f>
        <v>7600</v>
      </c>
      <c r="Q230" s="162">
        <f t="shared" si="19"/>
        <v>0</v>
      </c>
      <c r="R230" s="358">
        <f t="shared" si="21"/>
        <v>0</v>
      </c>
      <c r="S230" s="95" t="s">
        <v>551</v>
      </c>
      <c r="T230" s="25"/>
    </row>
    <row r="231" spans="2:20" ht="21">
      <c r="B231" s="360"/>
      <c r="C231" s="58"/>
      <c r="D231" s="58"/>
      <c r="E231" s="58"/>
      <c r="F231" s="58"/>
      <c r="G231" s="58"/>
      <c r="H231" s="58"/>
      <c r="I231" s="58"/>
      <c r="J231" s="58"/>
      <c r="K231" s="58"/>
      <c r="L231" s="58"/>
      <c r="M231" s="161"/>
      <c r="N231" s="58"/>
      <c r="O231" s="58"/>
      <c r="P231" s="58"/>
      <c r="Q231" s="162">
        <f t="shared" si="19"/>
        <v>0</v>
      </c>
      <c r="R231" s="358">
        <f t="shared" si="21"/>
        <v>0</v>
      </c>
      <c r="S231" s="95"/>
      <c r="T231" s="25"/>
    </row>
    <row r="232" spans="2:20">
      <c r="B232" s="359">
        <v>112</v>
      </c>
      <c r="C232" s="28" t="s">
        <v>704</v>
      </c>
      <c r="D232" s="28">
        <v>90</v>
      </c>
      <c r="E232" s="28" t="s">
        <v>294</v>
      </c>
      <c r="F232" s="34" t="s">
        <v>293</v>
      </c>
      <c r="G232" s="29" t="s">
        <v>3</v>
      </c>
      <c r="H232" s="163">
        <v>2500</v>
      </c>
      <c r="I232" s="181">
        <v>4</v>
      </c>
      <c r="J232" s="164">
        <f>H232*I232</f>
        <v>10000</v>
      </c>
      <c r="K232" s="30"/>
      <c r="L232" s="162">
        <f>K232*H232</f>
        <v>0</v>
      </c>
      <c r="M232" s="161">
        <f t="shared" si="20"/>
        <v>4</v>
      </c>
      <c r="N232" s="165">
        <f>M232*H232</f>
        <v>10000</v>
      </c>
      <c r="O232" s="31">
        <v>4</v>
      </c>
      <c r="P232" s="162">
        <f>O232*H232</f>
        <v>10000</v>
      </c>
      <c r="Q232" s="162">
        <f t="shared" si="19"/>
        <v>0</v>
      </c>
      <c r="R232" s="358">
        <f t="shared" si="21"/>
        <v>0</v>
      </c>
      <c r="S232" s="95" t="s">
        <v>551</v>
      </c>
      <c r="T232" s="25"/>
    </row>
    <row r="233" spans="2:20" ht="21">
      <c r="B233" s="360"/>
      <c r="C233" s="58"/>
      <c r="D233" s="58"/>
      <c r="E233" s="58"/>
      <c r="F233" s="58"/>
      <c r="G233" s="58"/>
      <c r="H233" s="58"/>
      <c r="I233" s="58"/>
      <c r="J233" s="58"/>
      <c r="K233" s="58"/>
      <c r="L233" s="58"/>
      <c r="M233" s="161"/>
      <c r="N233" s="58"/>
      <c r="O233" s="58"/>
      <c r="P233" s="58"/>
      <c r="Q233" s="162">
        <f t="shared" si="19"/>
        <v>0</v>
      </c>
      <c r="R233" s="358">
        <f t="shared" si="21"/>
        <v>0</v>
      </c>
      <c r="S233" s="95"/>
      <c r="T233" s="25"/>
    </row>
    <row r="234" spans="2:20">
      <c r="B234" s="359">
        <v>113</v>
      </c>
      <c r="C234" s="28" t="s">
        <v>705</v>
      </c>
      <c r="D234" s="28">
        <v>91</v>
      </c>
      <c r="E234" s="28" t="s">
        <v>292</v>
      </c>
      <c r="F234" s="34" t="s">
        <v>291</v>
      </c>
      <c r="G234" s="29" t="s">
        <v>3</v>
      </c>
      <c r="H234" s="163">
        <v>3500</v>
      </c>
      <c r="I234" s="181">
        <v>4</v>
      </c>
      <c r="J234" s="164">
        <f>H234*I234</f>
        <v>14000</v>
      </c>
      <c r="K234" s="30"/>
      <c r="L234" s="162">
        <f>K234*H234</f>
        <v>0</v>
      </c>
      <c r="M234" s="161">
        <f t="shared" si="20"/>
        <v>4</v>
      </c>
      <c r="N234" s="165">
        <f>M234*H234</f>
        <v>14000</v>
      </c>
      <c r="O234" s="31">
        <v>4</v>
      </c>
      <c r="P234" s="162">
        <f>O234*H234</f>
        <v>14000</v>
      </c>
      <c r="Q234" s="162">
        <f t="shared" si="19"/>
        <v>0</v>
      </c>
      <c r="R234" s="358">
        <f t="shared" si="21"/>
        <v>0</v>
      </c>
      <c r="S234" s="95" t="s">
        <v>551</v>
      </c>
      <c r="T234" s="25"/>
    </row>
    <row r="235" spans="2:20" ht="21">
      <c r="B235" s="360"/>
      <c r="C235" s="58"/>
      <c r="D235" s="58"/>
      <c r="E235" s="58"/>
      <c r="F235" s="58"/>
      <c r="G235" s="58"/>
      <c r="H235" s="58"/>
      <c r="I235" s="58"/>
      <c r="J235" s="58"/>
      <c r="K235" s="58"/>
      <c r="L235" s="58"/>
      <c r="M235" s="161"/>
      <c r="N235" s="58"/>
      <c r="O235" s="58"/>
      <c r="P235" s="58"/>
      <c r="Q235" s="162">
        <f t="shared" si="19"/>
        <v>0</v>
      </c>
      <c r="R235" s="358">
        <f t="shared" si="21"/>
        <v>0</v>
      </c>
      <c r="S235" s="95"/>
      <c r="T235" s="25"/>
    </row>
    <row r="236" spans="2:20">
      <c r="B236" s="359">
        <v>114</v>
      </c>
      <c r="C236" s="28" t="s">
        <v>706</v>
      </c>
      <c r="D236" s="28">
        <v>92</v>
      </c>
      <c r="E236" s="28" t="s">
        <v>290</v>
      </c>
      <c r="F236" s="34" t="s">
        <v>289</v>
      </c>
      <c r="G236" s="29" t="s">
        <v>3</v>
      </c>
      <c r="H236" s="163">
        <v>4000</v>
      </c>
      <c r="I236" s="181">
        <v>12</v>
      </c>
      <c r="J236" s="164">
        <f>H236*I236</f>
        <v>48000</v>
      </c>
      <c r="K236" s="30"/>
      <c r="L236" s="162">
        <f>K236*H236</f>
        <v>0</v>
      </c>
      <c r="M236" s="161">
        <f t="shared" si="20"/>
        <v>12</v>
      </c>
      <c r="N236" s="165">
        <f>M236*H236</f>
        <v>48000</v>
      </c>
      <c r="O236" s="31">
        <v>12</v>
      </c>
      <c r="P236" s="162">
        <f>O236*H236</f>
        <v>48000</v>
      </c>
      <c r="Q236" s="162">
        <f t="shared" si="19"/>
        <v>0</v>
      </c>
      <c r="R236" s="358">
        <f t="shared" si="21"/>
        <v>0</v>
      </c>
      <c r="S236" s="95" t="s">
        <v>551</v>
      </c>
      <c r="T236" s="25"/>
    </row>
    <row r="237" spans="2:20" ht="21">
      <c r="B237" s="360"/>
      <c r="C237" s="58"/>
      <c r="D237" s="58"/>
      <c r="E237" s="58"/>
      <c r="F237" s="58"/>
      <c r="G237" s="58"/>
      <c r="H237" s="58"/>
      <c r="I237" s="58"/>
      <c r="J237" s="58"/>
      <c r="K237" s="58"/>
      <c r="L237" s="58"/>
      <c r="M237" s="161"/>
      <c r="N237" s="58"/>
      <c r="O237" s="58"/>
      <c r="P237" s="58"/>
      <c r="Q237" s="162">
        <f t="shared" si="19"/>
        <v>0</v>
      </c>
      <c r="R237" s="358">
        <f t="shared" si="21"/>
        <v>0</v>
      </c>
      <c r="S237" s="95"/>
      <c r="T237" s="25"/>
    </row>
    <row r="238" spans="2:20" ht="30">
      <c r="B238" s="359">
        <v>115</v>
      </c>
      <c r="C238" s="28" t="s">
        <v>707</v>
      </c>
      <c r="D238" s="28">
        <v>93</v>
      </c>
      <c r="E238" s="28" t="s">
        <v>288</v>
      </c>
      <c r="F238" s="34" t="s">
        <v>287</v>
      </c>
      <c r="G238" s="35" t="s">
        <v>99</v>
      </c>
      <c r="H238" s="180">
        <v>1100</v>
      </c>
      <c r="I238" s="181">
        <v>100</v>
      </c>
      <c r="J238" s="164">
        <f>H238*I238</f>
        <v>110000</v>
      </c>
      <c r="K238" s="30"/>
      <c r="L238" s="162">
        <f>K238*H238</f>
        <v>0</v>
      </c>
      <c r="M238" s="161">
        <f t="shared" si="20"/>
        <v>100</v>
      </c>
      <c r="N238" s="165">
        <f>M238*H238</f>
        <v>110000</v>
      </c>
      <c r="O238" s="31">
        <v>100</v>
      </c>
      <c r="P238" s="162">
        <f>O238*H238</f>
        <v>110000</v>
      </c>
      <c r="Q238" s="162">
        <f t="shared" si="19"/>
        <v>0</v>
      </c>
      <c r="R238" s="358">
        <f t="shared" si="21"/>
        <v>0</v>
      </c>
      <c r="S238" s="95" t="s">
        <v>551</v>
      </c>
      <c r="T238" s="25"/>
    </row>
    <row r="239" spans="2:20" ht="21">
      <c r="B239" s="360"/>
      <c r="C239" s="58"/>
      <c r="D239" s="58"/>
      <c r="E239" s="58"/>
      <c r="F239" s="58"/>
      <c r="G239" s="58"/>
      <c r="H239" s="58"/>
      <c r="I239" s="58"/>
      <c r="J239" s="58"/>
      <c r="K239" s="58"/>
      <c r="L239" s="58"/>
      <c r="M239" s="161"/>
      <c r="N239" s="58"/>
      <c r="O239" s="58"/>
      <c r="P239" s="58"/>
      <c r="Q239" s="162">
        <f t="shared" si="19"/>
        <v>0</v>
      </c>
      <c r="R239" s="358">
        <f t="shared" si="21"/>
        <v>0</v>
      </c>
      <c r="S239" s="95"/>
      <c r="T239" s="25"/>
    </row>
    <row r="240" spans="2:20" ht="30">
      <c r="B240" s="359">
        <v>116</v>
      </c>
      <c r="C240" s="28" t="s">
        <v>709</v>
      </c>
      <c r="D240" s="28">
        <v>94</v>
      </c>
      <c r="E240" s="28" t="s">
        <v>286</v>
      </c>
      <c r="F240" s="34" t="s">
        <v>285</v>
      </c>
      <c r="G240" s="35" t="s">
        <v>99</v>
      </c>
      <c r="H240" s="180">
        <v>1150</v>
      </c>
      <c r="I240" s="181">
        <v>100</v>
      </c>
      <c r="J240" s="164">
        <f>H240*I240</f>
        <v>115000</v>
      </c>
      <c r="K240" s="30"/>
      <c r="L240" s="162">
        <f>K240*H240</f>
        <v>0</v>
      </c>
      <c r="M240" s="161">
        <f t="shared" si="20"/>
        <v>100</v>
      </c>
      <c r="N240" s="165">
        <f>M240*H240</f>
        <v>115000</v>
      </c>
      <c r="O240" s="31">
        <v>100</v>
      </c>
      <c r="P240" s="162">
        <f>O240*H240</f>
        <v>115000</v>
      </c>
      <c r="Q240" s="162">
        <f t="shared" si="19"/>
        <v>0</v>
      </c>
      <c r="R240" s="358">
        <f t="shared" si="21"/>
        <v>0</v>
      </c>
      <c r="S240" s="95" t="s">
        <v>551</v>
      </c>
      <c r="T240" s="25"/>
    </row>
    <row r="241" spans="2:20" ht="21">
      <c r="B241" s="360"/>
      <c r="C241" s="58"/>
      <c r="D241" s="58"/>
      <c r="E241" s="58"/>
      <c r="F241" s="58"/>
      <c r="G241" s="58"/>
      <c r="H241" s="58"/>
      <c r="I241" s="58"/>
      <c r="J241" s="58"/>
      <c r="K241" s="58"/>
      <c r="L241" s="58"/>
      <c r="M241" s="161"/>
      <c r="N241" s="58"/>
      <c r="O241" s="58"/>
      <c r="P241" s="58"/>
      <c r="Q241" s="162">
        <f t="shared" si="19"/>
        <v>0</v>
      </c>
      <c r="R241" s="358">
        <f t="shared" si="21"/>
        <v>0</v>
      </c>
      <c r="S241" s="95"/>
      <c r="T241" s="25"/>
    </row>
    <row r="242" spans="2:20" ht="30">
      <c r="B242" s="359">
        <v>117</v>
      </c>
      <c r="C242" s="28" t="s">
        <v>708</v>
      </c>
      <c r="D242" s="28">
        <v>95</v>
      </c>
      <c r="E242" s="28" t="s">
        <v>284</v>
      </c>
      <c r="F242" s="34" t="s">
        <v>283</v>
      </c>
      <c r="G242" s="35" t="s">
        <v>99</v>
      </c>
      <c r="H242" s="180">
        <v>125</v>
      </c>
      <c r="I242" s="181">
        <v>200</v>
      </c>
      <c r="J242" s="164">
        <f>H242*I242</f>
        <v>25000</v>
      </c>
      <c r="K242" s="30"/>
      <c r="L242" s="162">
        <f>K242*H242</f>
        <v>0</v>
      </c>
      <c r="M242" s="161">
        <f t="shared" si="20"/>
        <v>200</v>
      </c>
      <c r="N242" s="165">
        <f>M242*H242</f>
        <v>25000</v>
      </c>
      <c r="O242" s="31">
        <v>200</v>
      </c>
      <c r="P242" s="162">
        <f>O242*H242</f>
        <v>25000</v>
      </c>
      <c r="Q242" s="162">
        <f t="shared" si="19"/>
        <v>0</v>
      </c>
      <c r="R242" s="358">
        <f t="shared" si="21"/>
        <v>0</v>
      </c>
      <c r="S242" s="95" t="s">
        <v>551</v>
      </c>
      <c r="T242" s="25"/>
    </row>
    <row r="243" spans="2:20" ht="21">
      <c r="B243" s="360"/>
      <c r="C243" s="58"/>
      <c r="D243" s="58"/>
      <c r="E243" s="58"/>
      <c r="F243" s="58"/>
      <c r="G243" s="58"/>
      <c r="H243" s="58"/>
      <c r="I243" s="58"/>
      <c r="J243" s="58"/>
      <c r="K243" s="58"/>
      <c r="L243" s="58"/>
      <c r="M243" s="161"/>
      <c r="N243" s="58"/>
      <c r="O243" s="58"/>
      <c r="P243" s="58"/>
      <c r="Q243" s="162">
        <f t="shared" si="19"/>
        <v>0</v>
      </c>
      <c r="R243" s="358">
        <f t="shared" si="21"/>
        <v>0</v>
      </c>
      <c r="S243" s="95"/>
      <c r="T243" s="25"/>
    </row>
    <row r="244" spans="2:20" ht="30">
      <c r="B244" s="359">
        <v>118</v>
      </c>
      <c r="C244" s="28" t="s">
        <v>710</v>
      </c>
      <c r="D244" s="28">
        <v>96</v>
      </c>
      <c r="E244" s="28" t="s">
        <v>282</v>
      </c>
      <c r="F244" s="34" t="s">
        <v>281</v>
      </c>
      <c r="G244" s="35" t="s">
        <v>99</v>
      </c>
      <c r="H244" s="180">
        <v>270</v>
      </c>
      <c r="I244" s="181">
        <v>700</v>
      </c>
      <c r="J244" s="164">
        <f>H244*I244</f>
        <v>189000</v>
      </c>
      <c r="K244" s="30"/>
      <c r="L244" s="162">
        <f>K244*H244</f>
        <v>0</v>
      </c>
      <c r="M244" s="161">
        <f t="shared" si="20"/>
        <v>700</v>
      </c>
      <c r="N244" s="165">
        <f>M244*H244</f>
        <v>189000</v>
      </c>
      <c r="O244" s="31">
        <v>700</v>
      </c>
      <c r="P244" s="162">
        <f>O244*H244</f>
        <v>189000</v>
      </c>
      <c r="Q244" s="162">
        <f t="shared" si="19"/>
        <v>0</v>
      </c>
      <c r="R244" s="358">
        <f t="shared" si="21"/>
        <v>0</v>
      </c>
      <c r="S244" s="95" t="s">
        <v>551</v>
      </c>
      <c r="T244" s="25"/>
    </row>
    <row r="245" spans="2:20" ht="21">
      <c r="B245" s="360"/>
      <c r="C245" s="58"/>
      <c r="D245" s="58"/>
      <c r="E245" s="58"/>
      <c r="F245" s="58"/>
      <c r="G245" s="58"/>
      <c r="H245" s="58"/>
      <c r="I245" s="58"/>
      <c r="J245" s="58"/>
      <c r="K245" s="58"/>
      <c r="L245" s="58"/>
      <c r="M245" s="161"/>
      <c r="N245" s="58"/>
      <c r="O245" s="58"/>
      <c r="P245" s="58"/>
      <c r="Q245" s="162">
        <f t="shared" si="19"/>
        <v>0</v>
      </c>
      <c r="R245" s="358">
        <f t="shared" ref="R245:R259" si="22">IF(N245&gt;P245,N245-P245,0)</f>
        <v>0</v>
      </c>
      <c r="S245" s="95"/>
      <c r="T245" s="25"/>
    </row>
    <row r="246" spans="2:20" ht="30">
      <c r="B246" s="359">
        <v>119</v>
      </c>
      <c r="C246" s="28" t="s">
        <v>711</v>
      </c>
      <c r="D246" s="28">
        <v>97</v>
      </c>
      <c r="E246" s="28" t="s">
        <v>280</v>
      </c>
      <c r="F246" s="34" t="s">
        <v>279</v>
      </c>
      <c r="G246" s="35" t="s">
        <v>99</v>
      </c>
      <c r="H246" s="180">
        <v>1295</v>
      </c>
      <c r="I246" s="181">
        <v>200</v>
      </c>
      <c r="J246" s="164">
        <f>H246*I246</f>
        <v>259000</v>
      </c>
      <c r="K246" s="30"/>
      <c r="L246" s="162">
        <f>K246*H246</f>
        <v>0</v>
      </c>
      <c r="M246" s="161">
        <f t="shared" si="20"/>
        <v>200</v>
      </c>
      <c r="N246" s="165">
        <f>M246*H246</f>
        <v>259000</v>
      </c>
      <c r="O246" s="31">
        <v>200</v>
      </c>
      <c r="P246" s="162">
        <f>O246*H246</f>
        <v>259000</v>
      </c>
      <c r="Q246" s="162">
        <f t="shared" si="19"/>
        <v>0</v>
      </c>
      <c r="R246" s="358">
        <f t="shared" si="22"/>
        <v>0</v>
      </c>
      <c r="S246" s="95" t="s">
        <v>551</v>
      </c>
      <c r="T246" s="25"/>
    </row>
    <row r="247" spans="2:20" ht="21">
      <c r="B247" s="360"/>
      <c r="C247" s="58"/>
      <c r="D247" s="58"/>
      <c r="E247" s="58"/>
      <c r="F247" s="58"/>
      <c r="G247" s="58"/>
      <c r="H247" s="58"/>
      <c r="I247" s="58"/>
      <c r="J247" s="58"/>
      <c r="K247" s="58"/>
      <c r="L247" s="58"/>
      <c r="M247" s="161"/>
      <c r="N247" s="58"/>
      <c r="O247" s="58"/>
      <c r="P247" s="58"/>
      <c r="Q247" s="162">
        <f t="shared" si="19"/>
        <v>0</v>
      </c>
      <c r="R247" s="358">
        <f t="shared" si="22"/>
        <v>0</v>
      </c>
      <c r="S247" s="95"/>
      <c r="T247" s="25"/>
    </row>
    <row r="248" spans="2:20" ht="30">
      <c r="B248" s="359">
        <v>120</v>
      </c>
      <c r="C248" s="28" t="s">
        <v>712</v>
      </c>
      <c r="D248" s="28">
        <v>98</v>
      </c>
      <c r="E248" s="28" t="s">
        <v>278</v>
      </c>
      <c r="F248" s="34" t="s">
        <v>277</v>
      </c>
      <c r="G248" s="35" t="s">
        <v>99</v>
      </c>
      <c r="H248" s="180">
        <v>4500</v>
      </c>
      <c r="I248" s="181">
        <v>100</v>
      </c>
      <c r="J248" s="164">
        <f>H248*I248</f>
        <v>450000</v>
      </c>
      <c r="K248" s="30"/>
      <c r="L248" s="162">
        <f>K248*H248</f>
        <v>0</v>
      </c>
      <c r="M248" s="161">
        <f t="shared" si="20"/>
        <v>100</v>
      </c>
      <c r="N248" s="165">
        <f>M248*H248</f>
        <v>450000</v>
      </c>
      <c r="O248" s="31">
        <v>100</v>
      </c>
      <c r="P248" s="162">
        <f>O248*H248</f>
        <v>450000</v>
      </c>
      <c r="Q248" s="162">
        <f t="shared" si="19"/>
        <v>0</v>
      </c>
      <c r="R248" s="358">
        <f t="shared" si="22"/>
        <v>0</v>
      </c>
      <c r="S248" s="95" t="s">
        <v>551</v>
      </c>
      <c r="T248" s="25"/>
    </row>
    <row r="249" spans="2:20" ht="21">
      <c r="B249" s="360"/>
      <c r="C249" s="58"/>
      <c r="D249" s="58"/>
      <c r="E249" s="58"/>
      <c r="F249" s="58"/>
      <c r="G249" s="58"/>
      <c r="H249" s="58"/>
      <c r="I249" s="58"/>
      <c r="J249" s="58"/>
      <c r="K249" s="58"/>
      <c r="L249" s="58"/>
      <c r="M249" s="161"/>
      <c r="N249" s="58"/>
      <c r="O249" s="58"/>
      <c r="P249" s="58"/>
      <c r="Q249" s="162">
        <f t="shared" si="19"/>
        <v>0</v>
      </c>
      <c r="R249" s="358">
        <f t="shared" si="22"/>
        <v>0</v>
      </c>
      <c r="S249" s="95"/>
      <c r="T249" s="25"/>
    </row>
    <row r="250" spans="2:20" ht="30">
      <c r="B250" s="359">
        <v>121</v>
      </c>
      <c r="C250" s="28" t="s">
        <v>713</v>
      </c>
      <c r="D250" s="28">
        <v>99</v>
      </c>
      <c r="E250" s="28" t="s">
        <v>276</v>
      </c>
      <c r="F250" s="34" t="s">
        <v>275</v>
      </c>
      <c r="G250" s="29" t="s">
        <v>3</v>
      </c>
      <c r="H250" s="163">
        <v>400000</v>
      </c>
      <c r="I250" s="181">
        <v>7</v>
      </c>
      <c r="J250" s="164">
        <f>H250*I250</f>
        <v>2800000</v>
      </c>
      <c r="K250" s="30">
        <v>2</v>
      </c>
      <c r="L250" s="162">
        <f>K250*H250</f>
        <v>800000</v>
      </c>
      <c r="M250" s="161">
        <f t="shared" si="20"/>
        <v>9</v>
      </c>
      <c r="N250" s="165">
        <f>M250*H250</f>
        <v>3600000</v>
      </c>
      <c r="O250" s="31">
        <v>9</v>
      </c>
      <c r="P250" s="162">
        <f>O250*H250</f>
        <v>3600000</v>
      </c>
      <c r="Q250" s="162">
        <f t="shared" si="19"/>
        <v>0</v>
      </c>
      <c r="R250" s="358">
        <f t="shared" si="22"/>
        <v>0</v>
      </c>
      <c r="S250" s="95" t="s">
        <v>551</v>
      </c>
      <c r="T250" s="25"/>
    </row>
    <row r="251" spans="2:20" ht="21">
      <c r="B251" s="360"/>
      <c r="C251" s="58"/>
      <c r="D251" s="58"/>
      <c r="E251" s="58"/>
      <c r="F251" s="58"/>
      <c r="G251" s="58"/>
      <c r="H251" s="58"/>
      <c r="I251" s="58"/>
      <c r="J251" s="58"/>
      <c r="K251" s="58"/>
      <c r="L251" s="58"/>
      <c r="M251" s="161"/>
      <c r="N251" s="58"/>
      <c r="O251" s="58"/>
      <c r="P251" s="58"/>
      <c r="Q251" s="162">
        <f t="shared" si="19"/>
        <v>0</v>
      </c>
      <c r="R251" s="358">
        <f t="shared" si="22"/>
        <v>0</v>
      </c>
      <c r="S251" s="95"/>
      <c r="T251" s="25"/>
    </row>
    <row r="252" spans="2:20">
      <c r="B252" s="359">
        <v>122</v>
      </c>
      <c r="C252" s="28" t="s">
        <v>714</v>
      </c>
      <c r="D252" s="28">
        <v>100</v>
      </c>
      <c r="E252" s="28" t="s">
        <v>274</v>
      </c>
      <c r="F252" s="34" t="s">
        <v>273</v>
      </c>
      <c r="G252" s="29" t="s">
        <v>3</v>
      </c>
      <c r="H252" s="163">
        <v>25000</v>
      </c>
      <c r="I252" s="181">
        <v>182</v>
      </c>
      <c r="J252" s="164">
        <f>H252*I252</f>
        <v>4550000</v>
      </c>
      <c r="K252" s="30">
        <v>52</v>
      </c>
      <c r="L252" s="162">
        <f>K252*H252</f>
        <v>1300000</v>
      </c>
      <c r="M252" s="161">
        <f t="shared" si="20"/>
        <v>234</v>
      </c>
      <c r="N252" s="165">
        <f>M252*H252</f>
        <v>5850000</v>
      </c>
      <c r="O252" s="31">
        <v>234</v>
      </c>
      <c r="P252" s="162">
        <f t="shared" ref="P252:P258" si="23">O252*H252</f>
        <v>5850000</v>
      </c>
      <c r="Q252" s="162">
        <f t="shared" si="19"/>
        <v>0</v>
      </c>
      <c r="R252" s="358">
        <f t="shared" si="22"/>
        <v>0</v>
      </c>
      <c r="S252" s="95" t="s">
        <v>551</v>
      </c>
      <c r="T252" s="25"/>
    </row>
    <row r="253" spans="2:20" ht="21">
      <c r="B253" s="360"/>
      <c r="C253" s="58"/>
      <c r="D253" s="58"/>
      <c r="E253" s="58"/>
      <c r="F253" s="60" t="s">
        <v>543</v>
      </c>
      <c r="G253" s="58"/>
      <c r="H253" s="163">
        <v>25000</v>
      </c>
      <c r="I253" s="58"/>
      <c r="J253" s="58"/>
      <c r="K253" s="58"/>
      <c r="L253" s="58"/>
      <c r="M253" s="161"/>
      <c r="N253" s="165"/>
      <c r="O253" s="176">
        <v>118</v>
      </c>
      <c r="P253" s="162">
        <f t="shared" si="23"/>
        <v>2950000</v>
      </c>
      <c r="Q253" s="162">
        <f t="shared" si="19"/>
        <v>2950000</v>
      </c>
      <c r="R253" s="358">
        <f t="shared" si="22"/>
        <v>0</v>
      </c>
      <c r="S253" s="95" t="s">
        <v>551</v>
      </c>
      <c r="T253" s="25"/>
    </row>
    <row r="254" spans="2:20">
      <c r="B254" s="359">
        <v>123</v>
      </c>
      <c r="C254" s="28" t="s">
        <v>715</v>
      </c>
      <c r="D254" s="28">
        <v>101</v>
      </c>
      <c r="E254" s="28" t="s">
        <v>272</v>
      </c>
      <c r="F254" s="34" t="s">
        <v>271</v>
      </c>
      <c r="G254" s="29" t="s">
        <v>3</v>
      </c>
      <c r="H254" s="163">
        <v>30000</v>
      </c>
      <c r="I254" s="181">
        <v>7</v>
      </c>
      <c r="J254" s="164">
        <f>H254*I254</f>
        <v>210000</v>
      </c>
      <c r="K254" s="30">
        <v>2</v>
      </c>
      <c r="L254" s="162">
        <f>K254*H254</f>
        <v>60000</v>
      </c>
      <c r="M254" s="161">
        <f t="shared" si="20"/>
        <v>9</v>
      </c>
      <c r="N254" s="165">
        <f>M254*H254</f>
        <v>270000</v>
      </c>
      <c r="O254" s="31">
        <v>9</v>
      </c>
      <c r="P254" s="162">
        <f t="shared" si="23"/>
        <v>270000</v>
      </c>
      <c r="Q254" s="162">
        <f t="shared" si="19"/>
        <v>0</v>
      </c>
      <c r="R254" s="358">
        <f t="shared" si="22"/>
        <v>0</v>
      </c>
      <c r="S254" s="95" t="s">
        <v>551</v>
      </c>
    </row>
    <row r="255" spans="2:20" ht="21">
      <c r="B255" s="360"/>
      <c r="C255" s="58"/>
      <c r="D255" s="58"/>
      <c r="E255" s="58"/>
      <c r="F255" s="60" t="s">
        <v>543</v>
      </c>
      <c r="G255" s="58"/>
      <c r="H255" s="163">
        <v>30000</v>
      </c>
      <c r="I255" s="58"/>
      <c r="J255" s="58"/>
      <c r="K255" s="58"/>
      <c r="L255" s="58"/>
      <c r="M255" s="161"/>
      <c r="N255" s="165"/>
      <c r="O255" s="30">
        <v>2</v>
      </c>
      <c r="P255" s="162">
        <f t="shared" si="23"/>
        <v>60000</v>
      </c>
      <c r="Q255" s="162">
        <f t="shared" si="19"/>
        <v>60000</v>
      </c>
      <c r="R255" s="358">
        <f t="shared" si="22"/>
        <v>0</v>
      </c>
      <c r="S255" s="95" t="s">
        <v>551</v>
      </c>
    </row>
    <row r="256" spans="2:20" ht="45">
      <c r="B256" s="359">
        <v>124</v>
      </c>
      <c r="C256" s="28" t="s">
        <v>716</v>
      </c>
      <c r="D256" s="28">
        <v>102</v>
      </c>
      <c r="E256" s="28" t="s">
        <v>270</v>
      </c>
      <c r="F256" s="34" t="s">
        <v>269</v>
      </c>
      <c r="G256" s="29" t="s">
        <v>3</v>
      </c>
      <c r="H256" s="163">
        <v>16000</v>
      </c>
      <c r="I256" s="181">
        <v>7</v>
      </c>
      <c r="J256" s="164">
        <f>H256*I256</f>
        <v>112000</v>
      </c>
      <c r="K256" s="30"/>
      <c r="L256" s="162">
        <f>K256*H256</f>
        <v>0</v>
      </c>
      <c r="M256" s="161">
        <f t="shared" si="20"/>
        <v>7</v>
      </c>
      <c r="N256" s="165">
        <f>M256*H256</f>
        <v>112000</v>
      </c>
      <c r="O256" s="31">
        <v>7</v>
      </c>
      <c r="P256" s="162">
        <f t="shared" si="23"/>
        <v>112000</v>
      </c>
      <c r="Q256" s="162">
        <f t="shared" si="19"/>
        <v>0</v>
      </c>
      <c r="R256" s="358">
        <f t="shared" si="22"/>
        <v>0</v>
      </c>
      <c r="S256" s="95" t="s">
        <v>551</v>
      </c>
    </row>
    <row r="257" spans="2:19" ht="21">
      <c r="B257" s="360"/>
      <c r="C257" s="58"/>
      <c r="D257" s="58"/>
      <c r="E257" s="58"/>
      <c r="F257" s="60" t="s">
        <v>543</v>
      </c>
      <c r="G257" s="58"/>
      <c r="H257" s="163">
        <v>16000</v>
      </c>
      <c r="I257" s="58"/>
      <c r="J257" s="58"/>
      <c r="K257" s="58"/>
      <c r="L257" s="58"/>
      <c r="M257" s="161"/>
      <c r="N257" s="165"/>
      <c r="O257" s="30">
        <v>4</v>
      </c>
      <c r="P257" s="162">
        <f t="shared" si="23"/>
        <v>64000</v>
      </c>
      <c r="Q257" s="162">
        <f t="shared" si="19"/>
        <v>64000</v>
      </c>
      <c r="R257" s="358">
        <f t="shared" si="22"/>
        <v>0</v>
      </c>
      <c r="S257" s="95" t="s">
        <v>551</v>
      </c>
    </row>
    <row r="258" spans="2:19" ht="45">
      <c r="B258" s="359">
        <v>125</v>
      </c>
      <c r="C258" s="28">
        <v>34</v>
      </c>
      <c r="D258" s="28">
        <v>103</v>
      </c>
      <c r="E258" s="28" t="s">
        <v>268</v>
      </c>
      <c r="F258" s="34" t="s">
        <v>267</v>
      </c>
      <c r="G258" s="29" t="s">
        <v>3</v>
      </c>
      <c r="H258" s="163">
        <v>10494999.999999998</v>
      </c>
      <c r="I258" s="181">
        <v>1</v>
      </c>
      <c r="J258" s="164">
        <f>H258*I258</f>
        <v>10494999.999999998</v>
      </c>
      <c r="K258" s="30"/>
      <c r="L258" s="162">
        <f>K258*H258</f>
        <v>0</v>
      </c>
      <c r="M258" s="161">
        <f t="shared" si="20"/>
        <v>1</v>
      </c>
      <c r="N258" s="165">
        <f>M258*H258</f>
        <v>10494999.999999998</v>
      </c>
      <c r="O258" s="31">
        <v>1</v>
      </c>
      <c r="P258" s="162">
        <f t="shared" si="23"/>
        <v>10494999.999999998</v>
      </c>
      <c r="Q258" s="162">
        <f t="shared" si="19"/>
        <v>0</v>
      </c>
      <c r="R258" s="358">
        <f t="shared" si="22"/>
        <v>0</v>
      </c>
      <c r="S258" s="95" t="s">
        <v>551</v>
      </c>
    </row>
    <row r="259" spans="2:19" ht="21" customHeight="1" thickBot="1">
      <c r="B259" s="369"/>
      <c r="C259" s="120"/>
      <c r="D259" s="120"/>
      <c r="E259" s="120"/>
      <c r="F259" s="128"/>
      <c r="G259" s="122"/>
      <c r="H259" s="166"/>
      <c r="I259" s="183"/>
      <c r="J259" s="167"/>
      <c r="K259" s="40"/>
      <c r="L259" s="168"/>
      <c r="M259" s="169"/>
      <c r="N259" s="170"/>
      <c r="O259" s="171"/>
      <c r="P259" s="168"/>
      <c r="Q259" s="168">
        <f t="shared" si="19"/>
        <v>0</v>
      </c>
      <c r="R259" s="361">
        <f t="shared" si="22"/>
        <v>0</v>
      </c>
      <c r="S259" s="95" t="s">
        <v>551</v>
      </c>
    </row>
    <row r="260" spans="2:19" ht="21" customHeight="1" thickBot="1">
      <c r="B260" s="370"/>
      <c r="C260" s="129"/>
      <c r="D260" s="129"/>
      <c r="E260" s="129"/>
      <c r="F260" s="130"/>
      <c r="G260" s="131"/>
      <c r="H260" s="177"/>
      <c r="I260" s="184"/>
      <c r="J260" s="185"/>
      <c r="K260" s="75"/>
      <c r="L260" s="172" t="s">
        <v>545</v>
      </c>
      <c r="M260" s="173"/>
      <c r="N260" s="178" t="s">
        <v>558</v>
      </c>
      <c r="O260" s="186"/>
      <c r="P260" s="179">
        <f>SUM(P118:P259)</f>
        <v>39927880</v>
      </c>
      <c r="Q260" s="175">
        <f t="shared" si="19"/>
        <v>0</v>
      </c>
      <c r="R260" s="367"/>
      <c r="S260" s="95"/>
    </row>
    <row r="261" spans="2:19" ht="21">
      <c r="B261" s="364"/>
      <c r="C261" s="124"/>
      <c r="D261" s="124"/>
      <c r="E261" s="124"/>
      <c r="F261" s="125" t="s">
        <v>537</v>
      </c>
      <c r="G261" s="124"/>
      <c r="H261" s="124"/>
      <c r="I261" s="124"/>
      <c r="J261" s="124"/>
      <c r="K261" s="124"/>
      <c r="L261" s="124"/>
      <c r="M261" s="159"/>
      <c r="N261" s="124"/>
      <c r="O261" s="124"/>
      <c r="P261" s="124"/>
      <c r="Q261" s="158">
        <f t="shared" si="19"/>
        <v>0</v>
      </c>
      <c r="R261" s="357">
        <f t="shared" ref="R261:R275" si="24">IF(N261&gt;P261,N261-P261,0)</f>
        <v>0</v>
      </c>
      <c r="S261" s="95"/>
    </row>
    <row r="262" spans="2:19" ht="30">
      <c r="B262" s="359">
        <v>126</v>
      </c>
      <c r="C262" s="28">
        <v>35.1</v>
      </c>
      <c r="D262" s="28">
        <v>104</v>
      </c>
      <c r="E262" s="28" t="s">
        <v>266</v>
      </c>
      <c r="F262" s="34" t="s">
        <v>265</v>
      </c>
      <c r="G262" s="29" t="s">
        <v>3</v>
      </c>
      <c r="H262" s="163">
        <v>150000</v>
      </c>
      <c r="I262" s="181">
        <v>6</v>
      </c>
      <c r="J262" s="164">
        <f>H262*I262</f>
        <v>900000</v>
      </c>
      <c r="K262" s="30"/>
      <c r="L262" s="162">
        <f>K262*H262</f>
        <v>0</v>
      </c>
      <c r="M262" s="161">
        <f>$I262+$K262</f>
        <v>6</v>
      </c>
      <c r="N262" s="165">
        <f>M262*H262</f>
        <v>900000</v>
      </c>
      <c r="O262" s="31">
        <v>6</v>
      </c>
      <c r="P262" s="162">
        <f t="shared" ref="P262:P270" si="25">O262*H262</f>
        <v>900000</v>
      </c>
      <c r="Q262" s="162">
        <f t="shared" ref="Q262:Q325" si="26">IF(P262&gt;N262,P262-N262,0)</f>
        <v>0</v>
      </c>
      <c r="R262" s="358">
        <f t="shared" si="24"/>
        <v>0</v>
      </c>
      <c r="S262" s="95" t="s">
        <v>552</v>
      </c>
    </row>
    <row r="263" spans="2:19" ht="21">
      <c r="B263" s="360"/>
      <c r="C263" s="58"/>
      <c r="D263" s="58"/>
      <c r="E263" s="58"/>
      <c r="F263" s="60" t="s">
        <v>543</v>
      </c>
      <c r="G263" s="58"/>
      <c r="H263" s="163">
        <v>150000</v>
      </c>
      <c r="I263" s="58"/>
      <c r="J263" s="58"/>
      <c r="K263" s="58"/>
      <c r="L263" s="58"/>
      <c r="M263" s="161"/>
      <c r="N263" s="165"/>
      <c r="O263" s="30">
        <v>1</v>
      </c>
      <c r="P263" s="162">
        <f t="shared" si="25"/>
        <v>150000</v>
      </c>
      <c r="Q263" s="162">
        <f t="shared" si="26"/>
        <v>150000</v>
      </c>
      <c r="R263" s="358">
        <f t="shared" si="24"/>
        <v>0</v>
      </c>
      <c r="S263" s="95" t="s">
        <v>552</v>
      </c>
    </row>
    <row r="264" spans="2:19" ht="30">
      <c r="B264" s="359">
        <v>127</v>
      </c>
      <c r="C264" s="28">
        <v>35.200000000000003</v>
      </c>
      <c r="D264" s="28">
        <v>105</v>
      </c>
      <c r="E264" s="28" t="s">
        <v>264</v>
      </c>
      <c r="F264" s="34" t="s">
        <v>263</v>
      </c>
      <c r="G264" s="29" t="s">
        <v>3</v>
      </c>
      <c r="H264" s="163">
        <v>210000</v>
      </c>
      <c r="I264" s="181">
        <v>2</v>
      </c>
      <c r="J264" s="164">
        <f>H264*I264</f>
        <v>420000</v>
      </c>
      <c r="K264" s="30"/>
      <c r="L264" s="162">
        <f>K264*H264</f>
        <v>0</v>
      </c>
      <c r="M264" s="161">
        <f>$I264+$K264</f>
        <v>2</v>
      </c>
      <c r="N264" s="165">
        <f>M264*H264</f>
        <v>420000</v>
      </c>
      <c r="O264" s="31">
        <v>2</v>
      </c>
      <c r="P264" s="162">
        <f t="shared" si="25"/>
        <v>420000</v>
      </c>
      <c r="Q264" s="162">
        <f t="shared" si="26"/>
        <v>0</v>
      </c>
      <c r="R264" s="358">
        <f t="shared" si="24"/>
        <v>0</v>
      </c>
      <c r="S264" s="95" t="s">
        <v>552</v>
      </c>
    </row>
    <row r="265" spans="2:19" ht="21">
      <c r="B265" s="360"/>
      <c r="C265" s="58"/>
      <c r="D265" s="58"/>
      <c r="E265" s="58"/>
      <c r="F265" s="60" t="s">
        <v>543</v>
      </c>
      <c r="G265" s="58"/>
      <c r="H265" s="163">
        <v>210000</v>
      </c>
      <c r="I265" s="58"/>
      <c r="J265" s="58"/>
      <c r="K265" s="58"/>
      <c r="L265" s="58"/>
      <c r="M265" s="161"/>
      <c r="N265" s="165"/>
      <c r="O265" s="30">
        <v>4</v>
      </c>
      <c r="P265" s="162">
        <f t="shared" si="25"/>
        <v>840000</v>
      </c>
      <c r="Q265" s="162">
        <f t="shared" si="26"/>
        <v>840000</v>
      </c>
      <c r="R265" s="358">
        <f t="shared" si="24"/>
        <v>0</v>
      </c>
      <c r="S265" s="95" t="s">
        <v>552</v>
      </c>
    </row>
    <row r="266" spans="2:19">
      <c r="B266" s="359">
        <v>128</v>
      </c>
      <c r="C266" s="28">
        <v>35.299999999999997</v>
      </c>
      <c r="D266" s="28">
        <v>106</v>
      </c>
      <c r="E266" s="28" t="s">
        <v>262</v>
      </c>
      <c r="F266" s="34" t="s">
        <v>261</v>
      </c>
      <c r="G266" s="29" t="s">
        <v>3</v>
      </c>
      <c r="H266" s="163">
        <v>7000</v>
      </c>
      <c r="I266" s="181">
        <v>6</v>
      </c>
      <c r="J266" s="164">
        <f>H266*I266</f>
        <v>42000</v>
      </c>
      <c r="K266" s="30"/>
      <c r="L266" s="162">
        <f>K266*H266</f>
        <v>0</v>
      </c>
      <c r="M266" s="161">
        <f>$I266+$K266</f>
        <v>6</v>
      </c>
      <c r="N266" s="165">
        <f>M266*H266</f>
        <v>42000</v>
      </c>
      <c r="O266" s="31">
        <v>6</v>
      </c>
      <c r="P266" s="162">
        <f t="shared" si="25"/>
        <v>42000</v>
      </c>
      <c r="Q266" s="162">
        <f t="shared" si="26"/>
        <v>0</v>
      </c>
      <c r="R266" s="358">
        <f t="shared" si="24"/>
        <v>0</v>
      </c>
      <c r="S266" s="95" t="s">
        <v>552</v>
      </c>
    </row>
    <row r="267" spans="2:19" ht="21">
      <c r="B267" s="360"/>
      <c r="C267" s="58"/>
      <c r="D267" s="58"/>
      <c r="E267" s="58"/>
      <c r="F267" s="60" t="s">
        <v>543</v>
      </c>
      <c r="G267" s="58"/>
      <c r="H267" s="163">
        <v>7000</v>
      </c>
      <c r="I267" s="58"/>
      <c r="J267" s="58"/>
      <c r="K267" s="58"/>
      <c r="L267" s="58"/>
      <c r="M267" s="161"/>
      <c r="N267" s="165"/>
      <c r="O267" s="30">
        <v>1</v>
      </c>
      <c r="P267" s="162">
        <f t="shared" si="25"/>
        <v>7000</v>
      </c>
      <c r="Q267" s="162">
        <f t="shared" si="26"/>
        <v>7000</v>
      </c>
      <c r="R267" s="358">
        <f t="shared" si="24"/>
        <v>0</v>
      </c>
      <c r="S267" s="95" t="s">
        <v>552</v>
      </c>
    </row>
    <row r="268" spans="2:19">
      <c r="B268" s="359">
        <v>129</v>
      </c>
      <c r="C268" s="28">
        <v>35.4</v>
      </c>
      <c r="D268" s="28">
        <v>107</v>
      </c>
      <c r="E268" s="28" t="s">
        <v>260</v>
      </c>
      <c r="F268" s="34" t="s">
        <v>259</v>
      </c>
      <c r="G268" s="29" t="s">
        <v>3</v>
      </c>
      <c r="H268" s="163">
        <v>8500</v>
      </c>
      <c r="I268" s="181">
        <v>2</v>
      </c>
      <c r="J268" s="164">
        <f>H268*I268</f>
        <v>17000</v>
      </c>
      <c r="K268" s="30"/>
      <c r="L268" s="162">
        <f>K268*H268</f>
        <v>0</v>
      </c>
      <c r="M268" s="161">
        <f>$I268+$K268</f>
        <v>2</v>
      </c>
      <c r="N268" s="165">
        <f>M268*H268</f>
        <v>17000</v>
      </c>
      <c r="O268" s="31">
        <v>2</v>
      </c>
      <c r="P268" s="162">
        <f t="shared" si="25"/>
        <v>17000</v>
      </c>
      <c r="Q268" s="162">
        <f t="shared" si="26"/>
        <v>0</v>
      </c>
      <c r="R268" s="358">
        <f t="shared" si="24"/>
        <v>0</v>
      </c>
      <c r="S268" s="95" t="s">
        <v>552</v>
      </c>
    </row>
    <row r="269" spans="2:19" ht="21">
      <c r="B269" s="360"/>
      <c r="C269" s="58"/>
      <c r="D269" s="58"/>
      <c r="E269" s="58"/>
      <c r="F269" s="60" t="s">
        <v>543</v>
      </c>
      <c r="G269" s="58"/>
      <c r="H269" s="163">
        <v>8500</v>
      </c>
      <c r="I269" s="58"/>
      <c r="J269" s="58"/>
      <c r="K269" s="58"/>
      <c r="L269" s="58"/>
      <c r="M269" s="161"/>
      <c r="N269" s="165"/>
      <c r="O269" s="30">
        <v>4</v>
      </c>
      <c r="P269" s="162">
        <f t="shared" si="25"/>
        <v>34000</v>
      </c>
      <c r="Q269" s="162">
        <f t="shared" si="26"/>
        <v>34000</v>
      </c>
      <c r="R269" s="358">
        <f t="shared" si="24"/>
        <v>0</v>
      </c>
      <c r="S269" s="95" t="s">
        <v>552</v>
      </c>
    </row>
    <row r="270" spans="2:19">
      <c r="B270" s="359">
        <v>130</v>
      </c>
      <c r="C270" s="28">
        <v>35.5</v>
      </c>
      <c r="D270" s="28">
        <v>216</v>
      </c>
      <c r="E270" s="28" t="s">
        <v>258</v>
      </c>
      <c r="F270" s="34" t="s">
        <v>257</v>
      </c>
      <c r="G270" s="29" t="s">
        <v>3</v>
      </c>
      <c r="H270" s="163">
        <v>1200000</v>
      </c>
      <c r="I270" s="181">
        <v>1</v>
      </c>
      <c r="J270" s="164">
        <f>H270*I270</f>
        <v>1200000</v>
      </c>
      <c r="K270" s="30"/>
      <c r="L270" s="162">
        <f>K270*H270</f>
        <v>0</v>
      </c>
      <c r="M270" s="161">
        <f>$I270+$K270</f>
        <v>1</v>
      </c>
      <c r="N270" s="165">
        <f>M270*H270</f>
        <v>1200000</v>
      </c>
      <c r="O270" s="31">
        <v>1</v>
      </c>
      <c r="P270" s="162">
        <f t="shared" si="25"/>
        <v>1200000</v>
      </c>
      <c r="Q270" s="162">
        <f t="shared" si="26"/>
        <v>0</v>
      </c>
      <c r="R270" s="358">
        <f t="shared" si="24"/>
        <v>0</v>
      </c>
      <c r="S270" s="95" t="s">
        <v>552</v>
      </c>
    </row>
    <row r="271" spans="2:19" ht="21">
      <c r="B271" s="360"/>
      <c r="C271" s="58"/>
      <c r="D271" s="58"/>
      <c r="E271" s="58"/>
      <c r="F271" s="58"/>
      <c r="G271" s="58"/>
      <c r="H271" s="58"/>
      <c r="I271" s="58"/>
      <c r="J271" s="58"/>
      <c r="K271" s="58"/>
      <c r="L271" s="58"/>
      <c r="M271" s="161"/>
      <c r="N271" s="58"/>
      <c r="O271" s="58"/>
      <c r="P271" s="58"/>
      <c r="Q271" s="162">
        <f t="shared" si="26"/>
        <v>0</v>
      </c>
      <c r="R271" s="358">
        <f t="shared" si="24"/>
        <v>0</v>
      </c>
      <c r="S271" s="95"/>
    </row>
    <row r="272" spans="2:19">
      <c r="B272" s="359">
        <v>131</v>
      </c>
      <c r="C272" s="28">
        <v>35.6</v>
      </c>
      <c r="D272" s="28">
        <v>217</v>
      </c>
      <c r="E272" s="28" t="s">
        <v>256</v>
      </c>
      <c r="F272" s="34" t="s">
        <v>255</v>
      </c>
      <c r="G272" s="29" t="s">
        <v>3</v>
      </c>
      <c r="H272" s="163">
        <v>1000000</v>
      </c>
      <c r="I272" s="181">
        <v>2</v>
      </c>
      <c r="J272" s="164">
        <f>H272*I272</f>
        <v>2000000</v>
      </c>
      <c r="K272" s="30"/>
      <c r="L272" s="162">
        <f>K272*H272</f>
        <v>0</v>
      </c>
      <c r="M272" s="161">
        <f>$I272+$K272</f>
        <v>2</v>
      </c>
      <c r="N272" s="165">
        <f>M272*H272</f>
        <v>2000000</v>
      </c>
      <c r="O272" s="31">
        <v>2</v>
      </c>
      <c r="P272" s="162">
        <f>O272*H272</f>
        <v>2000000</v>
      </c>
      <c r="Q272" s="162">
        <f t="shared" si="26"/>
        <v>0</v>
      </c>
      <c r="R272" s="358">
        <f t="shared" si="24"/>
        <v>0</v>
      </c>
      <c r="S272" s="95" t="s">
        <v>552</v>
      </c>
    </row>
    <row r="273" spans="2:19" ht="21">
      <c r="B273" s="360"/>
      <c r="C273" s="58"/>
      <c r="D273" s="58"/>
      <c r="E273" s="58"/>
      <c r="F273" s="60" t="s">
        <v>543</v>
      </c>
      <c r="G273" s="58"/>
      <c r="H273" s="163">
        <v>1000000</v>
      </c>
      <c r="I273" s="58"/>
      <c r="J273" s="58"/>
      <c r="K273" s="58"/>
      <c r="L273" s="58"/>
      <c r="M273" s="161"/>
      <c r="N273" s="165"/>
      <c r="O273" s="30">
        <v>2</v>
      </c>
      <c r="P273" s="162">
        <f>O273*H273</f>
        <v>2000000</v>
      </c>
      <c r="Q273" s="162">
        <f t="shared" si="26"/>
        <v>2000000</v>
      </c>
      <c r="R273" s="358">
        <f t="shared" si="24"/>
        <v>0</v>
      </c>
      <c r="S273" s="95" t="s">
        <v>552</v>
      </c>
    </row>
    <row r="274" spans="2:19">
      <c r="B274" s="359">
        <v>132</v>
      </c>
      <c r="C274" s="28">
        <v>35.700000000000003</v>
      </c>
      <c r="D274" s="28">
        <v>218</v>
      </c>
      <c r="E274" s="28" t="s">
        <v>254</v>
      </c>
      <c r="F274" s="34" t="s">
        <v>253</v>
      </c>
      <c r="G274" s="29" t="s">
        <v>3</v>
      </c>
      <c r="H274" s="163">
        <v>900000.00000000012</v>
      </c>
      <c r="I274" s="181">
        <v>1</v>
      </c>
      <c r="J274" s="164">
        <f>H274*I274</f>
        <v>900000.00000000012</v>
      </c>
      <c r="K274" s="30"/>
      <c r="L274" s="162">
        <f>K274*H274</f>
        <v>0</v>
      </c>
      <c r="M274" s="161">
        <f>$I274+$K274</f>
        <v>1</v>
      </c>
      <c r="N274" s="165">
        <f>M274*H274</f>
        <v>900000.00000000012</v>
      </c>
      <c r="O274" s="31">
        <v>1</v>
      </c>
      <c r="P274" s="162">
        <f>O274*H274</f>
        <v>900000.00000000012</v>
      </c>
      <c r="Q274" s="162">
        <f t="shared" si="26"/>
        <v>0</v>
      </c>
      <c r="R274" s="358">
        <f t="shared" si="24"/>
        <v>0</v>
      </c>
      <c r="S274" s="95" t="s">
        <v>552</v>
      </c>
    </row>
    <row r="275" spans="2:19" ht="21.75" thickBot="1">
      <c r="B275" s="365"/>
      <c r="C275" s="126"/>
      <c r="D275" s="126"/>
      <c r="E275" s="126"/>
      <c r="F275" s="127" t="s">
        <v>543</v>
      </c>
      <c r="G275" s="126"/>
      <c r="H275" s="166">
        <v>900000.00000000012</v>
      </c>
      <c r="I275" s="126"/>
      <c r="J275" s="126"/>
      <c r="K275" s="126"/>
      <c r="L275" s="126"/>
      <c r="M275" s="169"/>
      <c r="N275" s="170"/>
      <c r="O275" s="40">
        <v>2</v>
      </c>
      <c r="P275" s="168">
        <f>O275*H275</f>
        <v>1800000.0000000002</v>
      </c>
      <c r="Q275" s="168">
        <f t="shared" si="26"/>
        <v>1800000.0000000002</v>
      </c>
      <c r="R275" s="361">
        <f t="shared" si="24"/>
        <v>0</v>
      </c>
      <c r="S275" s="95" t="s">
        <v>552</v>
      </c>
    </row>
    <row r="276" spans="2:19" ht="21.75" thickBot="1">
      <c r="B276" s="366"/>
      <c r="C276" s="123"/>
      <c r="D276" s="123"/>
      <c r="E276" s="123"/>
      <c r="F276" s="76"/>
      <c r="G276" s="123"/>
      <c r="H276" s="177"/>
      <c r="I276" s="123"/>
      <c r="J276" s="123"/>
      <c r="K276" s="123"/>
      <c r="L276" s="172" t="s">
        <v>545</v>
      </c>
      <c r="M276" s="173"/>
      <c r="N276" s="178" t="s">
        <v>558</v>
      </c>
      <c r="O276" s="91"/>
      <c r="P276" s="179">
        <f>SUM(P262:P275)</f>
        <v>10310000</v>
      </c>
      <c r="Q276" s="175">
        <f t="shared" si="26"/>
        <v>0</v>
      </c>
      <c r="R276" s="367"/>
      <c r="S276" s="95"/>
    </row>
    <row r="277" spans="2:19" ht="21">
      <c r="B277" s="364"/>
      <c r="C277" s="124"/>
      <c r="D277" s="124"/>
      <c r="E277" s="124"/>
      <c r="F277" s="125" t="s">
        <v>539</v>
      </c>
      <c r="G277" s="124"/>
      <c r="H277" s="124"/>
      <c r="I277" s="124"/>
      <c r="J277" s="124"/>
      <c r="K277" s="124"/>
      <c r="L277" s="124"/>
      <c r="M277" s="159"/>
      <c r="N277" s="124"/>
      <c r="O277" s="124"/>
      <c r="P277" s="124"/>
      <c r="Q277" s="158">
        <f t="shared" si="26"/>
        <v>0</v>
      </c>
      <c r="R277" s="357">
        <f t="shared" ref="R277:R293" si="27">IF(N277&gt;P277,N277-P277,0)</f>
        <v>0</v>
      </c>
      <c r="S277" s="95"/>
    </row>
    <row r="278" spans="2:19">
      <c r="B278" s="359">
        <v>133</v>
      </c>
      <c r="C278" s="28">
        <v>36.200000000000003</v>
      </c>
      <c r="D278" s="28">
        <v>108</v>
      </c>
      <c r="E278" s="28" t="s">
        <v>252</v>
      </c>
      <c r="F278" s="33" t="s">
        <v>251</v>
      </c>
      <c r="G278" s="29" t="s">
        <v>4</v>
      </c>
      <c r="H278" s="163">
        <v>1425000</v>
      </c>
      <c r="I278" s="28">
        <v>1</v>
      </c>
      <c r="J278" s="164">
        <f>H278*I278</f>
        <v>1425000</v>
      </c>
      <c r="K278" s="30"/>
      <c r="L278" s="162">
        <f>K278*H278</f>
        <v>0</v>
      </c>
      <c r="M278" s="161">
        <f>$I278+$K278</f>
        <v>1</v>
      </c>
      <c r="N278" s="165">
        <f>M278*H278</f>
        <v>1425000</v>
      </c>
      <c r="O278" s="31">
        <v>1</v>
      </c>
      <c r="P278" s="162">
        <f>O278*H278</f>
        <v>1425000</v>
      </c>
      <c r="Q278" s="162">
        <f t="shared" si="26"/>
        <v>0</v>
      </c>
      <c r="R278" s="358">
        <f t="shared" si="27"/>
        <v>0</v>
      </c>
      <c r="S278" s="95" t="s">
        <v>553</v>
      </c>
    </row>
    <row r="279" spans="2:19" ht="21">
      <c r="B279" s="360"/>
      <c r="C279" s="58"/>
      <c r="D279" s="58"/>
      <c r="E279" s="58"/>
      <c r="F279" s="58"/>
      <c r="G279" s="58"/>
      <c r="H279" s="58"/>
      <c r="I279" s="58"/>
      <c r="J279" s="58"/>
      <c r="K279" s="58"/>
      <c r="L279" s="58"/>
      <c r="M279" s="161"/>
      <c r="N279" s="58"/>
      <c r="O279" s="58"/>
      <c r="P279" s="58"/>
      <c r="Q279" s="162">
        <f t="shared" si="26"/>
        <v>0</v>
      </c>
      <c r="R279" s="358">
        <f t="shared" si="27"/>
        <v>0</v>
      </c>
      <c r="S279" s="95"/>
    </row>
    <row r="280" spans="2:19">
      <c r="B280" s="359">
        <v>134</v>
      </c>
      <c r="C280" s="28">
        <v>36.299999999999997</v>
      </c>
      <c r="D280" s="28">
        <v>109</v>
      </c>
      <c r="E280" s="28" t="s">
        <v>250</v>
      </c>
      <c r="F280" s="33" t="s">
        <v>249</v>
      </c>
      <c r="G280" s="29" t="s">
        <v>4</v>
      </c>
      <c r="H280" s="163">
        <v>1400000</v>
      </c>
      <c r="I280" s="28">
        <v>1</v>
      </c>
      <c r="J280" s="164">
        <f>H280*I280</f>
        <v>1400000</v>
      </c>
      <c r="K280" s="30"/>
      <c r="L280" s="162">
        <f>K280*H280</f>
        <v>0</v>
      </c>
      <c r="M280" s="161">
        <f>$I280+$K280</f>
        <v>1</v>
      </c>
      <c r="N280" s="165">
        <f>M280*H280</f>
        <v>1400000</v>
      </c>
      <c r="O280" s="31">
        <v>1</v>
      </c>
      <c r="P280" s="162">
        <f>O280*H280</f>
        <v>1400000</v>
      </c>
      <c r="Q280" s="162">
        <f t="shared" si="26"/>
        <v>0</v>
      </c>
      <c r="R280" s="358">
        <f t="shared" si="27"/>
        <v>0</v>
      </c>
      <c r="S280" s="95" t="s">
        <v>553</v>
      </c>
    </row>
    <row r="281" spans="2:19" ht="21">
      <c r="B281" s="360"/>
      <c r="C281" s="58"/>
      <c r="D281" s="58"/>
      <c r="E281" s="58"/>
      <c r="F281" s="58"/>
      <c r="G281" s="58"/>
      <c r="H281" s="58"/>
      <c r="I281" s="58"/>
      <c r="J281" s="58"/>
      <c r="K281" s="58"/>
      <c r="L281" s="58"/>
      <c r="M281" s="161"/>
      <c r="N281" s="58"/>
      <c r="O281" s="58"/>
      <c r="P281" s="58"/>
      <c r="Q281" s="162">
        <f t="shared" si="26"/>
        <v>0</v>
      </c>
      <c r="R281" s="358">
        <f t="shared" si="27"/>
        <v>0</v>
      </c>
      <c r="S281" s="95"/>
    </row>
    <row r="282" spans="2:19">
      <c r="B282" s="359">
        <v>135</v>
      </c>
      <c r="C282" s="28">
        <v>36.4</v>
      </c>
      <c r="D282" s="28">
        <v>219</v>
      </c>
      <c r="E282" s="28" t="s">
        <v>248</v>
      </c>
      <c r="F282" s="33" t="s">
        <v>247</v>
      </c>
      <c r="G282" s="29" t="s">
        <v>3</v>
      </c>
      <c r="H282" s="163">
        <v>27000</v>
      </c>
      <c r="I282" s="28">
        <v>6</v>
      </c>
      <c r="J282" s="164">
        <f>H282*I282</f>
        <v>162000</v>
      </c>
      <c r="K282" s="30"/>
      <c r="L282" s="162">
        <f>K282*H282</f>
        <v>0</v>
      </c>
      <c r="M282" s="161">
        <f>$I282+$K282</f>
        <v>6</v>
      </c>
      <c r="N282" s="165">
        <f>M282*H282</f>
        <v>162000</v>
      </c>
      <c r="O282" s="31">
        <v>6</v>
      </c>
      <c r="P282" s="162">
        <f>O282*H282</f>
        <v>162000</v>
      </c>
      <c r="Q282" s="162">
        <f t="shared" si="26"/>
        <v>0</v>
      </c>
      <c r="R282" s="358">
        <f t="shared" si="27"/>
        <v>0</v>
      </c>
      <c r="S282" s="95" t="s">
        <v>553</v>
      </c>
    </row>
    <row r="283" spans="2:19" ht="21">
      <c r="B283" s="360"/>
      <c r="C283" s="58"/>
      <c r="D283" s="58"/>
      <c r="E283" s="58"/>
      <c r="F283" s="58"/>
      <c r="G283" s="58"/>
      <c r="H283" s="58"/>
      <c r="I283" s="58"/>
      <c r="J283" s="58"/>
      <c r="K283" s="58"/>
      <c r="L283" s="58"/>
      <c r="M283" s="161"/>
      <c r="N283" s="58"/>
      <c r="O283" s="58"/>
      <c r="P283" s="58"/>
      <c r="Q283" s="162">
        <f t="shared" si="26"/>
        <v>0</v>
      </c>
      <c r="R283" s="358">
        <f t="shared" si="27"/>
        <v>0</v>
      </c>
      <c r="S283" s="95"/>
    </row>
    <row r="284" spans="2:19" ht="30">
      <c r="B284" s="359">
        <v>136</v>
      </c>
      <c r="C284" s="28">
        <v>36.5</v>
      </c>
      <c r="D284" s="28">
        <v>110</v>
      </c>
      <c r="E284" s="28" t="s">
        <v>246</v>
      </c>
      <c r="F284" s="33" t="s">
        <v>245</v>
      </c>
      <c r="G284" s="29" t="s">
        <v>3</v>
      </c>
      <c r="H284" s="163">
        <v>16000</v>
      </c>
      <c r="I284" s="28">
        <v>6</v>
      </c>
      <c r="J284" s="164">
        <f>H284*I284</f>
        <v>96000</v>
      </c>
      <c r="K284" s="30"/>
      <c r="L284" s="162">
        <f>K284*H284</f>
        <v>0</v>
      </c>
      <c r="M284" s="161">
        <f>$I284+$K284</f>
        <v>6</v>
      </c>
      <c r="N284" s="165">
        <f>M284*H284</f>
        <v>96000</v>
      </c>
      <c r="O284" s="31">
        <v>6</v>
      </c>
      <c r="P284" s="162">
        <f>O284*H284</f>
        <v>96000</v>
      </c>
      <c r="Q284" s="162">
        <f t="shared" si="26"/>
        <v>0</v>
      </c>
      <c r="R284" s="358">
        <f t="shared" si="27"/>
        <v>0</v>
      </c>
      <c r="S284" s="95" t="s">
        <v>553</v>
      </c>
    </row>
    <row r="285" spans="2:19" ht="21">
      <c r="B285" s="360"/>
      <c r="C285" s="58"/>
      <c r="D285" s="58"/>
      <c r="E285" s="58"/>
      <c r="F285" s="58"/>
      <c r="G285" s="58"/>
      <c r="H285" s="58"/>
      <c r="I285" s="58"/>
      <c r="J285" s="58"/>
      <c r="K285" s="58"/>
      <c r="L285" s="58"/>
      <c r="M285" s="161"/>
      <c r="N285" s="58"/>
      <c r="O285" s="58"/>
      <c r="P285" s="58"/>
      <c r="Q285" s="162">
        <f t="shared" si="26"/>
        <v>0</v>
      </c>
      <c r="R285" s="358">
        <f t="shared" si="27"/>
        <v>0</v>
      </c>
      <c r="S285" s="95"/>
    </row>
    <row r="286" spans="2:19">
      <c r="B286" s="359">
        <v>137</v>
      </c>
      <c r="C286" s="28">
        <v>36.6</v>
      </c>
      <c r="D286" s="28">
        <v>111</v>
      </c>
      <c r="E286" s="28" t="s">
        <v>244</v>
      </c>
      <c r="F286" s="33" t="s">
        <v>243</v>
      </c>
      <c r="G286" s="29" t="s">
        <v>3</v>
      </c>
      <c r="H286" s="163">
        <v>11000.000000000002</v>
      </c>
      <c r="I286" s="28">
        <v>10</v>
      </c>
      <c r="J286" s="164">
        <f>H286*I286</f>
        <v>110000.00000000001</v>
      </c>
      <c r="K286" s="30"/>
      <c r="L286" s="162">
        <f>K286*H286</f>
        <v>0</v>
      </c>
      <c r="M286" s="161">
        <f>$I286+$K286</f>
        <v>10</v>
      </c>
      <c r="N286" s="165">
        <f>M286*H286</f>
        <v>110000.00000000001</v>
      </c>
      <c r="O286" s="31">
        <v>10</v>
      </c>
      <c r="P286" s="162">
        <f>O286*H286</f>
        <v>110000.00000000001</v>
      </c>
      <c r="Q286" s="162">
        <f t="shared" si="26"/>
        <v>0</v>
      </c>
      <c r="R286" s="358">
        <f t="shared" si="27"/>
        <v>0</v>
      </c>
      <c r="S286" s="95" t="s">
        <v>553</v>
      </c>
    </row>
    <row r="287" spans="2:19" ht="21">
      <c r="B287" s="360"/>
      <c r="C287" s="58"/>
      <c r="D287" s="58"/>
      <c r="E287" s="58"/>
      <c r="F287" s="58"/>
      <c r="G287" s="58"/>
      <c r="H287" s="58"/>
      <c r="I287" s="58"/>
      <c r="J287" s="58"/>
      <c r="K287" s="58"/>
      <c r="L287" s="58"/>
      <c r="M287" s="161"/>
      <c r="N287" s="58"/>
      <c r="O287" s="58"/>
      <c r="P287" s="58"/>
      <c r="Q287" s="162">
        <f t="shared" si="26"/>
        <v>0</v>
      </c>
      <c r="R287" s="358">
        <f t="shared" si="27"/>
        <v>0</v>
      </c>
      <c r="S287" s="95"/>
    </row>
    <row r="288" spans="2:19">
      <c r="B288" s="359">
        <v>138</v>
      </c>
      <c r="C288" s="28">
        <v>36.700000000000003</v>
      </c>
      <c r="D288" s="28">
        <v>112</v>
      </c>
      <c r="E288" s="28" t="s">
        <v>242</v>
      </c>
      <c r="F288" s="33" t="s">
        <v>241</v>
      </c>
      <c r="G288" s="29" t="s">
        <v>3</v>
      </c>
      <c r="H288" s="163">
        <v>22500</v>
      </c>
      <c r="I288" s="28">
        <v>10</v>
      </c>
      <c r="J288" s="164">
        <f>H288*I288</f>
        <v>225000</v>
      </c>
      <c r="K288" s="30"/>
      <c r="L288" s="162">
        <f>K288*H288</f>
        <v>0</v>
      </c>
      <c r="M288" s="161">
        <f>$I288+$K288</f>
        <v>10</v>
      </c>
      <c r="N288" s="165">
        <f>M288*H288</f>
        <v>225000</v>
      </c>
      <c r="O288" s="31">
        <v>10</v>
      </c>
      <c r="P288" s="162">
        <f>O288*H288</f>
        <v>225000</v>
      </c>
      <c r="Q288" s="162">
        <f t="shared" si="26"/>
        <v>0</v>
      </c>
      <c r="R288" s="358">
        <f t="shared" si="27"/>
        <v>0</v>
      </c>
      <c r="S288" s="95" t="s">
        <v>553</v>
      </c>
    </row>
    <row r="289" spans="2:19" ht="21">
      <c r="B289" s="360"/>
      <c r="C289" s="58"/>
      <c r="D289" s="58"/>
      <c r="E289" s="58"/>
      <c r="F289" s="58"/>
      <c r="G289" s="58"/>
      <c r="H289" s="58"/>
      <c r="I289" s="58"/>
      <c r="J289" s="58"/>
      <c r="K289" s="58"/>
      <c r="L289" s="58"/>
      <c r="M289" s="161"/>
      <c r="N289" s="58"/>
      <c r="O289" s="58"/>
      <c r="P289" s="58"/>
      <c r="Q289" s="162">
        <f t="shared" si="26"/>
        <v>0</v>
      </c>
      <c r="R289" s="358">
        <f t="shared" si="27"/>
        <v>0</v>
      </c>
      <c r="S289" s="95"/>
    </row>
    <row r="290" spans="2:19" ht="30">
      <c r="B290" s="359">
        <v>139</v>
      </c>
      <c r="C290" s="28">
        <v>36.799999999999997</v>
      </c>
      <c r="D290" s="28">
        <v>113</v>
      </c>
      <c r="E290" s="28" t="s">
        <v>240</v>
      </c>
      <c r="F290" s="33" t="s">
        <v>239</v>
      </c>
      <c r="G290" s="29" t="s">
        <v>3</v>
      </c>
      <c r="H290" s="163">
        <v>2000</v>
      </c>
      <c r="I290" s="28">
        <v>150</v>
      </c>
      <c r="J290" s="164">
        <f>H290*I290</f>
        <v>300000</v>
      </c>
      <c r="K290" s="30"/>
      <c r="L290" s="162">
        <f>K290*H290</f>
        <v>0</v>
      </c>
      <c r="M290" s="161">
        <f>$I290+$K290</f>
        <v>150</v>
      </c>
      <c r="N290" s="165">
        <f>M290*H290</f>
        <v>300000</v>
      </c>
      <c r="O290" s="31">
        <v>150</v>
      </c>
      <c r="P290" s="162">
        <f>O290*H290</f>
        <v>300000</v>
      </c>
      <c r="Q290" s="162">
        <f t="shared" si="26"/>
        <v>0</v>
      </c>
      <c r="R290" s="358">
        <f t="shared" si="27"/>
        <v>0</v>
      </c>
      <c r="S290" s="95" t="s">
        <v>553</v>
      </c>
    </row>
    <row r="291" spans="2:19" ht="21">
      <c r="B291" s="360"/>
      <c r="C291" s="58"/>
      <c r="D291" s="58"/>
      <c r="E291" s="58"/>
      <c r="F291" s="58"/>
      <c r="G291" s="58"/>
      <c r="H291" s="58"/>
      <c r="I291" s="58"/>
      <c r="J291" s="58"/>
      <c r="K291" s="58"/>
      <c r="L291" s="58"/>
      <c r="M291" s="161"/>
      <c r="N291" s="58"/>
      <c r="O291" s="58"/>
      <c r="P291" s="58"/>
      <c r="Q291" s="162">
        <f t="shared" si="26"/>
        <v>0</v>
      </c>
      <c r="R291" s="358">
        <f t="shared" si="27"/>
        <v>0</v>
      </c>
      <c r="S291" s="95"/>
    </row>
    <row r="292" spans="2:19">
      <c r="B292" s="359">
        <v>140</v>
      </c>
      <c r="C292" s="28">
        <v>36.9</v>
      </c>
      <c r="D292" s="28">
        <v>220</v>
      </c>
      <c r="E292" s="28" t="s">
        <v>238</v>
      </c>
      <c r="F292" s="33" t="s">
        <v>237</v>
      </c>
      <c r="G292" s="29" t="s">
        <v>0</v>
      </c>
      <c r="H292" s="163">
        <v>29000.000000000004</v>
      </c>
      <c r="I292" s="28">
        <v>6</v>
      </c>
      <c r="J292" s="164">
        <f>H292*I292</f>
        <v>174000.00000000003</v>
      </c>
      <c r="K292" s="30"/>
      <c r="L292" s="162">
        <f>K292*H292</f>
        <v>0</v>
      </c>
      <c r="M292" s="161">
        <f>$I292+$K292</f>
        <v>6</v>
      </c>
      <c r="N292" s="165">
        <f>M292*H292</f>
        <v>174000.00000000003</v>
      </c>
      <c r="O292" s="31">
        <v>6</v>
      </c>
      <c r="P292" s="162">
        <f>O292*H292</f>
        <v>174000.00000000003</v>
      </c>
      <c r="Q292" s="162">
        <f t="shared" si="26"/>
        <v>0</v>
      </c>
      <c r="R292" s="358">
        <f t="shared" si="27"/>
        <v>0</v>
      </c>
      <c r="S292" s="95" t="s">
        <v>553</v>
      </c>
    </row>
    <row r="293" spans="2:19" ht="21.75" thickBot="1">
      <c r="B293" s="365"/>
      <c r="C293" s="126"/>
      <c r="D293" s="126"/>
      <c r="E293" s="126"/>
      <c r="F293" s="127" t="s">
        <v>543</v>
      </c>
      <c r="G293" s="126"/>
      <c r="H293" s="166">
        <v>29000.000000000004</v>
      </c>
      <c r="I293" s="126"/>
      <c r="J293" s="126"/>
      <c r="K293" s="126"/>
      <c r="L293" s="126"/>
      <c r="M293" s="169"/>
      <c r="N293" s="170"/>
      <c r="O293" s="187">
        <v>7.8000000000000007</v>
      </c>
      <c r="P293" s="168">
        <f>O293*H293</f>
        <v>226200.00000000006</v>
      </c>
      <c r="Q293" s="168">
        <f t="shared" si="26"/>
        <v>226200.00000000006</v>
      </c>
      <c r="R293" s="361">
        <f t="shared" si="27"/>
        <v>0</v>
      </c>
      <c r="S293" s="95" t="s">
        <v>553</v>
      </c>
    </row>
    <row r="294" spans="2:19" ht="21.75" thickBot="1">
      <c r="B294" s="366"/>
      <c r="C294" s="123"/>
      <c r="D294" s="123"/>
      <c r="E294" s="123"/>
      <c r="F294" s="76"/>
      <c r="G294" s="123"/>
      <c r="H294" s="177"/>
      <c r="I294" s="123"/>
      <c r="J294" s="123"/>
      <c r="K294" s="123"/>
      <c r="L294" s="172" t="s">
        <v>545</v>
      </c>
      <c r="M294" s="173"/>
      <c r="N294" s="178" t="s">
        <v>558</v>
      </c>
      <c r="O294" s="188"/>
      <c r="P294" s="179">
        <f>SUM(P278:P293)</f>
        <v>4118200</v>
      </c>
      <c r="Q294" s="175">
        <f t="shared" si="26"/>
        <v>0</v>
      </c>
      <c r="R294" s="367"/>
      <c r="S294" s="95"/>
    </row>
    <row r="295" spans="2:19" ht="21">
      <c r="B295" s="364"/>
      <c r="C295" s="124"/>
      <c r="D295" s="124"/>
      <c r="E295" s="124"/>
      <c r="F295" s="125" t="s">
        <v>538</v>
      </c>
      <c r="G295" s="124"/>
      <c r="H295" s="124"/>
      <c r="I295" s="124"/>
      <c r="J295" s="124"/>
      <c r="K295" s="124"/>
      <c r="L295" s="124"/>
      <c r="M295" s="159"/>
      <c r="N295" s="124"/>
      <c r="O295" s="124"/>
      <c r="P295" s="124"/>
      <c r="Q295" s="158">
        <f t="shared" si="26"/>
        <v>0</v>
      </c>
      <c r="R295" s="357">
        <f t="shared" ref="R295:R301" si="28">IF(N295&gt;P295,N295-P295,0)</f>
        <v>0</v>
      </c>
      <c r="S295" s="95"/>
    </row>
    <row r="296" spans="2:19">
      <c r="B296" s="359">
        <v>141</v>
      </c>
      <c r="C296" s="28">
        <v>37</v>
      </c>
      <c r="D296" s="28">
        <v>221</v>
      </c>
      <c r="E296" s="28" t="s">
        <v>236</v>
      </c>
      <c r="F296" s="33" t="s">
        <v>235</v>
      </c>
      <c r="G296" s="29" t="s">
        <v>4</v>
      </c>
      <c r="H296" s="163">
        <v>1000000</v>
      </c>
      <c r="I296" s="28">
        <v>1</v>
      </c>
      <c r="J296" s="164">
        <f>H296*I296</f>
        <v>1000000</v>
      </c>
      <c r="K296" s="30"/>
      <c r="L296" s="162">
        <f>K296*H296</f>
        <v>0</v>
      </c>
      <c r="M296" s="161">
        <f>$I296+$K296</f>
        <v>1</v>
      </c>
      <c r="N296" s="165">
        <f>M296*H296</f>
        <v>1000000</v>
      </c>
      <c r="O296" s="31">
        <v>1</v>
      </c>
      <c r="P296" s="162">
        <f>O296*H296</f>
        <v>1000000</v>
      </c>
      <c r="Q296" s="162">
        <f t="shared" si="26"/>
        <v>0</v>
      </c>
      <c r="R296" s="358">
        <f t="shared" si="28"/>
        <v>0</v>
      </c>
      <c r="S296" s="95" t="s">
        <v>538</v>
      </c>
    </row>
    <row r="297" spans="2:19" ht="21">
      <c r="B297" s="360"/>
      <c r="C297" s="58"/>
      <c r="D297" s="58"/>
      <c r="E297" s="58"/>
      <c r="F297" s="58"/>
      <c r="G297" s="58"/>
      <c r="H297" s="58"/>
      <c r="I297" s="58"/>
      <c r="J297" s="58"/>
      <c r="K297" s="58"/>
      <c r="L297" s="58"/>
      <c r="M297" s="161"/>
      <c r="N297" s="58"/>
      <c r="O297" s="58"/>
      <c r="P297" s="58"/>
      <c r="Q297" s="162">
        <f t="shared" si="26"/>
        <v>0</v>
      </c>
      <c r="R297" s="358">
        <f t="shared" si="28"/>
        <v>0</v>
      </c>
      <c r="S297" s="95"/>
    </row>
    <row r="298" spans="2:19">
      <c r="B298" s="359">
        <v>142</v>
      </c>
      <c r="C298" s="28">
        <v>38</v>
      </c>
      <c r="D298" s="28">
        <v>114</v>
      </c>
      <c r="E298" s="28" t="s">
        <v>234</v>
      </c>
      <c r="F298" s="33" t="s">
        <v>11</v>
      </c>
      <c r="G298" s="29" t="s">
        <v>4</v>
      </c>
      <c r="H298" s="163">
        <v>1250000</v>
      </c>
      <c r="I298" s="28">
        <v>1</v>
      </c>
      <c r="J298" s="164">
        <f>H298*I298</f>
        <v>1250000</v>
      </c>
      <c r="K298" s="30"/>
      <c r="L298" s="162">
        <f>K298*H298</f>
        <v>0</v>
      </c>
      <c r="M298" s="161">
        <f>$I298+$K298</f>
        <v>1</v>
      </c>
      <c r="N298" s="165">
        <f>M298*H298</f>
        <v>1250000</v>
      </c>
      <c r="O298" s="31">
        <v>1</v>
      </c>
      <c r="P298" s="162">
        <f>O298*H298</f>
        <v>1250000</v>
      </c>
      <c r="Q298" s="162">
        <f t="shared" si="26"/>
        <v>0</v>
      </c>
      <c r="R298" s="358">
        <f t="shared" si="28"/>
        <v>0</v>
      </c>
      <c r="S298" s="95" t="s">
        <v>538</v>
      </c>
    </row>
    <row r="299" spans="2:19" ht="21">
      <c r="B299" s="360"/>
      <c r="C299" s="58"/>
      <c r="D299" s="58"/>
      <c r="E299" s="58"/>
      <c r="F299" s="58"/>
      <c r="G299" s="58"/>
      <c r="H299" s="58"/>
      <c r="I299" s="58"/>
      <c r="J299" s="58"/>
      <c r="K299" s="58"/>
      <c r="L299" s="58"/>
      <c r="M299" s="161"/>
      <c r="N299" s="58"/>
      <c r="O299" s="58"/>
      <c r="P299" s="58"/>
      <c r="Q299" s="162">
        <f t="shared" si="26"/>
        <v>0</v>
      </c>
      <c r="R299" s="358">
        <f t="shared" si="28"/>
        <v>0</v>
      </c>
      <c r="S299" s="95"/>
    </row>
    <row r="300" spans="2:19">
      <c r="B300" s="359">
        <v>143</v>
      </c>
      <c r="C300" s="28">
        <v>39</v>
      </c>
      <c r="D300" s="28">
        <v>115</v>
      </c>
      <c r="E300" s="28" t="s">
        <v>233</v>
      </c>
      <c r="F300" s="33" t="s">
        <v>232</v>
      </c>
      <c r="G300" s="29" t="s">
        <v>3</v>
      </c>
      <c r="H300" s="163">
        <v>300000</v>
      </c>
      <c r="I300" s="28">
        <v>2</v>
      </c>
      <c r="J300" s="164">
        <f>H300*I300</f>
        <v>600000</v>
      </c>
      <c r="K300" s="30"/>
      <c r="L300" s="162">
        <f>K300*H300</f>
        <v>0</v>
      </c>
      <c r="M300" s="161">
        <f>$I300+$K300</f>
        <v>2</v>
      </c>
      <c r="N300" s="165">
        <f>M300*H300</f>
        <v>600000</v>
      </c>
      <c r="O300" s="31">
        <v>2</v>
      </c>
      <c r="P300" s="162">
        <f>O300*H300</f>
        <v>600000</v>
      </c>
      <c r="Q300" s="162">
        <f t="shared" si="26"/>
        <v>0</v>
      </c>
      <c r="R300" s="358">
        <f t="shared" si="28"/>
        <v>0</v>
      </c>
      <c r="S300" s="95" t="s">
        <v>538</v>
      </c>
    </row>
    <row r="301" spans="2:19" ht="21.75" thickBot="1">
      <c r="B301" s="365"/>
      <c r="C301" s="126"/>
      <c r="D301" s="126"/>
      <c r="E301" s="126"/>
      <c r="F301" s="127" t="s">
        <v>543</v>
      </c>
      <c r="G301" s="126"/>
      <c r="H301" s="166">
        <v>300000</v>
      </c>
      <c r="I301" s="126"/>
      <c r="J301" s="126"/>
      <c r="K301" s="126"/>
      <c r="L301" s="126"/>
      <c r="M301" s="169"/>
      <c r="N301" s="170"/>
      <c r="O301" s="40">
        <v>1</v>
      </c>
      <c r="P301" s="168">
        <f>O301*H301</f>
        <v>300000</v>
      </c>
      <c r="Q301" s="168">
        <f t="shared" si="26"/>
        <v>300000</v>
      </c>
      <c r="R301" s="361">
        <f t="shared" si="28"/>
        <v>0</v>
      </c>
      <c r="S301" s="95" t="s">
        <v>538</v>
      </c>
    </row>
    <row r="302" spans="2:19" ht="21.75" thickBot="1">
      <c r="B302" s="366"/>
      <c r="C302" s="123"/>
      <c r="D302" s="123"/>
      <c r="E302" s="123"/>
      <c r="F302" s="76"/>
      <c r="G302" s="123"/>
      <c r="H302" s="177"/>
      <c r="I302" s="123"/>
      <c r="J302" s="123"/>
      <c r="K302" s="123"/>
      <c r="L302" s="172" t="s">
        <v>545</v>
      </c>
      <c r="M302" s="173"/>
      <c r="N302" s="178" t="s">
        <v>558</v>
      </c>
      <c r="O302" s="91"/>
      <c r="P302" s="179">
        <f>SUM(P296:P301)</f>
        <v>3150000</v>
      </c>
      <c r="Q302" s="175">
        <f t="shared" si="26"/>
        <v>0</v>
      </c>
      <c r="R302" s="367"/>
      <c r="S302" s="95"/>
    </row>
    <row r="303" spans="2:19" ht="21">
      <c r="B303" s="364"/>
      <c r="C303" s="124"/>
      <c r="D303" s="124"/>
      <c r="E303" s="124"/>
      <c r="F303" s="125" t="s">
        <v>540</v>
      </c>
      <c r="G303" s="124"/>
      <c r="H303" s="124"/>
      <c r="I303" s="124"/>
      <c r="J303" s="124"/>
      <c r="K303" s="124"/>
      <c r="L303" s="124"/>
      <c r="M303" s="159"/>
      <c r="N303" s="124"/>
      <c r="O303" s="124"/>
      <c r="P303" s="124"/>
      <c r="Q303" s="158">
        <f t="shared" si="26"/>
        <v>0</v>
      </c>
      <c r="R303" s="357">
        <f t="shared" ref="R303:R334" si="29">IF(N303&gt;P303,N303-P303,0)</f>
        <v>0</v>
      </c>
      <c r="S303" s="95"/>
    </row>
    <row r="304" spans="2:19" ht="75">
      <c r="B304" s="359">
        <v>144</v>
      </c>
      <c r="C304" s="28"/>
      <c r="D304" s="28">
        <v>116</v>
      </c>
      <c r="E304" s="28" t="s">
        <v>231</v>
      </c>
      <c r="F304" s="33" t="s">
        <v>230</v>
      </c>
      <c r="G304" s="29" t="s">
        <v>23</v>
      </c>
      <c r="H304" s="163">
        <v>5400</v>
      </c>
      <c r="I304" s="28">
        <v>10</v>
      </c>
      <c r="J304" s="164">
        <f>H304*I304</f>
        <v>54000</v>
      </c>
      <c r="K304" s="30"/>
      <c r="L304" s="162">
        <f>K304*H304</f>
        <v>0</v>
      </c>
      <c r="M304" s="161">
        <f>$I304+$K304</f>
        <v>10</v>
      </c>
      <c r="N304" s="165">
        <f>M304*H304</f>
        <v>54000</v>
      </c>
      <c r="O304" s="31">
        <v>10</v>
      </c>
      <c r="P304" s="162">
        <f>O304*H304</f>
        <v>54000</v>
      </c>
      <c r="Q304" s="162">
        <f t="shared" si="26"/>
        <v>0</v>
      </c>
      <c r="R304" s="358">
        <f t="shared" si="29"/>
        <v>0</v>
      </c>
      <c r="S304" s="95" t="s">
        <v>554</v>
      </c>
    </row>
    <row r="305" spans="2:19" ht="21">
      <c r="B305" s="360"/>
      <c r="C305" s="58"/>
      <c r="D305" s="58"/>
      <c r="E305" s="58"/>
      <c r="F305" s="58"/>
      <c r="G305" s="58"/>
      <c r="H305" s="58"/>
      <c r="I305" s="58"/>
      <c r="J305" s="58"/>
      <c r="K305" s="58"/>
      <c r="L305" s="58"/>
      <c r="M305" s="161"/>
      <c r="N305" s="58"/>
      <c r="O305" s="58"/>
      <c r="P305" s="58"/>
      <c r="Q305" s="162">
        <f t="shared" si="26"/>
        <v>0</v>
      </c>
      <c r="R305" s="358">
        <f t="shared" si="29"/>
        <v>0</v>
      </c>
      <c r="S305" s="95"/>
    </row>
    <row r="306" spans="2:19" ht="75">
      <c r="B306" s="359">
        <v>145</v>
      </c>
      <c r="C306" s="28"/>
      <c r="D306" s="28">
        <v>117</v>
      </c>
      <c r="E306" s="28" t="s">
        <v>229</v>
      </c>
      <c r="F306" s="33" t="s">
        <v>228</v>
      </c>
      <c r="G306" s="29" t="s">
        <v>23</v>
      </c>
      <c r="H306" s="163">
        <v>4500</v>
      </c>
      <c r="I306" s="28">
        <v>1.5</v>
      </c>
      <c r="J306" s="164">
        <f>H306*I306</f>
        <v>6750</v>
      </c>
      <c r="K306" s="30"/>
      <c r="L306" s="162">
        <f>K306*H306</f>
        <v>0</v>
      </c>
      <c r="M306" s="161">
        <f>$I306+$K306</f>
        <v>1.5</v>
      </c>
      <c r="N306" s="165">
        <f>M306*H306</f>
        <v>6750</v>
      </c>
      <c r="O306" s="31">
        <v>1.5</v>
      </c>
      <c r="P306" s="162">
        <f t="shared" ref="P306:P318" si="30">O306*H306</f>
        <v>6750</v>
      </c>
      <c r="Q306" s="162">
        <f t="shared" si="26"/>
        <v>0</v>
      </c>
      <c r="R306" s="358">
        <f t="shared" si="29"/>
        <v>0</v>
      </c>
      <c r="S306" s="95" t="s">
        <v>554</v>
      </c>
    </row>
    <row r="307" spans="2:19" ht="21">
      <c r="B307" s="360"/>
      <c r="C307" s="58"/>
      <c r="D307" s="58"/>
      <c r="E307" s="58"/>
      <c r="F307" s="60" t="s">
        <v>543</v>
      </c>
      <c r="G307" s="58"/>
      <c r="H307" s="163">
        <v>4500</v>
      </c>
      <c r="I307" s="58"/>
      <c r="J307" s="58"/>
      <c r="K307" s="58"/>
      <c r="L307" s="58"/>
      <c r="M307" s="161"/>
      <c r="N307" s="165"/>
      <c r="O307" s="176">
        <v>50.401499999999999</v>
      </c>
      <c r="P307" s="162">
        <f t="shared" si="30"/>
        <v>226806.75</v>
      </c>
      <c r="Q307" s="162">
        <f t="shared" si="26"/>
        <v>226806.75</v>
      </c>
      <c r="R307" s="358">
        <f t="shared" si="29"/>
        <v>0</v>
      </c>
      <c r="S307" s="95" t="s">
        <v>554</v>
      </c>
    </row>
    <row r="308" spans="2:19" ht="75">
      <c r="B308" s="359">
        <v>146</v>
      </c>
      <c r="C308" s="28"/>
      <c r="D308" s="28">
        <v>118</v>
      </c>
      <c r="E308" s="28" t="s">
        <v>227</v>
      </c>
      <c r="F308" s="33" t="s">
        <v>226</v>
      </c>
      <c r="G308" s="29" t="s">
        <v>23</v>
      </c>
      <c r="H308" s="163">
        <v>900</v>
      </c>
      <c r="I308" s="28">
        <v>118</v>
      </c>
      <c r="J308" s="164">
        <f>H308*I308</f>
        <v>106200</v>
      </c>
      <c r="K308" s="30"/>
      <c r="L308" s="162">
        <f>K308*H308</f>
        <v>0</v>
      </c>
      <c r="M308" s="161">
        <f>$I308+$K308</f>
        <v>118</v>
      </c>
      <c r="N308" s="165">
        <f>M308*H308</f>
        <v>106200</v>
      </c>
      <c r="O308" s="31">
        <v>118</v>
      </c>
      <c r="P308" s="162">
        <f t="shared" si="30"/>
        <v>106200</v>
      </c>
      <c r="Q308" s="162">
        <f t="shared" si="26"/>
        <v>0</v>
      </c>
      <c r="R308" s="358">
        <f t="shared" si="29"/>
        <v>0</v>
      </c>
      <c r="S308" s="95" t="s">
        <v>554</v>
      </c>
    </row>
    <row r="309" spans="2:19" ht="21">
      <c r="B309" s="360"/>
      <c r="C309" s="58"/>
      <c r="D309" s="58"/>
      <c r="E309" s="58"/>
      <c r="F309" s="60" t="s">
        <v>543</v>
      </c>
      <c r="G309" s="58"/>
      <c r="H309" s="163">
        <v>900</v>
      </c>
      <c r="I309" s="58"/>
      <c r="J309" s="58"/>
      <c r="K309" s="58"/>
      <c r="L309" s="58"/>
      <c r="M309" s="161"/>
      <c r="N309" s="165"/>
      <c r="O309" s="176">
        <v>34.691000000000003</v>
      </c>
      <c r="P309" s="162">
        <f t="shared" si="30"/>
        <v>31221.9</v>
      </c>
      <c r="Q309" s="162">
        <f t="shared" si="26"/>
        <v>31221.9</v>
      </c>
      <c r="R309" s="358">
        <f t="shared" si="29"/>
        <v>0</v>
      </c>
      <c r="S309" s="95" t="s">
        <v>554</v>
      </c>
    </row>
    <row r="310" spans="2:19" ht="90">
      <c r="B310" s="359">
        <v>147</v>
      </c>
      <c r="C310" s="28"/>
      <c r="D310" s="28">
        <v>119</v>
      </c>
      <c r="E310" s="28" t="s">
        <v>225</v>
      </c>
      <c r="F310" s="33" t="s">
        <v>224</v>
      </c>
      <c r="G310" s="29" t="s">
        <v>0</v>
      </c>
      <c r="H310" s="163">
        <v>630</v>
      </c>
      <c r="I310" s="28">
        <v>25</v>
      </c>
      <c r="J310" s="164">
        <f>H310*I310</f>
        <v>15750</v>
      </c>
      <c r="K310" s="30"/>
      <c r="L310" s="162">
        <f>K310*H310</f>
        <v>0</v>
      </c>
      <c r="M310" s="161">
        <f>$I310+$K310</f>
        <v>25</v>
      </c>
      <c r="N310" s="165">
        <f>M310*H310</f>
        <v>15750</v>
      </c>
      <c r="O310" s="31">
        <v>25</v>
      </c>
      <c r="P310" s="162">
        <f t="shared" si="30"/>
        <v>15750</v>
      </c>
      <c r="Q310" s="162">
        <f t="shared" si="26"/>
        <v>0</v>
      </c>
      <c r="R310" s="358">
        <f t="shared" si="29"/>
        <v>0</v>
      </c>
      <c r="S310" s="95" t="s">
        <v>554</v>
      </c>
    </row>
    <row r="311" spans="2:19" ht="21">
      <c r="B311" s="360"/>
      <c r="C311" s="58"/>
      <c r="D311" s="58"/>
      <c r="E311" s="58"/>
      <c r="F311" s="60" t="s">
        <v>543</v>
      </c>
      <c r="G311" s="58"/>
      <c r="H311" s="163">
        <v>630</v>
      </c>
      <c r="I311" s="58"/>
      <c r="J311" s="58"/>
      <c r="K311" s="58"/>
      <c r="L311" s="58"/>
      <c r="M311" s="161"/>
      <c r="N311" s="165"/>
      <c r="O311" s="176">
        <v>667.92650000000003</v>
      </c>
      <c r="P311" s="162">
        <f t="shared" si="30"/>
        <v>420793.69500000001</v>
      </c>
      <c r="Q311" s="162">
        <f t="shared" si="26"/>
        <v>420793.69500000001</v>
      </c>
      <c r="R311" s="358">
        <f t="shared" si="29"/>
        <v>0</v>
      </c>
      <c r="S311" s="95" t="s">
        <v>554</v>
      </c>
    </row>
    <row r="312" spans="2:19" ht="90">
      <c r="B312" s="359">
        <v>148</v>
      </c>
      <c r="C312" s="28"/>
      <c r="D312" s="28">
        <v>120</v>
      </c>
      <c r="E312" s="28" t="s">
        <v>223</v>
      </c>
      <c r="F312" s="33" t="s">
        <v>222</v>
      </c>
      <c r="G312" s="29" t="s">
        <v>3</v>
      </c>
      <c r="H312" s="163">
        <v>1800</v>
      </c>
      <c r="I312" s="28">
        <v>57</v>
      </c>
      <c r="J312" s="164">
        <f>H312*I312</f>
        <v>102600</v>
      </c>
      <c r="K312" s="30"/>
      <c r="L312" s="162">
        <f>K312*H312</f>
        <v>0</v>
      </c>
      <c r="M312" s="161">
        <f>$I312+$K312</f>
        <v>57</v>
      </c>
      <c r="N312" s="165">
        <f>M312*H312</f>
        <v>102600</v>
      </c>
      <c r="O312" s="31">
        <v>57</v>
      </c>
      <c r="P312" s="162">
        <f t="shared" si="30"/>
        <v>102600</v>
      </c>
      <c r="Q312" s="162">
        <f t="shared" si="26"/>
        <v>0</v>
      </c>
      <c r="R312" s="358">
        <f t="shared" si="29"/>
        <v>0</v>
      </c>
      <c r="S312" s="95" t="s">
        <v>554</v>
      </c>
    </row>
    <row r="313" spans="2:19" ht="21">
      <c r="B313" s="360"/>
      <c r="C313" s="58"/>
      <c r="D313" s="58"/>
      <c r="E313" s="58"/>
      <c r="F313" s="60" t="s">
        <v>543</v>
      </c>
      <c r="G313" s="58"/>
      <c r="H313" s="163">
        <v>1800</v>
      </c>
      <c r="I313" s="58"/>
      <c r="J313" s="58"/>
      <c r="K313" s="58"/>
      <c r="L313" s="58"/>
      <c r="M313" s="161"/>
      <c r="N313" s="165"/>
      <c r="O313" s="176">
        <v>146</v>
      </c>
      <c r="P313" s="162">
        <f t="shared" si="30"/>
        <v>262800</v>
      </c>
      <c r="Q313" s="162">
        <f t="shared" si="26"/>
        <v>262800</v>
      </c>
      <c r="R313" s="358">
        <f t="shared" si="29"/>
        <v>0</v>
      </c>
      <c r="S313" s="95" t="s">
        <v>554</v>
      </c>
    </row>
    <row r="314" spans="2:19" ht="45">
      <c r="B314" s="359">
        <v>149</v>
      </c>
      <c r="C314" s="28"/>
      <c r="D314" s="28">
        <v>121</v>
      </c>
      <c r="E314" s="28" t="s">
        <v>221</v>
      </c>
      <c r="F314" s="33" t="s">
        <v>220</v>
      </c>
      <c r="G314" s="29" t="s">
        <v>23</v>
      </c>
      <c r="H314" s="163">
        <v>900</v>
      </c>
      <c r="I314" s="28">
        <v>250</v>
      </c>
      <c r="J314" s="164">
        <f>H314*I314</f>
        <v>225000</v>
      </c>
      <c r="K314" s="30"/>
      <c r="L314" s="162">
        <f>K314*H314</f>
        <v>0</v>
      </c>
      <c r="M314" s="161">
        <f>$I314+$K314</f>
        <v>250</v>
      </c>
      <c r="N314" s="165">
        <f>M314*H314</f>
        <v>225000</v>
      </c>
      <c r="O314" s="31">
        <v>250</v>
      </c>
      <c r="P314" s="162">
        <f t="shared" si="30"/>
        <v>225000</v>
      </c>
      <c r="Q314" s="162">
        <f t="shared" si="26"/>
        <v>0</v>
      </c>
      <c r="R314" s="358">
        <f t="shared" si="29"/>
        <v>0</v>
      </c>
      <c r="S314" s="95" t="s">
        <v>554</v>
      </c>
    </row>
    <row r="315" spans="2:19" ht="21">
      <c r="B315" s="360"/>
      <c r="C315" s="58"/>
      <c r="D315" s="58"/>
      <c r="E315" s="58"/>
      <c r="F315" s="60" t="s">
        <v>543</v>
      </c>
      <c r="G315" s="58"/>
      <c r="H315" s="163">
        <v>900</v>
      </c>
      <c r="I315" s="58"/>
      <c r="J315" s="58"/>
      <c r="K315" s="58"/>
      <c r="L315" s="58"/>
      <c r="M315" s="161"/>
      <c r="N315" s="165"/>
      <c r="O315" s="176">
        <v>64.769000000000005</v>
      </c>
      <c r="P315" s="162">
        <f t="shared" si="30"/>
        <v>58292.100000000006</v>
      </c>
      <c r="Q315" s="162">
        <f t="shared" si="26"/>
        <v>58292.100000000006</v>
      </c>
      <c r="R315" s="358">
        <f t="shared" si="29"/>
        <v>0</v>
      </c>
      <c r="S315" s="95" t="s">
        <v>554</v>
      </c>
    </row>
    <row r="316" spans="2:19">
      <c r="B316" s="359">
        <v>150</v>
      </c>
      <c r="C316" s="28">
        <v>40</v>
      </c>
      <c r="D316" s="28">
        <v>122</v>
      </c>
      <c r="E316" s="28" t="s">
        <v>219</v>
      </c>
      <c r="F316" s="33" t="s">
        <v>218</v>
      </c>
      <c r="G316" s="29" t="s">
        <v>23</v>
      </c>
      <c r="H316" s="163">
        <v>18900</v>
      </c>
      <c r="I316" s="28">
        <v>3</v>
      </c>
      <c r="J316" s="164">
        <f>H316*I316</f>
        <v>56700</v>
      </c>
      <c r="K316" s="30"/>
      <c r="L316" s="162">
        <f>K316*H316</f>
        <v>0</v>
      </c>
      <c r="M316" s="161">
        <f t="shared" ref="M316:M378" si="31">$I316+$K316</f>
        <v>3</v>
      </c>
      <c r="N316" s="165">
        <f>M316*H316</f>
        <v>56700</v>
      </c>
      <c r="O316" s="31">
        <v>3</v>
      </c>
      <c r="P316" s="162">
        <f t="shared" si="30"/>
        <v>56700</v>
      </c>
      <c r="Q316" s="162">
        <f t="shared" si="26"/>
        <v>0</v>
      </c>
      <c r="R316" s="358">
        <f t="shared" si="29"/>
        <v>0</v>
      </c>
      <c r="S316" s="95" t="s">
        <v>554</v>
      </c>
    </row>
    <row r="317" spans="2:19" ht="21">
      <c r="B317" s="360"/>
      <c r="C317" s="58"/>
      <c r="D317" s="58"/>
      <c r="E317" s="58"/>
      <c r="F317" s="60" t="s">
        <v>543</v>
      </c>
      <c r="G317" s="58"/>
      <c r="H317" s="163">
        <v>18900</v>
      </c>
      <c r="I317" s="58"/>
      <c r="J317" s="58"/>
      <c r="K317" s="58"/>
      <c r="L317" s="58"/>
      <c r="M317" s="161"/>
      <c r="N317" s="165"/>
      <c r="O317" s="30">
        <v>0.17</v>
      </c>
      <c r="P317" s="162">
        <f t="shared" si="30"/>
        <v>3213.0000000000005</v>
      </c>
      <c r="Q317" s="162">
        <f t="shared" si="26"/>
        <v>3213.0000000000005</v>
      </c>
      <c r="R317" s="358">
        <f t="shared" si="29"/>
        <v>0</v>
      </c>
      <c r="S317" s="95" t="s">
        <v>554</v>
      </c>
    </row>
    <row r="318" spans="2:19">
      <c r="B318" s="359">
        <v>151</v>
      </c>
      <c r="C318" s="28">
        <v>41</v>
      </c>
      <c r="D318" s="28">
        <v>123</v>
      </c>
      <c r="E318" s="28" t="s">
        <v>217</v>
      </c>
      <c r="F318" s="33" t="s">
        <v>216</v>
      </c>
      <c r="G318" s="29" t="s">
        <v>0</v>
      </c>
      <c r="H318" s="163">
        <v>1170</v>
      </c>
      <c r="I318" s="28">
        <v>12</v>
      </c>
      <c r="J318" s="164">
        <f>H318*I318</f>
        <v>14040</v>
      </c>
      <c r="K318" s="30"/>
      <c r="L318" s="162">
        <f>K318*H318</f>
        <v>0</v>
      </c>
      <c r="M318" s="161">
        <f t="shared" si="31"/>
        <v>12</v>
      </c>
      <c r="N318" s="165">
        <f>M318*H318</f>
        <v>14040</v>
      </c>
      <c r="O318" s="31">
        <v>0</v>
      </c>
      <c r="P318" s="162">
        <f t="shared" si="30"/>
        <v>0</v>
      </c>
      <c r="Q318" s="162">
        <f t="shared" si="26"/>
        <v>0</v>
      </c>
      <c r="R318" s="358">
        <f t="shared" si="29"/>
        <v>14040</v>
      </c>
      <c r="S318" s="95" t="s">
        <v>554</v>
      </c>
    </row>
    <row r="319" spans="2:19" ht="21">
      <c r="B319" s="360"/>
      <c r="C319" s="58"/>
      <c r="D319" s="58"/>
      <c r="E319" s="58"/>
      <c r="F319" s="58"/>
      <c r="G319" s="58"/>
      <c r="H319" s="58"/>
      <c r="I319" s="58"/>
      <c r="J319" s="58"/>
      <c r="K319" s="58"/>
      <c r="L319" s="58"/>
      <c r="M319" s="161"/>
      <c r="N319" s="58"/>
      <c r="O319" s="58"/>
      <c r="P319" s="58"/>
      <c r="Q319" s="162">
        <f t="shared" si="26"/>
        <v>0</v>
      </c>
      <c r="R319" s="358">
        <f t="shared" si="29"/>
        <v>0</v>
      </c>
      <c r="S319" s="95" t="s">
        <v>554</v>
      </c>
    </row>
    <row r="320" spans="2:19">
      <c r="B320" s="359">
        <v>152</v>
      </c>
      <c r="C320" s="28">
        <v>41</v>
      </c>
      <c r="D320" s="28">
        <v>124</v>
      </c>
      <c r="E320" s="28" t="s">
        <v>215</v>
      </c>
      <c r="F320" s="33" t="s">
        <v>214</v>
      </c>
      <c r="G320" s="29" t="s">
        <v>0</v>
      </c>
      <c r="H320" s="163">
        <v>900</v>
      </c>
      <c r="I320" s="28">
        <v>12</v>
      </c>
      <c r="J320" s="164">
        <f>H320*I320</f>
        <v>10800</v>
      </c>
      <c r="K320" s="30"/>
      <c r="L320" s="162">
        <f>K320*H320</f>
        <v>0</v>
      </c>
      <c r="M320" s="161">
        <f t="shared" si="31"/>
        <v>12</v>
      </c>
      <c r="N320" s="165">
        <f>M320*H320</f>
        <v>10800</v>
      </c>
      <c r="O320" s="31">
        <v>0</v>
      </c>
      <c r="P320" s="162">
        <f>O320*H320</f>
        <v>0</v>
      </c>
      <c r="Q320" s="162">
        <f t="shared" si="26"/>
        <v>0</v>
      </c>
      <c r="R320" s="358">
        <f t="shared" si="29"/>
        <v>10800</v>
      </c>
      <c r="S320" s="95" t="s">
        <v>554</v>
      </c>
    </row>
    <row r="321" spans="2:19" ht="21">
      <c r="B321" s="360"/>
      <c r="C321" s="58"/>
      <c r="D321" s="58"/>
      <c r="E321" s="58"/>
      <c r="F321" s="58"/>
      <c r="G321" s="58"/>
      <c r="H321" s="58"/>
      <c r="I321" s="58"/>
      <c r="J321" s="58"/>
      <c r="K321" s="58"/>
      <c r="L321" s="58"/>
      <c r="M321" s="161"/>
      <c r="N321" s="58"/>
      <c r="O321" s="58"/>
      <c r="P321" s="58"/>
      <c r="Q321" s="162">
        <f t="shared" si="26"/>
        <v>0</v>
      </c>
      <c r="R321" s="358">
        <f t="shared" si="29"/>
        <v>0</v>
      </c>
      <c r="S321" s="95" t="s">
        <v>554</v>
      </c>
    </row>
    <row r="322" spans="2:19">
      <c r="B322" s="359">
        <v>153</v>
      </c>
      <c r="C322" s="28">
        <v>42</v>
      </c>
      <c r="D322" s="28">
        <v>125</v>
      </c>
      <c r="E322" s="28" t="s">
        <v>213</v>
      </c>
      <c r="F322" s="33" t="s">
        <v>212</v>
      </c>
      <c r="G322" s="29" t="s">
        <v>23</v>
      </c>
      <c r="H322" s="163">
        <v>15300</v>
      </c>
      <c r="I322" s="28">
        <v>3</v>
      </c>
      <c r="J322" s="164">
        <f>H322*I322</f>
        <v>45900</v>
      </c>
      <c r="K322" s="30"/>
      <c r="L322" s="162">
        <f>K322*H322</f>
        <v>0</v>
      </c>
      <c r="M322" s="161">
        <f t="shared" si="31"/>
        <v>3</v>
      </c>
      <c r="N322" s="165">
        <f>M322*H322</f>
        <v>45900</v>
      </c>
      <c r="O322" s="31">
        <v>3</v>
      </c>
      <c r="P322" s="162">
        <f>O322*H322</f>
        <v>45900</v>
      </c>
      <c r="Q322" s="162">
        <f t="shared" si="26"/>
        <v>0</v>
      </c>
      <c r="R322" s="358">
        <f t="shared" si="29"/>
        <v>0</v>
      </c>
      <c r="S322" s="95" t="s">
        <v>554</v>
      </c>
    </row>
    <row r="323" spans="2:19" ht="21">
      <c r="B323" s="360"/>
      <c r="C323" s="58"/>
      <c r="D323" s="58"/>
      <c r="E323" s="58"/>
      <c r="F323" s="60" t="s">
        <v>543</v>
      </c>
      <c r="G323" s="58"/>
      <c r="H323" s="163">
        <v>15300</v>
      </c>
      <c r="I323" s="58"/>
      <c r="J323" s="58"/>
      <c r="K323" s="58"/>
      <c r="L323" s="58"/>
      <c r="M323" s="161"/>
      <c r="N323" s="165"/>
      <c r="O323" s="176">
        <v>108.95100000000001</v>
      </c>
      <c r="P323" s="162">
        <f>O323*H323</f>
        <v>1666950.3</v>
      </c>
      <c r="Q323" s="162">
        <f t="shared" si="26"/>
        <v>1666950.3</v>
      </c>
      <c r="R323" s="358">
        <f t="shared" si="29"/>
        <v>0</v>
      </c>
      <c r="S323" s="95" t="s">
        <v>554</v>
      </c>
    </row>
    <row r="324" spans="2:19" ht="30">
      <c r="B324" s="359">
        <v>154</v>
      </c>
      <c r="C324" s="28">
        <v>43</v>
      </c>
      <c r="D324" s="28">
        <v>126</v>
      </c>
      <c r="E324" s="28" t="s">
        <v>211</v>
      </c>
      <c r="F324" s="33" t="s">
        <v>210</v>
      </c>
      <c r="G324" s="29" t="s">
        <v>0</v>
      </c>
      <c r="H324" s="163">
        <v>2700</v>
      </c>
      <c r="I324" s="28">
        <v>500</v>
      </c>
      <c r="J324" s="164">
        <f>H324*I324</f>
        <v>1350000</v>
      </c>
      <c r="K324" s="30"/>
      <c r="L324" s="162">
        <f>K324*H324</f>
        <v>0</v>
      </c>
      <c r="M324" s="161">
        <f t="shared" si="31"/>
        <v>500</v>
      </c>
      <c r="N324" s="165">
        <f>M324*H324</f>
        <v>1350000</v>
      </c>
      <c r="O324" s="31">
        <v>404.9325</v>
      </c>
      <c r="P324" s="162">
        <f>O324*H324</f>
        <v>1093317.75</v>
      </c>
      <c r="Q324" s="162">
        <f t="shared" si="26"/>
        <v>0</v>
      </c>
      <c r="R324" s="358">
        <f t="shared" si="29"/>
        <v>256682.25</v>
      </c>
      <c r="S324" s="95" t="s">
        <v>554</v>
      </c>
    </row>
    <row r="325" spans="2:19" ht="21">
      <c r="B325" s="360"/>
      <c r="C325" s="58"/>
      <c r="D325" s="58"/>
      <c r="E325" s="58"/>
      <c r="F325" s="58"/>
      <c r="G325" s="58"/>
      <c r="H325" s="58"/>
      <c r="I325" s="58"/>
      <c r="J325" s="58"/>
      <c r="K325" s="58"/>
      <c r="L325" s="58"/>
      <c r="M325" s="161"/>
      <c r="N325" s="58"/>
      <c r="O325" s="58"/>
      <c r="P325" s="58"/>
      <c r="Q325" s="162">
        <f t="shared" si="26"/>
        <v>0</v>
      </c>
      <c r="R325" s="358">
        <f t="shared" si="29"/>
        <v>0</v>
      </c>
      <c r="S325" s="95" t="s">
        <v>554</v>
      </c>
    </row>
    <row r="326" spans="2:19" ht="30">
      <c r="B326" s="359">
        <v>155</v>
      </c>
      <c r="C326" s="28">
        <v>44</v>
      </c>
      <c r="D326" s="28">
        <v>127</v>
      </c>
      <c r="E326" s="28" t="s">
        <v>209</v>
      </c>
      <c r="F326" s="33" t="s">
        <v>768</v>
      </c>
      <c r="G326" s="29" t="s">
        <v>23</v>
      </c>
      <c r="H326" s="163">
        <v>9000</v>
      </c>
      <c r="I326" s="28">
        <v>1.5</v>
      </c>
      <c r="J326" s="164">
        <f>H326*I326</f>
        <v>13500</v>
      </c>
      <c r="K326" s="30"/>
      <c r="L326" s="162">
        <f>K326*H326</f>
        <v>0</v>
      </c>
      <c r="M326" s="161">
        <f t="shared" si="31"/>
        <v>1.5</v>
      </c>
      <c r="N326" s="165">
        <f>M326*H326</f>
        <v>13500</v>
      </c>
      <c r="O326" s="31">
        <v>0</v>
      </c>
      <c r="P326" s="162">
        <f>O326*H326</f>
        <v>0</v>
      </c>
      <c r="Q326" s="162">
        <f t="shared" ref="Q326:Q389" si="32">IF(P326&gt;N326,P326-N326,0)</f>
        <v>0</v>
      </c>
      <c r="R326" s="358">
        <f t="shared" si="29"/>
        <v>13500</v>
      </c>
      <c r="S326" s="95" t="s">
        <v>554</v>
      </c>
    </row>
    <row r="327" spans="2:19" ht="21">
      <c r="B327" s="360"/>
      <c r="C327" s="58"/>
      <c r="D327" s="58"/>
      <c r="E327" s="58"/>
      <c r="F327" s="58"/>
      <c r="G327" s="58"/>
      <c r="H327" s="58"/>
      <c r="I327" s="58"/>
      <c r="J327" s="58"/>
      <c r="K327" s="58"/>
      <c r="L327" s="58"/>
      <c r="M327" s="161"/>
      <c r="N327" s="58"/>
      <c r="O327" s="58"/>
      <c r="P327" s="58"/>
      <c r="Q327" s="162">
        <f t="shared" si="32"/>
        <v>0</v>
      </c>
      <c r="R327" s="358">
        <f t="shared" si="29"/>
        <v>0</v>
      </c>
      <c r="S327" s="95" t="s">
        <v>554</v>
      </c>
    </row>
    <row r="328" spans="2:19" ht="30">
      <c r="B328" s="359">
        <v>156</v>
      </c>
      <c r="C328" s="28">
        <v>45</v>
      </c>
      <c r="D328" s="28">
        <v>128</v>
      </c>
      <c r="E328" s="28" t="s">
        <v>207</v>
      </c>
      <c r="F328" s="33" t="s">
        <v>206</v>
      </c>
      <c r="G328" s="29" t="s">
        <v>23</v>
      </c>
      <c r="H328" s="163">
        <v>7200</v>
      </c>
      <c r="I328" s="28">
        <v>23</v>
      </c>
      <c r="J328" s="164">
        <f>H328*I328</f>
        <v>165600</v>
      </c>
      <c r="K328" s="30"/>
      <c r="L328" s="162">
        <f>K328*H328</f>
        <v>0</v>
      </c>
      <c r="M328" s="161">
        <f t="shared" si="31"/>
        <v>23</v>
      </c>
      <c r="N328" s="165">
        <f>M328*H328</f>
        <v>165600</v>
      </c>
      <c r="O328" s="31">
        <v>16.865100000000002</v>
      </c>
      <c r="P328" s="162">
        <f>O328*H328</f>
        <v>121428.72000000002</v>
      </c>
      <c r="Q328" s="162">
        <f t="shared" si="32"/>
        <v>0</v>
      </c>
      <c r="R328" s="358">
        <f t="shared" si="29"/>
        <v>44171.279999999984</v>
      </c>
      <c r="S328" s="95" t="s">
        <v>554</v>
      </c>
    </row>
    <row r="329" spans="2:19" ht="21">
      <c r="B329" s="360"/>
      <c r="C329" s="58"/>
      <c r="D329" s="58"/>
      <c r="E329" s="58"/>
      <c r="F329" s="58"/>
      <c r="G329" s="58"/>
      <c r="H329" s="58"/>
      <c r="I329" s="58"/>
      <c r="J329" s="58"/>
      <c r="K329" s="58"/>
      <c r="L329" s="58"/>
      <c r="M329" s="161"/>
      <c r="N329" s="58"/>
      <c r="O329" s="58"/>
      <c r="P329" s="58"/>
      <c r="Q329" s="162">
        <f t="shared" si="32"/>
        <v>0</v>
      </c>
      <c r="R329" s="358">
        <f t="shared" si="29"/>
        <v>0</v>
      </c>
      <c r="S329" s="95" t="s">
        <v>554</v>
      </c>
    </row>
    <row r="330" spans="2:19" ht="30">
      <c r="B330" s="359">
        <v>157</v>
      </c>
      <c r="C330" s="28">
        <v>46</v>
      </c>
      <c r="D330" s="28">
        <v>129</v>
      </c>
      <c r="E330" s="28" t="s">
        <v>205</v>
      </c>
      <c r="F330" s="33" t="s">
        <v>204</v>
      </c>
      <c r="G330" s="29" t="s">
        <v>203</v>
      </c>
      <c r="H330" s="163">
        <v>126000</v>
      </c>
      <c r="I330" s="28">
        <v>1.25</v>
      </c>
      <c r="J330" s="164">
        <f>H330*I330</f>
        <v>157500</v>
      </c>
      <c r="K330" s="30"/>
      <c r="L330" s="162">
        <f>K330*H330</f>
        <v>0</v>
      </c>
      <c r="M330" s="161">
        <f t="shared" si="31"/>
        <v>1.25</v>
      </c>
      <c r="N330" s="165">
        <f>M330*H330</f>
        <v>157500</v>
      </c>
      <c r="O330" s="31">
        <v>0.76860000000000006</v>
      </c>
      <c r="P330" s="162">
        <f>O330*H330</f>
        <v>96843.6</v>
      </c>
      <c r="Q330" s="162">
        <f t="shared" si="32"/>
        <v>0</v>
      </c>
      <c r="R330" s="358">
        <f t="shared" si="29"/>
        <v>60656.399999999994</v>
      </c>
      <c r="S330" s="95" t="s">
        <v>554</v>
      </c>
    </row>
    <row r="331" spans="2:19" ht="21">
      <c r="B331" s="360"/>
      <c r="C331" s="58"/>
      <c r="D331" s="58"/>
      <c r="E331" s="58"/>
      <c r="F331" s="58"/>
      <c r="G331" s="58"/>
      <c r="H331" s="58"/>
      <c r="I331" s="58"/>
      <c r="J331" s="58"/>
      <c r="K331" s="58"/>
      <c r="L331" s="58"/>
      <c r="M331" s="161"/>
      <c r="N331" s="58"/>
      <c r="O331" s="58"/>
      <c r="P331" s="58"/>
      <c r="Q331" s="162">
        <f t="shared" si="32"/>
        <v>0</v>
      </c>
      <c r="R331" s="358">
        <f t="shared" si="29"/>
        <v>0</v>
      </c>
      <c r="S331" s="95" t="s">
        <v>554</v>
      </c>
    </row>
    <row r="332" spans="2:19" ht="45">
      <c r="B332" s="359">
        <v>158</v>
      </c>
      <c r="C332" s="28">
        <v>49</v>
      </c>
      <c r="D332" s="28">
        <v>130</v>
      </c>
      <c r="E332" s="28" t="s">
        <v>202</v>
      </c>
      <c r="F332" s="33" t="s">
        <v>201</v>
      </c>
      <c r="G332" s="29" t="s">
        <v>0</v>
      </c>
      <c r="H332" s="163">
        <v>1224</v>
      </c>
      <c r="I332" s="28">
        <v>1600</v>
      </c>
      <c r="J332" s="164">
        <f>H332*I332</f>
        <v>1958400</v>
      </c>
      <c r="K332" s="30"/>
      <c r="L332" s="162">
        <f>K332*H332</f>
        <v>0</v>
      </c>
      <c r="M332" s="161">
        <f t="shared" si="31"/>
        <v>1600</v>
      </c>
      <c r="N332" s="165">
        <f>M332*H332</f>
        <v>1958400</v>
      </c>
      <c r="O332" s="31">
        <v>1600</v>
      </c>
      <c r="P332" s="162">
        <f>O332*H332</f>
        <v>1958400</v>
      </c>
      <c r="Q332" s="162">
        <f t="shared" si="32"/>
        <v>0</v>
      </c>
      <c r="R332" s="358">
        <f t="shared" si="29"/>
        <v>0</v>
      </c>
      <c r="S332" s="95" t="s">
        <v>554</v>
      </c>
    </row>
    <row r="333" spans="2:19" ht="21">
      <c r="B333" s="360"/>
      <c r="C333" s="58"/>
      <c r="D333" s="58"/>
      <c r="E333" s="58"/>
      <c r="F333" s="60" t="s">
        <v>543</v>
      </c>
      <c r="G333" s="58"/>
      <c r="H333" s="163">
        <v>1224</v>
      </c>
      <c r="I333" s="58"/>
      <c r="J333" s="58"/>
      <c r="K333" s="58"/>
      <c r="L333" s="58"/>
      <c r="M333" s="161"/>
      <c r="N333" s="165"/>
      <c r="O333" s="176">
        <v>548.80400000000009</v>
      </c>
      <c r="P333" s="162">
        <f>O333*H333</f>
        <v>671736.09600000014</v>
      </c>
      <c r="Q333" s="162">
        <f t="shared" si="32"/>
        <v>671736.09600000014</v>
      </c>
      <c r="R333" s="358">
        <f t="shared" si="29"/>
        <v>0</v>
      </c>
      <c r="S333" s="95" t="s">
        <v>554</v>
      </c>
    </row>
    <row r="334" spans="2:19" ht="30">
      <c r="B334" s="359">
        <v>159</v>
      </c>
      <c r="C334" s="28">
        <v>51</v>
      </c>
      <c r="D334" s="28">
        <v>131</v>
      </c>
      <c r="E334" s="28" t="s">
        <v>200</v>
      </c>
      <c r="F334" s="33" t="s">
        <v>199</v>
      </c>
      <c r="G334" s="29" t="s">
        <v>0</v>
      </c>
      <c r="H334" s="163">
        <v>360</v>
      </c>
      <c r="I334" s="28">
        <v>77.78</v>
      </c>
      <c r="J334" s="164">
        <f>H334*I334</f>
        <v>28000.799999999999</v>
      </c>
      <c r="K334" s="30"/>
      <c r="L334" s="162">
        <f>K334*H334</f>
        <v>0</v>
      </c>
      <c r="M334" s="161">
        <f t="shared" si="31"/>
        <v>77.78</v>
      </c>
      <c r="N334" s="165">
        <f>M334*H334</f>
        <v>28000.799999999999</v>
      </c>
      <c r="O334" s="31">
        <v>43.050000000000004</v>
      </c>
      <c r="P334" s="162">
        <f>O334*H334</f>
        <v>15498.000000000002</v>
      </c>
      <c r="Q334" s="162">
        <f t="shared" si="32"/>
        <v>0</v>
      </c>
      <c r="R334" s="358">
        <f t="shared" si="29"/>
        <v>12502.799999999997</v>
      </c>
      <c r="S334" s="95" t="s">
        <v>554</v>
      </c>
    </row>
    <row r="335" spans="2:19" ht="21">
      <c r="B335" s="360"/>
      <c r="C335" s="58"/>
      <c r="D335" s="58"/>
      <c r="E335" s="58"/>
      <c r="F335" s="58"/>
      <c r="G335" s="58"/>
      <c r="H335" s="58"/>
      <c r="I335" s="58"/>
      <c r="J335" s="58"/>
      <c r="K335" s="58"/>
      <c r="L335" s="58"/>
      <c r="M335" s="161"/>
      <c r="N335" s="58"/>
      <c r="O335" s="58"/>
      <c r="P335" s="58"/>
      <c r="Q335" s="162">
        <f t="shared" si="32"/>
        <v>0</v>
      </c>
      <c r="R335" s="358">
        <f t="shared" ref="R335:R366" si="33">IF(N335&gt;P335,N335-P335,0)</f>
        <v>0</v>
      </c>
      <c r="S335" s="95" t="s">
        <v>554</v>
      </c>
    </row>
    <row r="336" spans="2:19" ht="105">
      <c r="B336" s="359">
        <v>160</v>
      </c>
      <c r="C336" s="28">
        <v>92</v>
      </c>
      <c r="D336" s="28">
        <v>222</v>
      </c>
      <c r="E336" s="28" t="s">
        <v>198</v>
      </c>
      <c r="F336" s="33" t="s">
        <v>197</v>
      </c>
      <c r="G336" s="29" t="s">
        <v>0</v>
      </c>
      <c r="H336" s="163">
        <v>270</v>
      </c>
      <c r="I336" s="28">
        <v>4447</v>
      </c>
      <c r="J336" s="164">
        <f>H336*I336</f>
        <v>1200690</v>
      </c>
      <c r="K336" s="30"/>
      <c r="L336" s="162">
        <f>K336*H336</f>
        <v>0</v>
      </c>
      <c r="M336" s="161">
        <f t="shared" si="31"/>
        <v>4447</v>
      </c>
      <c r="N336" s="165">
        <f>M336*H336</f>
        <v>1200690</v>
      </c>
      <c r="O336" s="31">
        <v>1811.5335</v>
      </c>
      <c r="P336" s="162">
        <f>O336*H336</f>
        <v>489114.04499999998</v>
      </c>
      <c r="Q336" s="162">
        <f t="shared" si="32"/>
        <v>0</v>
      </c>
      <c r="R336" s="358">
        <f t="shared" si="33"/>
        <v>711575.95500000007</v>
      </c>
      <c r="S336" s="95" t="s">
        <v>554</v>
      </c>
    </row>
    <row r="337" spans="2:19" ht="21">
      <c r="B337" s="360"/>
      <c r="C337" s="58"/>
      <c r="D337" s="58"/>
      <c r="E337" s="58"/>
      <c r="F337" s="58"/>
      <c r="G337" s="58"/>
      <c r="H337" s="58"/>
      <c r="I337" s="58"/>
      <c r="J337" s="58"/>
      <c r="K337" s="58"/>
      <c r="L337" s="58"/>
      <c r="M337" s="161"/>
      <c r="N337" s="58"/>
      <c r="O337" s="58"/>
      <c r="P337" s="58"/>
      <c r="Q337" s="162">
        <f t="shared" si="32"/>
        <v>0</v>
      </c>
      <c r="R337" s="358">
        <f t="shared" si="33"/>
        <v>0</v>
      </c>
      <c r="S337" s="95" t="s">
        <v>554</v>
      </c>
    </row>
    <row r="338" spans="2:19">
      <c r="B338" s="359">
        <v>161</v>
      </c>
      <c r="C338" s="28">
        <v>53</v>
      </c>
      <c r="D338" s="28">
        <v>132</v>
      </c>
      <c r="E338" s="28" t="s">
        <v>196</v>
      </c>
      <c r="F338" s="33" t="s">
        <v>195</v>
      </c>
      <c r="G338" s="29" t="s">
        <v>0</v>
      </c>
      <c r="H338" s="163">
        <v>1710</v>
      </c>
      <c r="I338" s="28">
        <v>85</v>
      </c>
      <c r="J338" s="164">
        <f>H338*I338</f>
        <v>145350</v>
      </c>
      <c r="K338" s="30"/>
      <c r="L338" s="162">
        <f>K338*H338</f>
        <v>0</v>
      </c>
      <c r="M338" s="161">
        <f t="shared" si="31"/>
        <v>85</v>
      </c>
      <c r="N338" s="165">
        <f>M338*H338</f>
        <v>145350</v>
      </c>
      <c r="O338" s="31">
        <v>85</v>
      </c>
      <c r="P338" s="162">
        <f>O338*H338</f>
        <v>145350</v>
      </c>
      <c r="Q338" s="162">
        <f t="shared" si="32"/>
        <v>0</v>
      </c>
      <c r="R338" s="358">
        <f t="shared" si="33"/>
        <v>0</v>
      </c>
      <c r="S338" s="95" t="s">
        <v>554</v>
      </c>
    </row>
    <row r="339" spans="2:19" ht="21">
      <c r="B339" s="360"/>
      <c r="C339" s="58"/>
      <c r="D339" s="58"/>
      <c r="E339" s="58"/>
      <c r="F339" s="60" t="s">
        <v>543</v>
      </c>
      <c r="G339" s="58"/>
      <c r="H339" s="163">
        <v>1710</v>
      </c>
      <c r="I339" s="58"/>
      <c r="J339" s="58"/>
      <c r="K339" s="58"/>
      <c r="L339" s="58"/>
      <c r="M339" s="161"/>
      <c r="N339" s="165"/>
      <c r="O339" s="176">
        <v>13.080500000000001</v>
      </c>
      <c r="P339" s="162">
        <f>O339*H339</f>
        <v>22367.655000000002</v>
      </c>
      <c r="Q339" s="162">
        <f t="shared" si="32"/>
        <v>22367.655000000002</v>
      </c>
      <c r="R339" s="358">
        <f t="shared" si="33"/>
        <v>0</v>
      </c>
      <c r="S339" s="95" t="s">
        <v>554</v>
      </c>
    </row>
    <row r="340" spans="2:19">
      <c r="B340" s="359">
        <v>162</v>
      </c>
      <c r="C340" s="28">
        <v>55</v>
      </c>
      <c r="D340" s="28">
        <v>133</v>
      </c>
      <c r="E340" s="28" t="s">
        <v>194</v>
      </c>
      <c r="F340" s="33" t="s">
        <v>193</v>
      </c>
      <c r="G340" s="29" t="s">
        <v>0</v>
      </c>
      <c r="H340" s="163">
        <v>1440</v>
      </c>
      <c r="I340" s="28">
        <v>225</v>
      </c>
      <c r="J340" s="164">
        <f>H340*I340</f>
        <v>324000</v>
      </c>
      <c r="K340" s="30"/>
      <c r="L340" s="162">
        <f>K340*H340</f>
        <v>0</v>
      </c>
      <c r="M340" s="161">
        <f t="shared" si="31"/>
        <v>225</v>
      </c>
      <c r="N340" s="165">
        <f>M340*H340</f>
        <v>324000</v>
      </c>
      <c r="O340" s="176">
        <v>225</v>
      </c>
      <c r="P340" s="162">
        <f>O340*H340</f>
        <v>324000</v>
      </c>
      <c r="Q340" s="162">
        <f t="shared" si="32"/>
        <v>0</v>
      </c>
      <c r="R340" s="358">
        <f t="shared" si="33"/>
        <v>0</v>
      </c>
      <c r="S340" s="95" t="s">
        <v>554</v>
      </c>
    </row>
    <row r="341" spans="2:19" ht="21">
      <c r="B341" s="360"/>
      <c r="C341" s="58"/>
      <c r="D341" s="58"/>
      <c r="E341" s="58"/>
      <c r="F341" s="60" t="s">
        <v>543</v>
      </c>
      <c r="G341" s="58"/>
      <c r="H341" s="163">
        <v>1440</v>
      </c>
      <c r="I341" s="58"/>
      <c r="J341" s="58"/>
      <c r="K341" s="58"/>
      <c r="L341" s="58"/>
      <c r="M341" s="161"/>
      <c r="N341" s="165"/>
      <c r="O341" s="176">
        <v>115</v>
      </c>
      <c r="P341" s="162">
        <f>O341*H341</f>
        <v>165600</v>
      </c>
      <c r="Q341" s="162">
        <f t="shared" si="32"/>
        <v>165600</v>
      </c>
      <c r="R341" s="358">
        <f t="shared" si="33"/>
        <v>0</v>
      </c>
      <c r="S341" s="95" t="s">
        <v>554</v>
      </c>
    </row>
    <row r="342" spans="2:19">
      <c r="B342" s="359">
        <v>163</v>
      </c>
      <c r="C342" s="28">
        <v>56</v>
      </c>
      <c r="D342" s="28">
        <v>134</v>
      </c>
      <c r="E342" s="28" t="s">
        <v>192</v>
      </c>
      <c r="F342" s="33" t="s">
        <v>191</v>
      </c>
      <c r="G342" s="29" t="s">
        <v>0</v>
      </c>
      <c r="H342" s="163">
        <v>1440</v>
      </c>
      <c r="I342" s="28">
        <v>350</v>
      </c>
      <c r="J342" s="164">
        <f>H342*I342</f>
        <v>504000</v>
      </c>
      <c r="K342" s="30"/>
      <c r="L342" s="162">
        <f>K342*H342</f>
        <v>0</v>
      </c>
      <c r="M342" s="161">
        <f t="shared" si="31"/>
        <v>350</v>
      </c>
      <c r="N342" s="165">
        <f>M342*H342</f>
        <v>504000</v>
      </c>
      <c r="O342" s="31">
        <v>270.21750000000003</v>
      </c>
      <c r="P342" s="162">
        <f>O342*H342</f>
        <v>389113.20000000007</v>
      </c>
      <c r="Q342" s="162">
        <f t="shared" si="32"/>
        <v>0</v>
      </c>
      <c r="R342" s="358">
        <f t="shared" si="33"/>
        <v>114886.79999999993</v>
      </c>
      <c r="S342" s="95" t="s">
        <v>554</v>
      </c>
    </row>
    <row r="343" spans="2:19" ht="21">
      <c r="B343" s="360"/>
      <c r="C343" s="58"/>
      <c r="D343" s="58"/>
      <c r="E343" s="58"/>
      <c r="F343" s="58"/>
      <c r="G343" s="58"/>
      <c r="H343" s="58"/>
      <c r="I343" s="58"/>
      <c r="J343" s="58"/>
      <c r="K343" s="58"/>
      <c r="L343" s="58"/>
      <c r="M343" s="161"/>
      <c r="N343" s="58"/>
      <c r="O343" s="58"/>
      <c r="P343" s="58"/>
      <c r="Q343" s="162">
        <f t="shared" si="32"/>
        <v>0</v>
      </c>
      <c r="R343" s="358">
        <f t="shared" si="33"/>
        <v>0</v>
      </c>
      <c r="S343" s="95" t="s">
        <v>554</v>
      </c>
    </row>
    <row r="344" spans="2:19" ht="45">
      <c r="B344" s="359">
        <v>164</v>
      </c>
      <c r="C344" s="28">
        <v>57</v>
      </c>
      <c r="D344" s="28">
        <v>135</v>
      </c>
      <c r="E344" s="28" t="s">
        <v>190</v>
      </c>
      <c r="F344" s="33" t="s">
        <v>189</v>
      </c>
      <c r="G344" s="29" t="s">
        <v>0</v>
      </c>
      <c r="H344" s="163">
        <v>360</v>
      </c>
      <c r="I344" s="28">
        <v>4447</v>
      </c>
      <c r="J344" s="164">
        <f>H344*I344</f>
        <v>1600920</v>
      </c>
      <c r="K344" s="30"/>
      <c r="L344" s="162">
        <f>K344*H344</f>
        <v>0</v>
      </c>
      <c r="M344" s="161">
        <f t="shared" si="31"/>
        <v>4447</v>
      </c>
      <c r="N344" s="165">
        <f>M344*H344</f>
        <v>1600920</v>
      </c>
      <c r="O344" s="31">
        <v>1372.0140000000001</v>
      </c>
      <c r="P344" s="162">
        <f>O344*H344</f>
        <v>493925.04000000004</v>
      </c>
      <c r="Q344" s="162">
        <f t="shared" si="32"/>
        <v>0</v>
      </c>
      <c r="R344" s="358">
        <f t="shared" si="33"/>
        <v>1106994.96</v>
      </c>
      <c r="S344" s="95" t="s">
        <v>554</v>
      </c>
    </row>
    <row r="345" spans="2:19" ht="21">
      <c r="B345" s="360"/>
      <c r="C345" s="58"/>
      <c r="D345" s="58"/>
      <c r="E345" s="58"/>
      <c r="F345" s="58"/>
      <c r="G345" s="58"/>
      <c r="H345" s="58"/>
      <c r="I345" s="58"/>
      <c r="J345" s="58"/>
      <c r="K345" s="58"/>
      <c r="L345" s="58"/>
      <c r="M345" s="161"/>
      <c r="N345" s="58"/>
      <c r="O345" s="58"/>
      <c r="P345" s="58"/>
      <c r="Q345" s="162">
        <f t="shared" si="32"/>
        <v>0</v>
      </c>
      <c r="R345" s="358">
        <f t="shared" si="33"/>
        <v>0</v>
      </c>
      <c r="S345" s="95" t="s">
        <v>554</v>
      </c>
    </row>
    <row r="346" spans="2:19">
      <c r="B346" s="359">
        <v>165</v>
      </c>
      <c r="C346" s="28">
        <v>59</v>
      </c>
      <c r="D346" s="28">
        <v>136</v>
      </c>
      <c r="E346" s="28" t="s">
        <v>188</v>
      </c>
      <c r="F346" s="33" t="s">
        <v>187</v>
      </c>
      <c r="G346" s="29" t="s">
        <v>0</v>
      </c>
      <c r="H346" s="163">
        <v>360</v>
      </c>
      <c r="I346" s="28">
        <v>313</v>
      </c>
      <c r="J346" s="164">
        <f>H346*I346</f>
        <v>112680</v>
      </c>
      <c r="K346" s="30"/>
      <c r="L346" s="162">
        <f>K346*H346</f>
        <v>0</v>
      </c>
      <c r="M346" s="161">
        <f t="shared" si="31"/>
        <v>313</v>
      </c>
      <c r="N346" s="165">
        <f>M346*H346</f>
        <v>112680</v>
      </c>
      <c r="O346" s="31">
        <v>75</v>
      </c>
      <c r="P346" s="162">
        <f>O346*H346</f>
        <v>27000</v>
      </c>
      <c r="Q346" s="162">
        <f t="shared" si="32"/>
        <v>0</v>
      </c>
      <c r="R346" s="358">
        <f t="shared" si="33"/>
        <v>85680</v>
      </c>
      <c r="S346" s="95" t="s">
        <v>554</v>
      </c>
    </row>
    <row r="347" spans="2:19" ht="21">
      <c r="B347" s="360"/>
      <c r="C347" s="58"/>
      <c r="D347" s="58"/>
      <c r="E347" s="58"/>
      <c r="F347" s="58"/>
      <c r="G347" s="58"/>
      <c r="H347" s="58"/>
      <c r="I347" s="58"/>
      <c r="J347" s="58"/>
      <c r="K347" s="58"/>
      <c r="L347" s="58"/>
      <c r="M347" s="161"/>
      <c r="N347" s="58"/>
      <c r="O347" s="58"/>
      <c r="P347" s="58"/>
      <c r="Q347" s="162">
        <f t="shared" si="32"/>
        <v>0</v>
      </c>
      <c r="R347" s="358">
        <f t="shared" si="33"/>
        <v>0</v>
      </c>
      <c r="S347" s="95" t="s">
        <v>554</v>
      </c>
    </row>
    <row r="348" spans="2:19">
      <c r="B348" s="359">
        <v>166</v>
      </c>
      <c r="C348" s="28">
        <v>60</v>
      </c>
      <c r="D348" s="28">
        <v>137</v>
      </c>
      <c r="E348" s="28" t="s">
        <v>186</v>
      </c>
      <c r="F348" s="33" t="s">
        <v>185</v>
      </c>
      <c r="G348" s="29" t="s">
        <v>0</v>
      </c>
      <c r="H348" s="163">
        <v>270</v>
      </c>
      <c r="I348" s="28">
        <v>88</v>
      </c>
      <c r="J348" s="164">
        <f>H348*I348</f>
        <v>23760</v>
      </c>
      <c r="K348" s="30"/>
      <c r="L348" s="162">
        <f>K348*H348</f>
        <v>0</v>
      </c>
      <c r="M348" s="161">
        <f t="shared" si="31"/>
        <v>88</v>
      </c>
      <c r="N348" s="165">
        <f>M348*H348</f>
        <v>23760</v>
      </c>
      <c r="O348" s="31">
        <v>88</v>
      </c>
      <c r="P348" s="162">
        <f>O348*H348</f>
        <v>23760</v>
      </c>
      <c r="Q348" s="162">
        <f t="shared" si="32"/>
        <v>0</v>
      </c>
      <c r="R348" s="358">
        <f t="shared" si="33"/>
        <v>0</v>
      </c>
      <c r="S348" s="95" t="s">
        <v>554</v>
      </c>
    </row>
    <row r="349" spans="2:19" ht="21">
      <c r="B349" s="360"/>
      <c r="C349" s="58"/>
      <c r="D349" s="58"/>
      <c r="E349" s="58"/>
      <c r="F349" s="60" t="s">
        <v>543</v>
      </c>
      <c r="G349" s="58"/>
      <c r="H349" s="163">
        <v>270</v>
      </c>
      <c r="I349" s="58"/>
      <c r="J349" s="58"/>
      <c r="K349" s="58"/>
      <c r="L349" s="58"/>
      <c r="M349" s="161"/>
      <c r="N349" s="165"/>
      <c r="O349" s="176">
        <v>38.420000000000016</v>
      </c>
      <c r="P349" s="162">
        <f>O349*H349</f>
        <v>10373.400000000005</v>
      </c>
      <c r="Q349" s="162">
        <f t="shared" si="32"/>
        <v>10373.400000000005</v>
      </c>
      <c r="R349" s="358">
        <f t="shared" si="33"/>
        <v>0</v>
      </c>
      <c r="S349" s="95" t="s">
        <v>554</v>
      </c>
    </row>
    <row r="350" spans="2:19">
      <c r="B350" s="359">
        <v>167</v>
      </c>
      <c r="C350" s="28">
        <v>61</v>
      </c>
      <c r="D350" s="28">
        <v>138</v>
      </c>
      <c r="E350" s="28" t="s">
        <v>184</v>
      </c>
      <c r="F350" s="33" t="s">
        <v>183</v>
      </c>
      <c r="G350" s="29" t="s">
        <v>0</v>
      </c>
      <c r="H350" s="163">
        <v>9000</v>
      </c>
      <c r="I350" s="28">
        <v>100</v>
      </c>
      <c r="J350" s="164">
        <f>H350*I350</f>
        <v>900000</v>
      </c>
      <c r="K350" s="30"/>
      <c r="L350" s="162">
        <f>K350*H350</f>
        <v>0</v>
      </c>
      <c r="M350" s="161">
        <f t="shared" si="31"/>
        <v>100</v>
      </c>
      <c r="N350" s="165">
        <f>M350*H350</f>
        <v>900000</v>
      </c>
      <c r="O350" s="31">
        <v>0</v>
      </c>
      <c r="P350" s="162">
        <f>O350*H350</f>
        <v>0</v>
      </c>
      <c r="Q350" s="162">
        <f t="shared" si="32"/>
        <v>0</v>
      </c>
      <c r="R350" s="358">
        <f t="shared" si="33"/>
        <v>900000</v>
      </c>
      <c r="S350" s="95" t="s">
        <v>554</v>
      </c>
    </row>
    <row r="351" spans="2:19" ht="21">
      <c r="B351" s="360"/>
      <c r="C351" s="58"/>
      <c r="D351" s="58"/>
      <c r="E351" s="58"/>
      <c r="F351" s="58"/>
      <c r="G351" s="58"/>
      <c r="H351" s="58"/>
      <c r="I351" s="58"/>
      <c r="J351" s="58"/>
      <c r="K351" s="58"/>
      <c r="L351" s="58"/>
      <c r="M351" s="161"/>
      <c r="N351" s="58"/>
      <c r="O351" s="58"/>
      <c r="P351" s="58"/>
      <c r="Q351" s="162">
        <f t="shared" si="32"/>
        <v>0</v>
      </c>
      <c r="R351" s="358">
        <f t="shared" si="33"/>
        <v>0</v>
      </c>
      <c r="S351" s="95" t="s">
        <v>554</v>
      </c>
    </row>
    <row r="352" spans="2:19">
      <c r="B352" s="359">
        <v>168</v>
      </c>
      <c r="C352" s="28">
        <v>64</v>
      </c>
      <c r="D352" s="28">
        <v>139</v>
      </c>
      <c r="E352" s="28" t="s">
        <v>182</v>
      </c>
      <c r="F352" s="33" t="s">
        <v>181</v>
      </c>
      <c r="G352" s="29" t="s">
        <v>0</v>
      </c>
      <c r="H352" s="163">
        <v>12000</v>
      </c>
      <c r="I352" s="28">
        <v>7</v>
      </c>
      <c r="J352" s="164">
        <f>H352*I352</f>
        <v>84000</v>
      </c>
      <c r="K352" s="30"/>
      <c r="L352" s="162">
        <f>K352*H352</f>
        <v>0</v>
      </c>
      <c r="M352" s="161">
        <f t="shared" si="31"/>
        <v>7</v>
      </c>
      <c r="N352" s="165">
        <f>M352*H352</f>
        <v>84000</v>
      </c>
      <c r="O352" s="31">
        <v>7</v>
      </c>
      <c r="P352" s="162">
        <f>O352*H352</f>
        <v>84000</v>
      </c>
      <c r="Q352" s="162">
        <f t="shared" si="32"/>
        <v>0</v>
      </c>
      <c r="R352" s="358">
        <f t="shared" si="33"/>
        <v>0</v>
      </c>
      <c r="S352" s="95" t="s">
        <v>554</v>
      </c>
    </row>
    <row r="353" spans="2:19" ht="21">
      <c r="B353" s="360"/>
      <c r="C353" s="58"/>
      <c r="D353" s="58"/>
      <c r="E353" s="58"/>
      <c r="F353" s="60" t="s">
        <v>543</v>
      </c>
      <c r="G353" s="58"/>
      <c r="H353" s="163">
        <v>12000</v>
      </c>
      <c r="I353" s="58"/>
      <c r="J353" s="58"/>
      <c r="K353" s="58"/>
      <c r="L353" s="58"/>
      <c r="M353" s="161"/>
      <c r="N353" s="165"/>
      <c r="O353" s="176">
        <v>9.5165000000000006</v>
      </c>
      <c r="P353" s="162">
        <f>O353*H353</f>
        <v>114198.00000000001</v>
      </c>
      <c r="Q353" s="162">
        <f t="shared" si="32"/>
        <v>114198.00000000001</v>
      </c>
      <c r="R353" s="358">
        <f t="shared" si="33"/>
        <v>0</v>
      </c>
      <c r="S353" s="95" t="s">
        <v>554</v>
      </c>
    </row>
    <row r="354" spans="2:19">
      <c r="B354" s="359">
        <v>169</v>
      </c>
      <c r="C354" s="28"/>
      <c r="D354" s="28">
        <v>140</v>
      </c>
      <c r="E354" s="28" t="s">
        <v>180</v>
      </c>
      <c r="F354" s="33" t="s">
        <v>179</v>
      </c>
      <c r="G354" s="29" t="s">
        <v>0</v>
      </c>
      <c r="H354" s="163">
        <v>9000</v>
      </c>
      <c r="I354" s="28">
        <v>15</v>
      </c>
      <c r="J354" s="164">
        <f>H354*I354</f>
        <v>135000</v>
      </c>
      <c r="K354" s="30"/>
      <c r="L354" s="162">
        <f>K354*H354</f>
        <v>0</v>
      </c>
      <c r="M354" s="161">
        <f t="shared" si="31"/>
        <v>15</v>
      </c>
      <c r="N354" s="165">
        <f>M354*H354</f>
        <v>135000</v>
      </c>
      <c r="O354" s="31">
        <v>15</v>
      </c>
      <c r="P354" s="162">
        <f>O354*H354</f>
        <v>135000</v>
      </c>
      <c r="Q354" s="162">
        <f t="shared" si="32"/>
        <v>0</v>
      </c>
      <c r="R354" s="358">
        <f t="shared" si="33"/>
        <v>0</v>
      </c>
      <c r="S354" s="95" t="s">
        <v>554</v>
      </c>
    </row>
    <row r="355" spans="2:19" ht="21">
      <c r="B355" s="360"/>
      <c r="C355" s="58"/>
      <c r="D355" s="58"/>
      <c r="E355" s="58"/>
      <c r="F355" s="60" t="s">
        <v>543</v>
      </c>
      <c r="G355" s="58"/>
      <c r="H355" s="163">
        <v>9000</v>
      </c>
      <c r="I355" s="58"/>
      <c r="J355" s="58"/>
      <c r="K355" s="58"/>
      <c r="L355" s="58"/>
      <c r="M355" s="161"/>
      <c r="N355" s="165"/>
      <c r="O355" s="176">
        <v>30.275999999999996</v>
      </c>
      <c r="P355" s="162">
        <f>O355*H355</f>
        <v>272483.99999999994</v>
      </c>
      <c r="Q355" s="162">
        <f t="shared" si="32"/>
        <v>272483.99999999994</v>
      </c>
      <c r="R355" s="358">
        <f t="shared" si="33"/>
        <v>0</v>
      </c>
      <c r="S355" s="95" t="s">
        <v>554</v>
      </c>
    </row>
    <row r="356" spans="2:19">
      <c r="B356" s="359">
        <v>170</v>
      </c>
      <c r="C356" s="28"/>
      <c r="D356" s="28">
        <v>141</v>
      </c>
      <c r="E356" s="28" t="s">
        <v>178</v>
      </c>
      <c r="F356" s="33" t="s">
        <v>177</v>
      </c>
      <c r="G356" s="29" t="s">
        <v>0</v>
      </c>
      <c r="H356" s="163">
        <v>1800</v>
      </c>
      <c r="I356" s="28">
        <v>150</v>
      </c>
      <c r="J356" s="164">
        <f>H356*I356</f>
        <v>270000</v>
      </c>
      <c r="K356" s="30"/>
      <c r="L356" s="162">
        <f>K356*H356</f>
        <v>0</v>
      </c>
      <c r="M356" s="161">
        <f t="shared" si="31"/>
        <v>150</v>
      </c>
      <c r="N356" s="165">
        <f>M356*H356</f>
        <v>270000</v>
      </c>
      <c r="O356" s="31">
        <v>126.42000000000002</v>
      </c>
      <c r="P356" s="162">
        <f>O356*H356</f>
        <v>227556.00000000003</v>
      </c>
      <c r="Q356" s="162">
        <f t="shared" si="32"/>
        <v>0</v>
      </c>
      <c r="R356" s="358">
        <f t="shared" si="33"/>
        <v>42443.999999999971</v>
      </c>
      <c r="S356" s="95" t="s">
        <v>554</v>
      </c>
    </row>
    <row r="357" spans="2:19" ht="21">
      <c r="B357" s="360"/>
      <c r="C357" s="58"/>
      <c r="D357" s="58"/>
      <c r="E357" s="58"/>
      <c r="F357" s="58"/>
      <c r="G357" s="58"/>
      <c r="H357" s="58"/>
      <c r="I357" s="58"/>
      <c r="J357" s="58"/>
      <c r="K357" s="58"/>
      <c r="L357" s="58"/>
      <c r="M357" s="161"/>
      <c r="N357" s="58"/>
      <c r="O357" s="58"/>
      <c r="P357" s="58"/>
      <c r="Q357" s="162">
        <f t="shared" si="32"/>
        <v>0</v>
      </c>
      <c r="R357" s="358">
        <f t="shared" si="33"/>
        <v>0</v>
      </c>
      <c r="S357" s="95" t="s">
        <v>554</v>
      </c>
    </row>
    <row r="358" spans="2:19" ht="30">
      <c r="B358" s="359">
        <v>171</v>
      </c>
      <c r="C358" s="28">
        <v>66</v>
      </c>
      <c r="D358" s="28">
        <v>142</v>
      </c>
      <c r="E358" s="28" t="s">
        <v>176</v>
      </c>
      <c r="F358" s="37" t="s">
        <v>175</v>
      </c>
      <c r="G358" s="29" t="s">
        <v>0</v>
      </c>
      <c r="H358" s="163">
        <v>6300</v>
      </c>
      <c r="I358" s="28">
        <v>50</v>
      </c>
      <c r="J358" s="164">
        <f>H358*I358</f>
        <v>315000</v>
      </c>
      <c r="K358" s="30"/>
      <c r="L358" s="162">
        <f>K358*H358</f>
        <v>0</v>
      </c>
      <c r="M358" s="161">
        <f t="shared" si="31"/>
        <v>50</v>
      </c>
      <c r="N358" s="165">
        <f>M358*H358</f>
        <v>315000</v>
      </c>
      <c r="O358" s="31">
        <v>50</v>
      </c>
      <c r="P358" s="162">
        <f>O358*H358</f>
        <v>315000</v>
      </c>
      <c r="Q358" s="162">
        <f t="shared" si="32"/>
        <v>0</v>
      </c>
      <c r="R358" s="358">
        <f t="shared" si="33"/>
        <v>0</v>
      </c>
      <c r="S358" s="95" t="s">
        <v>554</v>
      </c>
    </row>
    <row r="359" spans="2:19" ht="21">
      <c r="B359" s="360"/>
      <c r="C359" s="58"/>
      <c r="D359" s="58"/>
      <c r="E359" s="58"/>
      <c r="F359" s="60"/>
      <c r="G359" s="58"/>
      <c r="H359" s="163"/>
      <c r="I359" s="58"/>
      <c r="J359" s="58"/>
      <c r="K359" s="58"/>
      <c r="L359" s="58"/>
      <c r="M359" s="161"/>
      <c r="N359" s="165"/>
      <c r="O359" s="176"/>
      <c r="P359" s="162">
        <f>O359*H359</f>
        <v>0</v>
      </c>
      <c r="Q359" s="162">
        <f t="shared" si="32"/>
        <v>0</v>
      </c>
      <c r="R359" s="358">
        <f t="shared" si="33"/>
        <v>0</v>
      </c>
      <c r="S359" s="95" t="s">
        <v>554</v>
      </c>
    </row>
    <row r="360" spans="2:19" ht="30">
      <c r="B360" s="359">
        <v>172</v>
      </c>
      <c r="C360" s="28">
        <v>67</v>
      </c>
      <c r="D360" s="28">
        <v>143</v>
      </c>
      <c r="E360" s="28" t="s">
        <v>174</v>
      </c>
      <c r="F360" s="33" t="s">
        <v>173</v>
      </c>
      <c r="G360" s="29" t="s">
        <v>0</v>
      </c>
      <c r="H360" s="163">
        <v>6300</v>
      </c>
      <c r="I360" s="28">
        <v>50</v>
      </c>
      <c r="J360" s="164">
        <f>H360*I360</f>
        <v>315000</v>
      </c>
      <c r="K360" s="30"/>
      <c r="L360" s="162">
        <f>K360*H360</f>
        <v>0</v>
      </c>
      <c r="M360" s="161">
        <f t="shared" si="31"/>
        <v>50</v>
      </c>
      <c r="N360" s="165">
        <f>M360*H360</f>
        <v>315000</v>
      </c>
      <c r="O360" s="31">
        <v>15.4</v>
      </c>
      <c r="P360" s="162">
        <f>O360*H360</f>
        <v>97020</v>
      </c>
      <c r="Q360" s="162">
        <f t="shared" si="32"/>
        <v>0</v>
      </c>
      <c r="R360" s="358">
        <f t="shared" si="33"/>
        <v>217980</v>
      </c>
      <c r="S360" s="95" t="s">
        <v>554</v>
      </c>
    </row>
    <row r="361" spans="2:19" ht="21">
      <c r="B361" s="360"/>
      <c r="C361" s="58"/>
      <c r="D361" s="58"/>
      <c r="E361" s="58"/>
      <c r="F361" s="58"/>
      <c r="G361" s="58"/>
      <c r="H361" s="58"/>
      <c r="I361" s="58"/>
      <c r="J361" s="58"/>
      <c r="K361" s="58"/>
      <c r="L361" s="58"/>
      <c r="M361" s="161"/>
      <c r="N361" s="58"/>
      <c r="O361" s="58"/>
      <c r="P361" s="58"/>
      <c r="Q361" s="162">
        <f t="shared" si="32"/>
        <v>0</v>
      </c>
      <c r="R361" s="358">
        <f t="shared" si="33"/>
        <v>0</v>
      </c>
      <c r="S361" s="95" t="s">
        <v>554</v>
      </c>
    </row>
    <row r="362" spans="2:19" ht="30">
      <c r="B362" s="359">
        <v>173</v>
      </c>
      <c r="C362" s="28">
        <v>68</v>
      </c>
      <c r="D362" s="28">
        <v>144</v>
      </c>
      <c r="E362" s="28" t="s">
        <v>172</v>
      </c>
      <c r="F362" s="33" t="s">
        <v>171</v>
      </c>
      <c r="G362" s="29" t="s">
        <v>0</v>
      </c>
      <c r="H362" s="163">
        <v>7400.0000000000009</v>
      </c>
      <c r="I362" s="28">
        <v>45</v>
      </c>
      <c r="J362" s="164">
        <f>H362*I362</f>
        <v>333000.00000000006</v>
      </c>
      <c r="K362" s="30"/>
      <c r="L362" s="162">
        <f>K362*H362</f>
        <v>0</v>
      </c>
      <c r="M362" s="161">
        <f t="shared" si="31"/>
        <v>45</v>
      </c>
      <c r="N362" s="165">
        <f>M362*H362</f>
        <v>333000.00000000006</v>
      </c>
      <c r="O362" s="31">
        <v>17.2</v>
      </c>
      <c r="P362" s="162">
        <f>O362*H362</f>
        <v>127280.00000000001</v>
      </c>
      <c r="Q362" s="162">
        <f t="shared" si="32"/>
        <v>0</v>
      </c>
      <c r="R362" s="358">
        <f t="shared" si="33"/>
        <v>205720.00000000006</v>
      </c>
      <c r="S362" s="95" t="s">
        <v>554</v>
      </c>
    </row>
    <row r="363" spans="2:19" ht="21">
      <c r="B363" s="360"/>
      <c r="C363" s="58"/>
      <c r="D363" s="58"/>
      <c r="E363" s="58"/>
      <c r="F363" s="58"/>
      <c r="G363" s="58"/>
      <c r="H363" s="58"/>
      <c r="I363" s="58"/>
      <c r="J363" s="58"/>
      <c r="K363" s="58"/>
      <c r="L363" s="58"/>
      <c r="M363" s="161"/>
      <c r="N363" s="58"/>
      <c r="O363" s="58"/>
      <c r="P363" s="58"/>
      <c r="Q363" s="162">
        <f t="shared" si="32"/>
        <v>0</v>
      </c>
      <c r="R363" s="358">
        <f t="shared" si="33"/>
        <v>0</v>
      </c>
      <c r="S363" s="95" t="s">
        <v>554</v>
      </c>
    </row>
    <row r="364" spans="2:19">
      <c r="B364" s="359">
        <v>174</v>
      </c>
      <c r="C364" s="28">
        <v>69</v>
      </c>
      <c r="D364" s="28">
        <v>145</v>
      </c>
      <c r="E364" s="28" t="s">
        <v>170</v>
      </c>
      <c r="F364" s="33" t="s">
        <v>169</v>
      </c>
      <c r="G364" s="29" t="s">
        <v>0</v>
      </c>
      <c r="H364" s="163">
        <v>5400</v>
      </c>
      <c r="I364" s="28">
        <v>40</v>
      </c>
      <c r="J364" s="164">
        <f>H364*I364</f>
        <v>216000</v>
      </c>
      <c r="K364" s="30"/>
      <c r="L364" s="162">
        <f>K364*H364</f>
        <v>0</v>
      </c>
      <c r="M364" s="161">
        <f t="shared" si="31"/>
        <v>40</v>
      </c>
      <c r="N364" s="165">
        <f>M364*H364</f>
        <v>216000</v>
      </c>
      <c r="O364" s="31">
        <v>33.3795</v>
      </c>
      <c r="P364" s="162">
        <f>O364*H364</f>
        <v>180249.3</v>
      </c>
      <c r="Q364" s="162">
        <f t="shared" si="32"/>
        <v>0</v>
      </c>
      <c r="R364" s="358">
        <f t="shared" si="33"/>
        <v>35750.700000000012</v>
      </c>
      <c r="S364" s="95" t="s">
        <v>554</v>
      </c>
    </row>
    <row r="365" spans="2:19" ht="21">
      <c r="B365" s="360"/>
      <c r="C365" s="58"/>
      <c r="D365" s="58"/>
      <c r="E365" s="58"/>
      <c r="F365" s="58"/>
      <c r="G365" s="58"/>
      <c r="H365" s="58"/>
      <c r="I365" s="58"/>
      <c r="J365" s="58"/>
      <c r="K365" s="58"/>
      <c r="L365" s="58"/>
      <c r="M365" s="161"/>
      <c r="N365" s="58"/>
      <c r="O365" s="58"/>
      <c r="P365" s="58"/>
      <c r="Q365" s="162">
        <f t="shared" si="32"/>
        <v>0</v>
      </c>
      <c r="R365" s="358">
        <f t="shared" si="33"/>
        <v>0</v>
      </c>
      <c r="S365" s="95" t="s">
        <v>554</v>
      </c>
    </row>
    <row r="366" spans="2:19" ht="30">
      <c r="B366" s="359">
        <v>175</v>
      </c>
      <c r="C366" s="28">
        <v>70</v>
      </c>
      <c r="D366" s="28">
        <v>146</v>
      </c>
      <c r="E366" s="28" t="s">
        <v>168</v>
      </c>
      <c r="F366" s="33" t="s">
        <v>167</v>
      </c>
      <c r="G366" s="29" t="s">
        <v>0</v>
      </c>
      <c r="H366" s="163">
        <v>18000</v>
      </c>
      <c r="I366" s="28">
        <v>45</v>
      </c>
      <c r="J366" s="164">
        <f>H366*I366</f>
        <v>810000</v>
      </c>
      <c r="K366" s="30"/>
      <c r="L366" s="162">
        <f>K366*H366</f>
        <v>0</v>
      </c>
      <c r="M366" s="161">
        <f t="shared" si="31"/>
        <v>45</v>
      </c>
      <c r="N366" s="165">
        <f>M366*H366</f>
        <v>810000</v>
      </c>
      <c r="O366" s="31">
        <v>45</v>
      </c>
      <c r="P366" s="162">
        <f>O366*H366</f>
        <v>810000</v>
      </c>
      <c r="Q366" s="162">
        <f t="shared" si="32"/>
        <v>0</v>
      </c>
      <c r="R366" s="358">
        <f t="shared" si="33"/>
        <v>0</v>
      </c>
      <c r="S366" s="95" t="s">
        <v>554</v>
      </c>
    </row>
    <row r="367" spans="2:19" ht="21">
      <c r="B367" s="360"/>
      <c r="C367" s="58"/>
      <c r="D367" s="58"/>
      <c r="E367" s="58"/>
      <c r="F367" s="60" t="s">
        <v>543</v>
      </c>
      <c r="G367" s="58"/>
      <c r="H367" s="163">
        <v>18000</v>
      </c>
      <c r="I367" s="58"/>
      <c r="J367" s="58"/>
      <c r="K367" s="58"/>
      <c r="L367" s="58"/>
      <c r="M367" s="161"/>
      <c r="N367" s="165"/>
      <c r="O367" s="176">
        <v>24.3</v>
      </c>
      <c r="P367" s="162">
        <f>O367*H367</f>
        <v>437400</v>
      </c>
      <c r="Q367" s="162">
        <f t="shared" si="32"/>
        <v>437400</v>
      </c>
      <c r="R367" s="358">
        <f t="shared" ref="R367:R383" si="34">IF(N367&gt;P367,N367-P367,0)</f>
        <v>0</v>
      </c>
      <c r="S367" s="95" t="s">
        <v>554</v>
      </c>
    </row>
    <row r="368" spans="2:19">
      <c r="B368" s="359">
        <v>176</v>
      </c>
      <c r="C368" s="28">
        <v>71</v>
      </c>
      <c r="D368" s="28">
        <v>147</v>
      </c>
      <c r="E368" s="28" t="s">
        <v>166</v>
      </c>
      <c r="F368" s="33" t="s">
        <v>165</v>
      </c>
      <c r="G368" s="29" t="s">
        <v>0</v>
      </c>
      <c r="H368" s="163">
        <v>1800</v>
      </c>
      <c r="I368" s="28">
        <v>1400</v>
      </c>
      <c r="J368" s="164">
        <f>H368*I368</f>
        <v>2520000</v>
      </c>
      <c r="K368" s="30"/>
      <c r="L368" s="162">
        <f>K368*H368</f>
        <v>0</v>
      </c>
      <c r="M368" s="161">
        <f t="shared" si="31"/>
        <v>1400</v>
      </c>
      <c r="N368" s="165">
        <f>M368*H368</f>
        <v>2520000</v>
      </c>
      <c r="O368" s="31">
        <v>750</v>
      </c>
      <c r="P368" s="162">
        <f>O368*H368</f>
        <v>1350000</v>
      </c>
      <c r="Q368" s="162">
        <f t="shared" si="32"/>
        <v>0</v>
      </c>
      <c r="R368" s="358">
        <f t="shared" si="34"/>
        <v>1170000</v>
      </c>
      <c r="S368" s="95" t="s">
        <v>554</v>
      </c>
    </row>
    <row r="369" spans="2:19" ht="21">
      <c r="B369" s="360"/>
      <c r="C369" s="58"/>
      <c r="D369" s="58"/>
      <c r="E369" s="58"/>
      <c r="F369" s="58"/>
      <c r="G369" s="58"/>
      <c r="H369" s="58"/>
      <c r="I369" s="58"/>
      <c r="J369" s="58"/>
      <c r="K369" s="58"/>
      <c r="L369" s="58"/>
      <c r="M369" s="161"/>
      <c r="N369" s="58"/>
      <c r="O369" s="58"/>
      <c r="P369" s="58"/>
      <c r="Q369" s="162">
        <f t="shared" si="32"/>
        <v>0</v>
      </c>
      <c r="R369" s="358">
        <f t="shared" si="34"/>
        <v>0</v>
      </c>
      <c r="S369" s="95" t="s">
        <v>554</v>
      </c>
    </row>
    <row r="370" spans="2:19">
      <c r="B370" s="359">
        <v>177</v>
      </c>
      <c r="C370" s="28">
        <v>72</v>
      </c>
      <c r="D370" s="28">
        <v>148</v>
      </c>
      <c r="E370" s="28" t="s">
        <v>164</v>
      </c>
      <c r="F370" s="33" t="s">
        <v>163</v>
      </c>
      <c r="G370" s="29" t="s">
        <v>0</v>
      </c>
      <c r="H370" s="163">
        <v>3000</v>
      </c>
      <c r="I370" s="28">
        <v>500</v>
      </c>
      <c r="J370" s="164">
        <f>H370*I370</f>
        <v>1500000</v>
      </c>
      <c r="K370" s="30"/>
      <c r="L370" s="162">
        <f>K370*H370</f>
        <v>0</v>
      </c>
      <c r="M370" s="161">
        <f t="shared" si="31"/>
        <v>500</v>
      </c>
      <c r="N370" s="165">
        <f>M370*H370</f>
        <v>1500000</v>
      </c>
      <c r="O370" s="31">
        <v>500</v>
      </c>
      <c r="P370" s="162">
        <f>O370*H370</f>
        <v>1500000</v>
      </c>
      <c r="Q370" s="162">
        <f t="shared" si="32"/>
        <v>0</v>
      </c>
      <c r="R370" s="358">
        <f t="shared" si="34"/>
        <v>0</v>
      </c>
      <c r="S370" s="95" t="s">
        <v>554</v>
      </c>
    </row>
    <row r="371" spans="2:19" ht="21">
      <c r="B371" s="360"/>
      <c r="C371" s="58"/>
      <c r="D371" s="58"/>
      <c r="E371" s="58"/>
      <c r="F371" s="60" t="s">
        <v>543</v>
      </c>
      <c r="G371" s="58"/>
      <c r="H371" s="163">
        <v>3000</v>
      </c>
      <c r="I371" s="58"/>
      <c r="J371" s="58"/>
      <c r="K371" s="58"/>
      <c r="L371" s="58"/>
      <c r="M371" s="161"/>
      <c r="N371" s="165"/>
      <c r="O371" s="30">
        <v>164</v>
      </c>
      <c r="P371" s="162">
        <f>O371*H371</f>
        <v>492000</v>
      </c>
      <c r="Q371" s="162">
        <f t="shared" si="32"/>
        <v>492000</v>
      </c>
      <c r="R371" s="358">
        <f t="shared" si="34"/>
        <v>0</v>
      </c>
      <c r="S371" s="95" t="s">
        <v>554</v>
      </c>
    </row>
    <row r="372" spans="2:19" ht="30">
      <c r="B372" s="359">
        <v>178</v>
      </c>
      <c r="C372" s="28">
        <v>74</v>
      </c>
      <c r="D372" s="28">
        <v>149</v>
      </c>
      <c r="E372" s="28" t="s">
        <v>162</v>
      </c>
      <c r="F372" s="33" t="s">
        <v>161</v>
      </c>
      <c r="G372" s="29" t="s">
        <v>0</v>
      </c>
      <c r="H372" s="163">
        <v>1260</v>
      </c>
      <c r="I372" s="28">
        <v>350</v>
      </c>
      <c r="J372" s="164">
        <f>H372*I372</f>
        <v>441000</v>
      </c>
      <c r="K372" s="30"/>
      <c r="L372" s="162">
        <f>K372*H372</f>
        <v>0</v>
      </c>
      <c r="M372" s="161">
        <f t="shared" si="31"/>
        <v>350</v>
      </c>
      <c r="N372" s="165">
        <f>M372*H372</f>
        <v>441000</v>
      </c>
      <c r="O372" s="31">
        <v>0</v>
      </c>
      <c r="P372" s="162">
        <f>O372*H372</f>
        <v>0</v>
      </c>
      <c r="Q372" s="162">
        <f t="shared" si="32"/>
        <v>0</v>
      </c>
      <c r="R372" s="358">
        <f t="shared" si="34"/>
        <v>441000</v>
      </c>
      <c r="S372" s="95" t="s">
        <v>554</v>
      </c>
    </row>
    <row r="373" spans="2:19" ht="21">
      <c r="B373" s="360"/>
      <c r="C373" s="58"/>
      <c r="D373" s="58"/>
      <c r="E373" s="58"/>
      <c r="F373" s="58"/>
      <c r="G373" s="58"/>
      <c r="H373" s="58"/>
      <c r="I373" s="58"/>
      <c r="J373" s="58"/>
      <c r="K373" s="58"/>
      <c r="L373" s="58"/>
      <c r="M373" s="161"/>
      <c r="N373" s="58"/>
      <c r="O373" s="58"/>
      <c r="P373" s="58"/>
      <c r="Q373" s="162">
        <f t="shared" si="32"/>
        <v>0</v>
      </c>
      <c r="R373" s="358">
        <f t="shared" si="34"/>
        <v>0</v>
      </c>
      <c r="S373" s="95" t="s">
        <v>554</v>
      </c>
    </row>
    <row r="374" spans="2:19">
      <c r="B374" s="359">
        <v>179</v>
      </c>
      <c r="C374" s="28">
        <v>63</v>
      </c>
      <c r="D374" s="28">
        <v>233</v>
      </c>
      <c r="E374" s="28" t="s">
        <v>160</v>
      </c>
      <c r="F374" s="33" t="s">
        <v>159</v>
      </c>
      <c r="G374" s="29" t="s">
        <v>0</v>
      </c>
      <c r="H374" s="163">
        <v>5400</v>
      </c>
      <c r="I374" s="28">
        <v>53.55</v>
      </c>
      <c r="J374" s="164">
        <f>H374*I374</f>
        <v>289170</v>
      </c>
      <c r="K374" s="30"/>
      <c r="L374" s="162">
        <f>K374*H374</f>
        <v>0</v>
      </c>
      <c r="M374" s="161">
        <f t="shared" si="31"/>
        <v>53.55</v>
      </c>
      <c r="N374" s="165">
        <f>M374*H374</f>
        <v>289170</v>
      </c>
      <c r="O374" s="31">
        <v>53.55</v>
      </c>
      <c r="P374" s="162">
        <f>O374*H374</f>
        <v>289170</v>
      </c>
      <c r="Q374" s="162">
        <f t="shared" si="32"/>
        <v>0</v>
      </c>
      <c r="R374" s="358">
        <f t="shared" si="34"/>
        <v>0</v>
      </c>
      <c r="S374" s="95" t="s">
        <v>554</v>
      </c>
    </row>
    <row r="375" spans="2:19" ht="21">
      <c r="B375" s="360"/>
      <c r="C375" s="58"/>
      <c r="D375" s="58"/>
      <c r="E375" s="58"/>
      <c r="F375" s="60" t="s">
        <v>543</v>
      </c>
      <c r="G375" s="58"/>
      <c r="H375" s="163">
        <v>5400</v>
      </c>
      <c r="I375" s="58"/>
      <c r="J375" s="58"/>
      <c r="K375" s="58"/>
      <c r="L375" s="58"/>
      <c r="M375" s="161"/>
      <c r="N375" s="165"/>
      <c r="O375" s="176">
        <v>7.4600000000000009</v>
      </c>
      <c r="P375" s="162">
        <f>O375*H375</f>
        <v>40284.000000000007</v>
      </c>
      <c r="Q375" s="162">
        <f t="shared" si="32"/>
        <v>40284.000000000007</v>
      </c>
      <c r="R375" s="358">
        <f t="shared" si="34"/>
        <v>0</v>
      </c>
      <c r="S375" s="95" t="s">
        <v>554</v>
      </c>
    </row>
    <row r="376" spans="2:19" ht="60">
      <c r="B376" s="359">
        <v>180</v>
      </c>
      <c r="C376" s="28">
        <v>95</v>
      </c>
      <c r="D376" s="28">
        <v>223</v>
      </c>
      <c r="E376" s="28" t="s">
        <v>158</v>
      </c>
      <c r="F376" s="38" t="s">
        <v>157</v>
      </c>
      <c r="G376" s="29" t="s">
        <v>3</v>
      </c>
      <c r="H376" s="163">
        <v>180</v>
      </c>
      <c r="I376" s="28">
        <v>500</v>
      </c>
      <c r="J376" s="164">
        <f>H376*I376</f>
        <v>90000</v>
      </c>
      <c r="K376" s="30"/>
      <c r="L376" s="162">
        <f>K376*H376</f>
        <v>0</v>
      </c>
      <c r="M376" s="161">
        <f t="shared" si="31"/>
        <v>500</v>
      </c>
      <c r="N376" s="165">
        <f>M376*H376</f>
        <v>90000</v>
      </c>
      <c r="O376" s="31">
        <v>0</v>
      </c>
      <c r="P376" s="162">
        <f>O376*H376</f>
        <v>0</v>
      </c>
      <c r="Q376" s="162">
        <f t="shared" si="32"/>
        <v>0</v>
      </c>
      <c r="R376" s="358">
        <f t="shared" si="34"/>
        <v>90000</v>
      </c>
      <c r="S376" s="95" t="s">
        <v>554</v>
      </c>
    </row>
    <row r="377" spans="2:19" ht="21">
      <c r="B377" s="360"/>
      <c r="C377" s="58"/>
      <c r="D377" s="58"/>
      <c r="E377" s="58"/>
      <c r="F377" s="58"/>
      <c r="G377" s="58"/>
      <c r="H377" s="58"/>
      <c r="I377" s="58"/>
      <c r="J377" s="58"/>
      <c r="K377" s="58"/>
      <c r="L377" s="58"/>
      <c r="M377" s="161"/>
      <c r="N377" s="58"/>
      <c r="O377" s="58"/>
      <c r="P377" s="58"/>
      <c r="Q377" s="162">
        <f t="shared" si="32"/>
        <v>0</v>
      </c>
      <c r="R377" s="358">
        <f t="shared" si="34"/>
        <v>0</v>
      </c>
      <c r="S377" s="95" t="s">
        <v>554</v>
      </c>
    </row>
    <row r="378" spans="2:19" ht="90">
      <c r="B378" s="359">
        <v>181</v>
      </c>
      <c r="C378" s="28">
        <v>96</v>
      </c>
      <c r="D378" s="28">
        <v>224</v>
      </c>
      <c r="E378" s="28" t="s">
        <v>156</v>
      </c>
      <c r="F378" s="38" t="s">
        <v>155</v>
      </c>
      <c r="G378" s="29" t="s">
        <v>3</v>
      </c>
      <c r="H378" s="163">
        <v>630</v>
      </c>
      <c r="I378" s="28">
        <v>500</v>
      </c>
      <c r="J378" s="164">
        <f>H378*I378</f>
        <v>315000</v>
      </c>
      <c r="K378" s="30"/>
      <c r="L378" s="162">
        <f>K378*H378</f>
        <v>0</v>
      </c>
      <c r="M378" s="161">
        <f t="shared" si="31"/>
        <v>500</v>
      </c>
      <c r="N378" s="165">
        <f>M378*H378</f>
        <v>315000</v>
      </c>
      <c r="O378" s="31">
        <v>500</v>
      </c>
      <c r="P378" s="162">
        <f>O378*H378</f>
        <v>315000</v>
      </c>
      <c r="Q378" s="162">
        <f t="shared" si="32"/>
        <v>0</v>
      </c>
      <c r="R378" s="358">
        <f t="shared" si="34"/>
        <v>0</v>
      </c>
      <c r="S378" s="95" t="s">
        <v>554</v>
      </c>
    </row>
    <row r="379" spans="2:19" ht="21">
      <c r="B379" s="360"/>
      <c r="C379" s="58"/>
      <c r="D379" s="58"/>
      <c r="E379" s="58"/>
      <c r="F379" s="60" t="s">
        <v>543</v>
      </c>
      <c r="G379" s="58"/>
      <c r="H379" s="163">
        <v>630</v>
      </c>
      <c r="I379" s="58"/>
      <c r="J379" s="58"/>
      <c r="K379" s="58"/>
      <c r="L379" s="58"/>
      <c r="M379" s="161"/>
      <c r="N379" s="165"/>
      <c r="O379" s="176">
        <v>632</v>
      </c>
      <c r="P379" s="162">
        <f>O379*H379</f>
        <v>398160</v>
      </c>
      <c r="Q379" s="162">
        <f t="shared" si="32"/>
        <v>398160</v>
      </c>
      <c r="R379" s="358">
        <f t="shared" si="34"/>
        <v>0</v>
      </c>
      <c r="S379" s="95" t="s">
        <v>554</v>
      </c>
    </row>
    <row r="380" spans="2:19" ht="30">
      <c r="B380" s="359">
        <v>182</v>
      </c>
      <c r="C380" s="28" t="s">
        <v>717</v>
      </c>
      <c r="D380" s="28">
        <v>234</v>
      </c>
      <c r="E380" s="28" t="s">
        <v>154</v>
      </c>
      <c r="F380" s="38" t="s">
        <v>153</v>
      </c>
      <c r="G380" s="29" t="s">
        <v>152</v>
      </c>
      <c r="H380" s="163">
        <v>180</v>
      </c>
      <c r="I380" s="28">
        <v>6500</v>
      </c>
      <c r="J380" s="164">
        <f>H380*I380</f>
        <v>1170000</v>
      </c>
      <c r="K380" s="30"/>
      <c r="L380" s="162">
        <f>K380*H380</f>
        <v>0</v>
      </c>
      <c r="M380" s="161">
        <f t="shared" ref="M380:M422" si="35">$I380+$K380</f>
        <v>6500</v>
      </c>
      <c r="N380" s="165">
        <f>M380*H380</f>
        <v>1170000</v>
      </c>
      <c r="O380" s="31">
        <v>6500</v>
      </c>
      <c r="P380" s="162">
        <f>O380*H380</f>
        <v>1170000</v>
      </c>
      <c r="Q380" s="162">
        <f t="shared" si="32"/>
        <v>0</v>
      </c>
      <c r="R380" s="358">
        <f t="shared" si="34"/>
        <v>0</v>
      </c>
      <c r="S380" s="95" t="s">
        <v>554</v>
      </c>
    </row>
    <row r="381" spans="2:19" ht="21">
      <c r="B381" s="360"/>
      <c r="C381" s="58"/>
      <c r="D381" s="58"/>
      <c r="E381" s="58"/>
      <c r="F381" s="58"/>
      <c r="G381" s="58"/>
      <c r="H381" s="58"/>
      <c r="I381" s="58"/>
      <c r="J381" s="58"/>
      <c r="K381" s="58"/>
      <c r="L381" s="58"/>
      <c r="M381" s="161"/>
      <c r="N381" s="58"/>
      <c r="O381" s="58"/>
      <c r="P381" s="58"/>
      <c r="Q381" s="162">
        <f t="shared" si="32"/>
        <v>0</v>
      </c>
      <c r="R381" s="358">
        <f t="shared" si="34"/>
        <v>0</v>
      </c>
      <c r="S381" s="95" t="s">
        <v>554</v>
      </c>
    </row>
    <row r="382" spans="2:19" ht="30">
      <c r="B382" s="359">
        <v>183</v>
      </c>
      <c r="C382" s="28" t="s">
        <v>718</v>
      </c>
      <c r="D382" s="28">
        <v>150</v>
      </c>
      <c r="E382" s="28" t="s">
        <v>151</v>
      </c>
      <c r="F382" s="38" t="s">
        <v>150</v>
      </c>
      <c r="G382" s="29" t="s">
        <v>0</v>
      </c>
      <c r="H382" s="163">
        <v>1080</v>
      </c>
      <c r="I382" s="28">
        <v>65</v>
      </c>
      <c r="J382" s="164">
        <f>H382*I382</f>
        <v>70200</v>
      </c>
      <c r="K382" s="30"/>
      <c r="L382" s="162">
        <f>K382*H382</f>
        <v>0</v>
      </c>
      <c r="M382" s="161">
        <f t="shared" si="35"/>
        <v>65</v>
      </c>
      <c r="N382" s="165">
        <f>M382*H382</f>
        <v>70200</v>
      </c>
      <c r="O382" s="31">
        <v>65</v>
      </c>
      <c r="P382" s="162">
        <f>O382*H382</f>
        <v>70200</v>
      </c>
      <c r="Q382" s="162">
        <f t="shared" si="32"/>
        <v>0</v>
      </c>
      <c r="R382" s="358">
        <f t="shared" si="34"/>
        <v>0</v>
      </c>
      <c r="S382" s="95" t="s">
        <v>554</v>
      </c>
    </row>
    <row r="383" spans="2:19" ht="21.75" thickBot="1">
      <c r="B383" s="365"/>
      <c r="C383" s="126"/>
      <c r="D383" s="126"/>
      <c r="E383" s="126"/>
      <c r="F383" s="126"/>
      <c r="G383" s="126"/>
      <c r="H383" s="126"/>
      <c r="I383" s="126"/>
      <c r="J383" s="126"/>
      <c r="K383" s="126"/>
      <c r="L383" s="126"/>
      <c r="M383" s="169"/>
      <c r="N383" s="137"/>
      <c r="O383" s="126"/>
      <c r="P383" s="189"/>
      <c r="Q383" s="168">
        <f t="shared" si="32"/>
        <v>0</v>
      </c>
      <c r="R383" s="361">
        <f t="shared" si="34"/>
        <v>0</v>
      </c>
      <c r="S383" s="95"/>
    </row>
    <row r="384" spans="2:19" ht="21.75" thickBot="1">
      <c r="B384" s="366"/>
      <c r="C384" s="123"/>
      <c r="D384" s="123"/>
      <c r="E384" s="123"/>
      <c r="F384" s="123"/>
      <c r="G384" s="123"/>
      <c r="H384" s="123"/>
      <c r="I384" s="123"/>
      <c r="J384" s="123"/>
      <c r="K384" s="123"/>
      <c r="L384" s="172" t="s">
        <v>545</v>
      </c>
      <c r="M384" s="173"/>
      <c r="N384" s="178" t="s">
        <v>558</v>
      </c>
      <c r="O384" s="123"/>
      <c r="P384" s="174">
        <f>SUM(P304:P383)</f>
        <v>17755806.550999999</v>
      </c>
      <c r="Q384" s="175">
        <f t="shared" si="32"/>
        <v>0</v>
      </c>
      <c r="R384" s="363"/>
      <c r="S384" s="95"/>
    </row>
    <row r="385" spans="2:19" ht="21">
      <c r="B385" s="364"/>
      <c r="C385" s="124"/>
      <c r="D385" s="124"/>
      <c r="E385" s="124"/>
      <c r="F385" s="125" t="s">
        <v>541</v>
      </c>
      <c r="G385" s="124"/>
      <c r="H385" s="124"/>
      <c r="I385" s="124"/>
      <c r="J385" s="124"/>
      <c r="K385" s="124"/>
      <c r="L385" s="124"/>
      <c r="M385" s="159"/>
      <c r="N385" s="124"/>
      <c r="O385" s="124"/>
      <c r="P385" s="124"/>
      <c r="Q385" s="158">
        <f t="shared" si="32"/>
        <v>0</v>
      </c>
      <c r="R385" s="357">
        <f t="shared" ref="R385:R423" si="36">IF(N385&gt;P385,N385-P385,0)</f>
        <v>0</v>
      </c>
      <c r="S385" s="95"/>
    </row>
    <row r="386" spans="2:19">
      <c r="B386" s="359">
        <v>184</v>
      </c>
      <c r="C386" s="28">
        <v>75</v>
      </c>
      <c r="D386" s="28">
        <v>225</v>
      </c>
      <c r="E386" s="28" t="s">
        <v>149</v>
      </c>
      <c r="F386" s="33" t="s">
        <v>148</v>
      </c>
      <c r="G386" s="29" t="s">
        <v>3</v>
      </c>
      <c r="H386" s="163">
        <v>270</v>
      </c>
      <c r="I386" s="28">
        <v>25</v>
      </c>
      <c r="J386" s="164">
        <f>H386*I386</f>
        <v>6750</v>
      </c>
      <c r="K386" s="30"/>
      <c r="L386" s="162">
        <f>K386*H386</f>
        <v>0</v>
      </c>
      <c r="M386" s="161">
        <f t="shared" si="35"/>
        <v>25</v>
      </c>
      <c r="N386" s="165">
        <f>M386*H386</f>
        <v>6750</v>
      </c>
      <c r="O386" s="31">
        <v>25</v>
      </c>
      <c r="P386" s="162">
        <f>O386*H386</f>
        <v>6750</v>
      </c>
      <c r="Q386" s="162">
        <f t="shared" si="32"/>
        <v>0</v>
      </c>
      <c r="R386" s="358">
        <f t="shared" si="36"/>
        <v>0</v>
      </c>
      <c r="S386" s="95" t="s">
        <v>555</v>
      </c>
    </row>
    <row r="387" spans="2:19" ht="21">
      <c r="B387" s="360"/>
      <c r="C387" s="58"/>
      <c r="D387" s="58"/>
      <c r="E387" s="58"/>
      <c r="F387" s="60" t="s">
        <v>543</v>
      </c>
      <c r="G387" s="58"/>
      <c r="H387" s="163">
        <v>270</v>
      </c>
      <c r="I387" s="58"/>
      <c r="J387" s="58"/>
      <c r="K387" s="58"/>
      <c r="L387" s="58"/>
      <c r="M387" s="161"/>
      <c r="N387" s="165"/>
      <c r="O387" s="176">
        <v>19</v>
      </c>
      <c r="P387" s="162">
        <f>O387*H387</f>
        <v>5130</v>
      </c>
      <c r="Q387" s="162">
        <f t="shared" si="32"/>
        <v>5130</v>
      </c>
      <c r="R387" s="358">
        <f t="shared" si="36"/>
        <v>0</v>
      </c>
      <c r="S387" s="95" t="s">
        <v>555</v>
      </c>
    </row>
    <row r="388" spans="2:19">
      <c r="B388" s="359">
        <v>185</v>
      </c>
      <c r="C388" s="28">
        <v>76</v>
      </c>
      <c r="D388" s="28">
        <v>151</v>
      </c>
      <c r="E388" s="28" t="s">
        <v>147</v>
      </c>
      <c r="F388" s="33" t="s">
        <v>146</v>
      </c>
      <c r="G388" s="29" t="s">
        <v>3</v>
      </c>
      <c r="H388" s="163">
        <v>5400</v>
      </c>
      <c r="I388" s="28">
        <v>4</v>
      </c>
      <c r="J388" s="164">
        <f>H388*I388</f>
        <v>21600</v>
      </c>
      <c r="K388" s="30"/>
      <c r="L388" s="162">
        <f>K388*H388</f>
        <v>0</v>
      </c>
      <c r="M388" s="161">
        <f t="shared" si="35"/>
        <v>4</v>
      </c>
      <c r="N388" s="165">
        <f>M388*H388</f>
        <v>21600</v>
      </c>
      <c r="O388" s="31">
        <v>4</v>
      </c>
      <c r="P388" s="162">
        <f>O388*H388</f>
        <v>21600</v>
      </c>
      <c r="Q388" s="162">
        <f t="shared" si="32"/>
        <v>0</v>
      </c>
      <c r="R388" s="358">
        <f t="shared" si="36"/>
        <v>0</v>
      </c>
      <c r="S388" s="95" t="s">
        <v>555</v>
      </c>
    </row>
    <row r="389" spans="2:19" ht="21">
      <c r="B389" s="360"/>
      <c r="C389" s="58"/>
      <c r="D389" s="58"/>
      <c r="E389" s="58"/>
      <c r="F389" s="58"/>
      <c r="G389" s="58"/>
      <c r="H389" s="58"/>
      <c r="I389" s="58"/>
      <c r="J389" s="58"/>
      <c r="K389" s="58"/>
      <c r="L389" s="58"/>
      <c r="M389" s="161"/>
      <c r="N389" s="58"/>
      <c r="O389" s="58"/>
      <c r="P389" s="58"/>
      <c r="Q389" s="162">
        <f t="shared" si="32"/>
        <v>0</v>
      </c>
      <c r="R389" s="358">
        <f t="shared" si="36"/>
        <v>0</v>
      </c>
      <c r="S389" s="95" t="s">
        <v>555</v>
      </c>
    </row>
    <row r="390" spans="2:19">
      <c r="B390" s="359">
        <v>186</v>
      </c>
      <c r="C390" s="28">
        <v>77</v>
      </c>
      <c r="D390" s="28">
        <v>152</v>
      </c>
      <c r="E390" s="28" t="s">
        <v>145</v>
      </c>
      <c r="F390" s="33" t="s">
        <v>144</v>
      </c>
      <c r="G390" s="29" t="s">
        <v>3</v>
      </c>
      <c r="H390" s="163">
        <v>6300</v>
      </c>
      <c r="I390" s="28">
        <v>9</v>
      </c>
      <c r="J390" s="164">
        <f>H390*I390</f>
        <v>56700</v>
      </c>
      <c r="K390" s="30"/>
      <c r="L390" s="162">
        <f>K390*H390</f>
        <v>0</v>
      </c>
      <c r="M390" s="161">
        <f t="shared" si="35"/>
        <v>9</v>
      </c>
      <c r="N390" s="165">
        <f>M390*H390</f>
        <v>56700</v>
      </c>
      <c r="O390" s="31">
        <v>9</v>
      </c>
      <c r="P390" s="162">
        <f>O390*H390</f>
        <v>56700</v>
      </c>
      <c r="Q390" s="162">
        <f t="shared" ref="Q390:Q453" si="37">IF(P390&gt;N390,P390-N390,0)</f>
        <v>0</v>
      </c>
      <c r="R390" s="358">
        <f t="shared" si="36"/>
        <v>0</v>
      </c>
      <c r="S390" s="95" t="s">
        <v>555</v>
      </c>
    </row>
    <row r="391" spans="2:19" ht="21">
      <c r="B391" s="360"/>
      <c r="C391" s="58"/>
      <c r="D391" s="58"/>
      <c r="E391" s="58"/>
      <c r="F391" s="58"/>
      <c r="G391" s="58"/>
      <c r="H391" s="58"/>
      <c r="I391" s="58"/>
      <c r="J391" s="58"/>
      <c r="K391" s="58"/>
      <c r="L391" s="58"/>
      <c r="M391" s="161"/>
      <c r="N391" s="58"/>
      <c r="O391" s="58"/>
      <c r="P391" s="58"/>
      <c r="Q391" s="162">
        <f t="shared" si="37"/>
        <v>0</v>
      </c>
      <c r="R391" s="358">
        <f t="shared" si="36"/>
        <v>0</v>
      </c>
      <c r="S391" s="95" t="s">
        <v>555</v>
      </c>
    </row>
    <row r="392" spans="2:19">
      <c r="B392" s="359">
        <v>187</v>
      </c>
      <c r="C392" s="28">
        <v>78</v>
      </c>
      <c r="D392" s="28">
        <v>153</v>
      </c>
      <c r="E392" s="28" t="s">
        <v>143</v>
      </c>
      <c r="F392" s="33" t="s">
        <v>142</v>
      </c>
      <c r="G392" s="29" t="s">
        <v>3</v>
      </c>
      <c r="H392" s="163">
        <v>3600</v>
      </c>
      <c r="I392" s="28">
        <v>16</v>
      </c>
      <c r="J392" s="164">
        <f>H392*I392</f>
        <v>57600</v>
      </c>
      <c r="K392" s="30"/>
      <c r="L392" s="162">
        <f>K392*H392</f>
        <v>0</v>
      </c>
      <c r="M392" s="161">
        <f t="shared" si="35"/>
        <v>16</v>
      </c>
      <c r="N392" s="165">
        <f>M392*H392</f>
        <v>57600</v>
      </c>
      <c r="O392" s="31">
        <v>15</v>
      </c>
      <c r="P392" s="162">
        <f>O392*H392</f>
        <v>54000</v>
      </c>
      <c r="Q392" s="162">
        <f t="shared" si="37"/>
        <v>0</v>
      </c>
      <c r="R392" s="358">
        <f t="shared" si="36"/>
        <v>3600</v>
      </c>
      <c r="S392" s="95" t="s">
        <v>555</v>
      </c>
    </row>
    <row r="393" spans="2:19" ht="21">
      <c r="B393" s="360"/>
      <c r="C393" s="58"/>
      <c r="D393" s="58"/>
      <c r="E393" s="58"/>
      <c r="F393" s="58"/>
      <c r="G393" s="58"/>
      <c r="H393" s="58"/>
      <c r="I393" s="58"/>
      <c r="J393" s="58"/>
      <c r="K393" s="58"/>
      <c r="L393" s="58"/>
      <c r="M393" s="161"/>
      <c r="N393" s="58"/>
      <c r="O393" s="58"/>
      <c r="P393" s="58"/>
      <c r="Q393" s="162">
        <f t="shared" si="37"/>
        <v>0</v>
      </c>
      <c r="R393" s="358">
        <f t="shared" si="36"/>
        <v>0</v>
      </c>
      <c r="S393" s="95" t="s">
        <v>555</v>
      </c>
    </row>
    <row r="394" spans="2:19">
      <c r="B394" s="359">
        <v>188</v>
      </c>
      <c r="C394" s="28">
        <v>79</v>
      </c>
      <c r="D394" s="28">
        <v>154</v>
      </c>
      <c r="E394" s="28" t="s">
        <v>141</v>
      </c>
      <c r="F394" s="33" t="s">
        <v>140</v>
      </c>
      <c r="G394" s="29" t="s">
        <v>3</v>
      </c>
      <c r="H394" s="163">
        <v>1100</v>
      </c>
      <c r="I394" s="28">
        <v>21</v>
      </c>
      <c r="J394" s="164">
        <f>H394*I394</f>
        <v>23100</v>
      </c>
      <c r="K394" s="30"/>
      <c r="L394" s="162">
        <f>K394*H394</f>
        <v>0</v>
      </c>
      <c r="M394" s="161">
        <f t="shared" si="35"/>
        <v>21</v>
      </c>
      <c r="N394" s="165">
        <f>M394*H394</f>
        <v>23100</v>
      </c>
      <c r="O394" s="31">
        <v>21</v>
      </c>
      <c r="P394" s="162">
        <f>O394*H394</f>
        <v>23100</v>
      </c>
      <c r="Q394" s="162">
        <f t="shared" si="37"/>
        <v>0</v>
      </c>
      <c r="R394" s="358">
        <f t="shared" si="36"/>
        <v>0</v>
      </c>
      <c r="S394" s="95" t="s">
        <v>555</v>
      </c>
    </row>
    <row r="395" spans="2:19" ht="21">
      <c r="B395" s="360"/>
      <c r="C395" s="58"/>
      <c r="D395" s="58"/>
      <c r="E395" s="58"/>
      <c r="F395" s="58"/>
      <c r="G395" s="58"/>
      <c r="H395" s="58"/>
      <c r="I395" s="58"/>
      <c r="J395" s="58"/>
      <c r="K395" s="58"/>
      <c r="L395" s="58"/>
      <c r="M395" s="161"/>
      <c r="N395" s="58"/>
      <c r="O395" s="58"/>
      <c r="P395" s="58"/>
      <c r="Q395" s="162">
        <f t="shared" si="37"/>
        <v>0</v>
      </c>
      <c r="R395" s="358">
        <f t="shared" si="36"/>
        <v>0</v>
      </c>
      <c r="S395" s="95" t="s">
        <v>555</v>
      </c>
    </row>
    <row r="396" spans="2:19">
      <c r="B396" s="359">
        <v>189</v>
      </c>
      <c r="C396" s="28">
        <v>80</v>
      </c>
      <c r="D396" s="28">
        <v>155</v>
      </c>
      <c r="E396" s="28" t="s">
        <v>139</v>
      </c>
      <c r="F396" s="33" t="s">
        <v>138</v>
      </c>
      <c r="G396" s="29" t="s">
        <v>3</v>
      </c>
      <c r="H396" s="163">
        <v>630</v>
      </c>
      <c r="I396" s="28">
        <v>25</v>
      </c>
      <c r="J396" s="164">
        <f>H396*I396</f>
        <v>15750</v>
      </c>
      <c r="K396" s="30"/>
      <c r="L396" s="162">
        <f>K396*H396</f>
        <v>0</v>
      </c>
      <c r="M396" s="161">
        <f t="shared" si="35"/>
        <v>25</v>
      </c>
      <c r="N396" s="165">
        <f>M396*H396</f>
        <v>15750</v>
      </c>
      <c r="O396" s="31">
        <v>15</v>
      </c>
      <c r="P396" s="162">
        <f>O396*H396</f>
        <v>9450</v>
      </c>
      <c r="Q396" s="162">
        <f t="shared" si="37"/>
        <v>0</v>
      </c>
      <c r="R396" s="358">
        <f t="shared" si="36"/>
        <v>6300</v>
      </c>
      <c r="S396" s="95" t="s">
        <v>555</v>
      </c>
    </row>
    <row r="397" spans="2:19" ht="21">
      <c r="B397" s="360"/>
      <c r="C397" s="58"/>
      <c r="D397" s="58"/>
      <c r="E397" s="58"/>
      <c r="F397" s="58"/>
      <c r="G397" s="58"/>
      <c r="H397" s="58"/>
      <c r="I397" s="58"/>
      <c r="J397" s="58"/>
      <c r="K397" s="58"/>
      <c r="L397" s="58"/>
      <c r="M397" s="161"/>
      <c r="N397" s="58"/>
      <c r="O397" s="58"/>
      <c r="P397" s="58"/>
      <c r="Q397" s="162">
        <f t="shared" si="37"/>
        <v>0</v>
      </c>
      <c r="R397" s="358">
        <f t="shared" si="36"/>
        <v>0</v>
      </c>
      <c r="S397" s="95" t="s">
        <v>555</v>
      </c>
    </row>
    <row r="398" spans="2:19">
      <c r="B398" s="359">
        <v>190</v>
      </c>
      <c r="C398" s="28">
        <v>81</v>
      </c>
      <c r="D398" s="28">
        <v>156</v>
      </c>
      <c r="E398" s="28" t="s">
        <v>137</v>
      </c>
      <c r="F398" s="33" t="s">
        <v>136</v>
      </c>
      <c r="G398" s="29" t="s">
        <v>3</v>
      </c>
      <c r="H398" s="163">
        <v>540</v>
      </c>
      <c r="I398" s="28">
        <v>36</v>
      </c>
      <c r="J398" s="164">
        <f>H398*I398</f>
        <v>19440</v>
      </c>
      <c r="K398" s="30"/>
      <c r="L398" s="162">
        <f>K398*H398</f>
        <v>0</v>
      </c>
      <c r="M398" s="161">
        <f t="shared" si="35"/>
        <v>36</v>
      </c>
      <c r="N398" s="165">
        <f>M398*H398</f>
        <v>19440</v>
      </c>
      <c r="O398" s="31">
        <v>21</v>
      </c>
      <c r="P398" s="162">
        <f>O398*H398</f>
        <v>11340</v>
      </c>
      <c r="Q398" s="162">
        <f t="shared" si="37"/>
        <v>0</v>
      </c>
      <c r="R398" s="358">
        <f t="shared" si="36"/>
        <v>8100</v>
      </c>
      <c r="S398" s="95" t="s">
        <v>555</v>
      </c>
    </row>
    <row r="399" spans="2:19" ht="21">
      <c r="B399" s="360"/>
      <c r="C399" s="58"/>
      <c r="D399" s="58"/>
      <c r="E399" s="58"/>
      <c r="F399" s="58"/>
      <c r="G399" s="58"/>
      <c r="H399" s="58"/>
      <c r="I399" s="58"/>
      <c r="J399" s="58"/>
      <c r="K399" s="58"/>
      <c r="L399" s="58"/>
      <c r="M399" s="161"/>
      <c r="N399" s="58"/>
      <c r="O399" s="58"/>
      <c r="P399" s="58"/>
      <c r="Q399" s="162">
        <f t="shared" si="37"/>
        <v>0</v>
      </c>
      <c r="R399" s="358">
        <f t="shared" si="36"/>
        <v>0</v>
      </c>
      <c r="S399" s="95" t="s">
        <v>555</v>
      </c>
    </row>
    <row r="400" spans="2:19" ht="30">
      <c r="B400" s="359">
        <v>191</v>
      </c>
      <c r="C400" s="28">
        <v>82</v>
      </c>
      <c r="D400" s="28">
        <v>156</v>
      </c>
      <c r="E400" s="28" t="s">
        <v>135</v>
      </c>
      <c r="F400" s="33" t="s">
        <v>134</v>
      </c>
      <c r="G400" s="29" t="s">
        <v>3</v>
      </c>
      <c r="H400" s="163">
        <v>540</v>
      </c>
      <c r="I400" s="28">
        <v>25</v>
      </c>
      <c r="J400" s="164">
        <f>H400*I400</f>
        <v>13500</v>
      </c>
      <c r="K400" s="30"/>
      <c r="L400" s="162">
        <f>K400*H400</f>
        <v>0</v>
      </c>
      <c r="M400" s="161">
        <f t="shared" si="35"/>
        <v>25</v>
      </c>
      <c r="N400" s="165">
        <f>M400*H400</f>
        <v>13500</v>
      </c>
      <c r="O400" s="31">
        <v>14</v>
      </c>
      <c r="P400" s="162">
        <f>O400*H400</f>
        <v>7560</v>
      </c>
      <c r="Q400" s="162">
        <f t="shared" si="37"/>
        <v>0</v>
      </c>
      <c r="R400" s="358">
        <f t="shared" si="36"/>
        <v>5940</v>
      </c>
      <c r="S400" s="95" t="s">
        <v>555</v>
      </c>
    </row>
    <row r="401" spans="2:19" ht="21">
      <c r="B401" s="360"/>
      <c r="C401" s="58"/>
      <c r="D401" s="58"/>
      <c r="E401" s="58"/>
      <c r="F401" s="58"/>
      <c r="G401" s="58"/>
      <c r="H401" s="58"/>
      <c r="I401" s="58"/>
      <c r="J401" s="58"/>
      <c r="K401" s="58"/>
      <c r="L401" s="58"/>
      <c r="M401" s="161"/>
      <c r="N401" s="58"/>
      <c r="O401" s="58"/>
      <c r="P401" s="58"/>
      <c r="Q401" s="162">
        <f t="shared" si="37"/>
        <v>0</v>
      </c>
      <c r="R401" s="358">
        <f t="shared" si="36"/>
        <v>0</v>
      </c>
      <c r="S401" s="95" t="s">
        <v>555</v>
      </c>
    </row>
    <row r="402" spans="2:19">
      <c r="B402" s="359">
        <v>192</v>
      </c>
      <c r="C402" s="28" t="s">
        <v>719</v>
      </c>
      <c r="D402" s="28">
        <v>158</v>
      </c>
      <c r="E402" s="28" t="s">
        <v>133</v>
      </c>
      <c r="F402" s="33" t="s">
        <v>132</v>
      </c>
      <c r="G402" s="29" t="s">
        <v>3</v>
      </c>
      <c r="H402" s="163">
        <v>720</v>
      </c>
      <c r="I402" s="28">
        <v>25</v>
      </c>
      <c r="J402" s="164">
        <f>H402*I402</f>
        <v>18000</v>
      </c>
      <c r="K402" s="30"/>
      <c r="L402" s="162">
        <f>K402*H402</f>
        <v>0</v>
      </c>
      <c r="M402" s="161">
        <f t="shared" si="35"/>
        <v>25</v>
      </c>
      <c r="N402" s="165">
        <f>M402*H402</f>
        <v>18000</v>
      </c>
      <c r="O402" s="31">
        <v>15</v>
      </c>
      <c r="P402" s="162">
        <f>O402*H402</f>
        <v>10800</v>
      </c>
      <c r="Q402" s="162">
        <f t="shared" si="37"/>
        <v>0</v>
      </c>
      <c r="R402" s="358">
        <f t="shared" si="36"/>
        <v>7200</v>
      </c>
      <c r="S402" s="95" t="s">
        <v>555</v>
      </c>
    </row>
    <row r="403" spans="2:19" ht="21">
      <c r="B403" s="360"/>
      <c r="C403" s="58"/>
      <c r="D403" s="58"/>
      <c r="E403" s="58"/>
      <c r="F403" s="58"/>
      <c r="G403" s="58"/>
      <c r="H403" s="58"/>
      <c r="I403" s="58"/>
      <c r="J403" s="58"/>
      <c r="K403" s="58"/>
      <c r="L403" s="58"/>
      <c r="M403" s="161"/>
      <c r="N403" s="58"/>
      <c r="O403" s="58"/>
      <c r="P403" s="58"/>
      <c r="Q403" s="162">
        <f t="shared" si="37"/>
        <v>0</v>
      </c>
      <c r="R403" s="358">
        <f t="shared" si="36"/>
        <v>0</v>
      </c>
      <c r="S403" s="95" t="s">
        <v>555</v>
      </c>
    </row>
    <row r="404" spans="2:19" ht="30">
      <c r="B404" s="359">
        <v>193</v>
      </c>
      <c r="C404" s="28">
        <v>84</v>
      </c>
      <c r="D404" s="28">
        <v>159</v>
      </c>
      <c r="E404" s="28" t="s">
        <v>131</v>
      </c>
      <c r="F404" s="33" t="s">
        <v>130</v>
      </c>
      <c r="G404" s="29" t="s">
        <v>3</v>
      </c>
      <c r="H404" s="163">
        <v>3600</v>
      </c>
      <c r="I404" s="28">
        <v>12</v>
      </c>
      <c r="J404" s="164">
        <f>H404*I404</f>
        <v>43200</v>
      </c>
      <c r="K404" s="30"/>
      <c r="L404" s="162">
        <f>K404*H404</f>
        <v>0</v>
      </c>
      <c r="M404" s="161">
        <f t="shared" si="35"/>
        <v>12</v>
      </c>
      <c r="N404" s="165">
        <f>M404*H404</f>
        <v>43200</v>
      </c>
      <c r="O404" s="31">
        <v>9</v>
      </c>
      <c r="P404" s="162">
        <f t="shared" ref="P404:P410" si="38">O404*H404</f>
        <v>32400</v>
      </c>
      <c r="Q404" s="162">
        <f t="shared" si="37"/>
        <v>0</v>
      </c>
      <c r="R404" s="358">
        <f t="shared" si="36"/>
        <v>10800</v>
      </c>
      <c r="S404" s="95" t="s">
        <v>555</v>
      </c>
    </row>
    <row r="405" spans="2:19" ht="21">
      <c r="B405" s="360"/>
      <c r="C405" s="58"/>
      <c r="D405" s="58"/>
      <c r="E405" s="58"/>
      <c r="F405" s="60"/>
      <c r="G405" s="58"/>
      <c r="H405" s="163"/>
      <c r="I405" s="58"/>
      <c r="J405" s="58"/>
      <c r="K405" s="58"/>
      <c r="L405" s="58"/>
      <c r="M405" s="161"/>
      <c r="N405" s="165"/>
      <c r="O405" s="30"/>
      <c r="P405" s="162">
        <f t="shared" si="38"/>
        <v>0</v>
      </c>
      <c r="Q405" s="162">
        <f t="shared" si="37"/>
        <v>0</v>
      </c>
      <c r="R405" s="358">
        <f t="shared" si="36"/>
        <v>0</v>
      </c>
      <c r="S405" s="95" t="s">
        <v>555</v>
      </c>
    </row>
    <row r="406" spans="2:19" ht="30">
      <c r="B406" s="359">
        <v>194</v>
      </c>
      <c r="C406" s="28">
        <v>85</v>
      </c>
      <c r="D406" s="28">
        <v>160</v>
      </c>
      <c r="E406" s="28" t="s">
        <v>129</v>
      </c>
      <c r="F406" s="33" t="s">
        <v>128</v>
      </c>
      <c r="G406" s="35" t="s">
        <v>99</v>
      </c>
      <c r="H406" s="180">
        <v>270</v>
      </c>
      <c r="I406" s="28">
        <v>55</v>
      </c>
      <c r="J406" s="164">
        <f>H406*I406</f>
        <v>14850</v>
      </c>
      <c r="K406" s="30"/>
      <c r="L406" s="162">
        <f>K406*H406</f>
        <v>0</v>
      </c>
      <c r="M406" s="161">
        <f t="shared" si="35"/>
        <v>55</v>
      </c>
      <c r="N406" s="165">
        <f>M406*H406</f>
        <v>14850</v>
      </c>
      <c r="O406" s="31">
        <v>55</v>
      </c>
      <c r="P406" s="162">
        <f t="shared" si="38"/>
        <v>14850</v>
      </c>
      <c r="Q406" s="162">
        <f t="shared" si="37"/>
        <v>0</v>
      </c>
      <c r="R406" s="358">
        <f t="shared" si="36"/>
        <v>0</v>
      </c>
      <c r="S406" s="95" t="s">
        <v>555</v>
      </c>
    </row>
    <row r="407" spans="2:19" ht="21">
      <c r="B407" s="360"/>
      <c r="C407" s="58"/>
      <c r="D407" s="58"/>
      <c r="E407" s="58"/>
      <c r="F407" s="60" t="s">
        <v>543</v>
      </c>
      <c r="G407" s="58"/>
      <c r="H407" s="180">
        <v>270</v>
      </c>
      <c r="I407" s="58"/>
      <c r="J407" s="58"/>
      <c r="K407" s="58"/>
      <c r="L407" s="58"/>
      <c r="M407" s="161"/>
      <c r="N407" s="165"/>
      <c r="O407" s="176">
        <v>53.234000000000009</v>
      </c>
      <c r="P407" s="162">
        <f t="shared" si="38"/>
        <v>14373.180000000002</v>
      </c>
      <c r="Q407" s="162">
        <f t="shared" si="37"/>
        <v>14373.180000000002</v>
      </c>
      <c r="R407" s="358">
        <f t="shared" si="36"/>
        <v>0</v>
      </c>
      <c r="S407" s="95" t="s">
        <v>555</v>
      </c>
    </row>
    <row r="408" spans="2:19" ht="30">
      <c r="B408" s="359">
        <v>195</v>
      </c>
      <c r="C408" s="28">
        <v>85</v>
      </c>
      <c r="D408" s="28">
        <v>161</v>
      </c>
      <c r="E408" s="28" t="s">
        <v>127</v>
      </c>
      <c r="F408" s="33" t="s">
        <v>126</v>
      </c>
      <c r="G408" s="35" t="s">
        <v>99</v>
      </c>
      <c r="H408" s="180">
        <v>360</v>
      </c>
      <c r="I408" s="28">
        <v>115</v>
      </c>
      <c r="J408" s="164">
        <f>H408*I408</f>
        <v>41400</v>
      </c>
      <c r="K408" s="30"/>
      <c r="L408" s="162">
        <f>K408*H408</f>
        <v>0</v>
      </c>
      <c r="M408" s="161">
        <f t="shared" si="35"/>
        <v>115</v>
      </c>
      <c r="N408" s="165">
        <f>M408*H408</f>
        <v>41400</v>
      </c>
      <c r="O408" s="31">
        <v>115</v>
      </c>
      <c r="P408" s="162">
        <f t="shared" si="38"/>
        <v>41400</v>
      </c>
      <c r="Q408" s="162">
        <f t="shared" si="37"/>
        <v>0</v>
      </c>
      <c r="R408" s="358">
        <f t="shared" si="36"/>
        <v>0</v>
      </c>
      <c r="S408" s="95" t="s">
        <v>555</v>
      </c>
    </row>
    <row r="409" spans="2:19" ht="21">
      <c r="B409" s="360"/>
      <c r="C409" s="58"/>
      <c r="D409" s="58"/>
      <c r="E409" s="58"/>
      <c r="F409" s="60" t="s">
        <v>543</v>
      </c>
      <c r="G409" s="58"/>
      <c r="H409" s="180">
        <v>360</v>
      </c>
      <c r="I409" s="58"/>
      <c r="J409" s="58"/>
      <c r="K409" s="58"/>
      <c r="L409" s="58"/>
      <c r="M409" s="161"/>
      <c r="N409" s="165"/>
      <c r="O409" s="176">
        <v>14.706500000000005</v>
      </c>
      <c r="P409" s="162">
        <f t="shared" si="38"/>
        <v>5294.340000000002</v>
      </c>
      <c r="Q409" s="162">
        <f t="shared" si="37"/>
        <v>5294.340000000002</v>
      </c>
      <c r="R409" s="358">
        <f t="shared" si="36"/>
        <v>0</v>
      </c>
      <c r="S409" s="95" t="s">
        <v>555</v>
      </c>
    </row>
    <row r="410" spans="2:19" ht="30">
      <c r="B410" s="359">
        <v>196</v>
      </c>
      <c r="C410" s="28">
        <v>85</v>
      </c>
      <c r="D410" s="28">
        <v>162</v>
      </c>
      <c r="E410" s="28" t="s">
        <v>125</v>
      </c>
      <c r="F410" s="33" t="s">
        <v>124</v>
      </c>
      <c r="G410" s="35" t="s">
        <v>99</v>
      </c>
      <c r="H410" s="180">
        <v>450</v>
      </c>
      <c r="I410" s="28">
        <v>143</v>
      </c>
      <c r="J410" s="164">
        <f>H410*I410</f>
        <v>64350</v>
      </c>
      <c r="K410" s="30"/>
      <c r="L410" s="162">
        <f>K410*H410</f>
        <v>0</v>
      </c>
      <c r="M410" s="161">
        <f t="shared" si="35"/>
        <v>143</v>
      </c>
      <c r="N410" s="165">
        <f>M410*H410</f>
        <v>64350</v>
      </c>
      <c r="O410" s="31">
        <v>115.5</v>
      </c>
      <c r="P410" s="162">
        <f t="shared" si="38"/>
        <v>51975</v>
      </c>
      <c r="Q410" s="162">
        <f t="shared" si="37"/>
        <v>0</v>
      </c>
      <c r="R410" s="358">
        <f t="shared" si="36"/>
        <v>12375</v>
      </c>
      <c r="S410" s="95" t="s">
        <v>555</v>
      </c>
    </row>
    <row r="411" spans="2:19" ht="21">
      <c r="B411" s="360"/>
      <c r="C411" s="58"/>
      <c r="D411" s="58"/>
      <c r="E411" s="58"/>
      <c r="F411" s="58"/>
      <c r="G411" s="58"/>
      <c r="H411" s="58"/>
      <c r="I411" s="58"/>
      <c r="J411" s="58"/>
      <c r="K411" s="58"/>
      <c r="L411" s="58"/>
      <c r="M411" s="161"/>
      <c r="N411" s="58"/>
      <c r="O411" s="58"/>
      <c r="P411" s="58"/>
      <c r="Q411" s="162">
        <f t="shared" si="37"/>
        <v>0</v>
      </c>
      <c r="R411" s="358">
        <f t="shared" si="36"/>
        <v>0</v>
      </c>
      <c r="S411" s="95" t="s">
        <v>555</v>
      </c>
    </row>
    <row r="412" spans="2:19">
      <c r="B412" s="359">
        <v>197</v>
      </c>
      <c r="C412" s="28">
        <v>86</v>
      </c>
      <c r="D412" s="28">
        <v>163</v>
      </c>
      <c r="E412" s="28" t="s">
        <v>123</v>
      </c>
      <c r="F412" s="33" t="s">
        <v>122</v>
      </c>
      <c r="G412" s="29" t="s">
        <v>3</v>
      </c>
      <c r="H412" s="163">
        <v>1440</v>
      </c>
      <c r="I412" s="28">
        <v>15</v>
      </c>
      <c r="J412" s="164">
        <f>H412*I412</f>
        <v>21600</v>
      </c>
      <c r="K412" s="30"/>
      <c r="L412" s="162">
        <f>K412*H412</f>
        <v>0</v>
      </c>
      <c r="M412" s="161">
        <f t="shared" si="35"/>
        <v>15</v>
      </c>
      <c r="N412" s="165">
        <f>M412*H412</f>
        <v>21600</v>
      </c>
      <c r="O412" s="31">
        <v>15</v>
      </c>
      <c r="P412" s="162">
        <f>O412*H412</f>
        <v>21600</v>
      </c>
      <c r="Q412" s="162">
        <f t="shared" si="37"/>
        <v>0</v>
      </c>
      <c r="R412" s="358">
        <f t="shared" si="36"/>
        <v>0</v>
      </c>
      <c r="S412" s="95" t="s">
        <v>555</v>
      </c>
    </row>
    <row r="413" spans="2:19" ht="21">
      <c r="B413" s="360"/>
      <c r="C413" s="58"/>
      <c r="D413" s="58"/>
      <c r="E413" s="58"/>
      <c r="F413" s="60" t="s">
        <v>543</v>
      </c>
      <c r="G413" s="58"/>
      <c r="H413" s="163">
        <v>1440</v>
      </c>
      <c r="I413" s="58"/>
      <c r="J413" s="58"/>
      <c r="K413" s="58"/>
      <c r="L413" s="58"/>
      <c r="M413" s="161"/>
      <c r="N413" s="165"/>
      <c r="O413" s="30">
        <v>5</v>
      </c>
      <c r="P413" s="162">
        <f>O413*H413</f>
        <v>7200</v>
      </c>
      <c r="Q413" s="162">
        <f t="shared" si="37"/>
        <v>7200</v>
      </c>
      <c r="R413" s="358">
        <f t="shared" si="36"/>
        <v>0</v>
      </c>
      <c r="S413" s="95" t="s">
        <v>555</v>
      </c>
    </row>
    <row r="414" spans="2:19" ht="30">
      <c r="B414" s="359">
        <v>198</v>
      </c>
      <c r="C414" s="28">
        <v>87</v>
      </c>
      <c r="D414" s="28">
        <v>164</v>
      </c>
      <c r="E414" s="28" t="s">
        <v>121</v>
      </c>
      <c r="F414" s="33" t="s">
        <v>120</v>
      </c>
      <c r="G414" s="35" t="s">
        <v>99</v>
      </c>
      <c r="H414" s="180">
        <v>450</v>
      </c>
      <c r="I414" s="28">
        <v>145</v>
      </c>
      <c r="J414" s="164">
        <f>H414*I414</f>
        <v>65250</v>
      </c>
      <c r="K414" s="30"/>
      <c r="L414" s="162">
        <f>K414*H414</f>
        <v>0</v>
      </c>
      <c r="M414" s="161">
        <f t="shared" si="35"/>
        <v>145</v>
      </c>
      <c r="N414" s="165">
        <f>M414*H414</f>
        <v>65250</v>
      </c>
      <c r="O414" s="31">
        <v>84</v>
      </c>
      <c r="P414" s="162">
        <f>O414*H414</f>
        <v>37800</v>
      </c>
      <c r="Q414" s="162">
        <f t="shared" si="37"/>
        <v>0</v>
      </c>
      <c r="R414" s="358">
        <f t="shared" si="36"/>
        <v>27450</v>
      </c>
      <c r="S414" s="95" t="s">
        <v>555</v>
      </c>
    </row>
    <row r="415" spans="2:19" ht="21">
      <c r="B415" s="360"/>
      <c r="C415" s="58"/>
      <c r="D415" s="58"/>
      <c r="E415" s="58"/>
      <c r="F415" s="58"/>
      <c r="G415" s="58"/>
      <c r="H415" s="58"/>
      <c r="I415" s="58"/>
      <c r="J415" s="58"/>
      <c r="K415" s="58"/>
      <c r="L415" s="58"/>
      <c r="M415" s="161"/>
      <c r="N415" s="58"/>
      <c r="O415" s="58"/>
      <c r="P415" s="58"/>
      <c r="Q415" s="162">
        <f t="shared" si="37"/>
        <v>0</v>
      </c>
      <c r="R415" s="358">
        <f t="shared" si="36"/>
        <v>0</v>
      </c>
      <c r="S415" s="95" t="s">
        <v>555</v>
      </c>
    </row>
    <row r="416" spans="2:19" ht="30">
      <c r="B416" s="359">
        <v>199</v>
      </c>
      <c r="C416" s="28">
        <v>87</v>
      </c>
      <c r="D416" s="28">
        <v>165</v>
      </c>
      <c r="E416" s="28" t="s">
        <v>119</v>
      </c>
      <c r="F416" s="33" t="s">
        <v>118</v>
      </c>
      <c r="G416" s="35" t="s">
        <v>99</v>
      </c>
      <c r="H416" s="180">
        <v>540</v>
      </c>
      <c r="I416" s="28">
        <v>145</v>
      </c>
      <c r="J416" s="164">
        <f>H416*I416</f>
        <v>78300</v>
      </c>
      <c r="K416" s="30"/>
      <c r="L416" s="162">
        <f>K416*H416</f>
        <v>0</v>
      </c>
      <c r="M416" s="161">
        <f t="shared" si="35"/>
        <v>145</v>
      </c>
      <c r="N416" s="165">
        <f>M416*H416</f>
        <v>78300</v>
      </c>
      <c r="O416" s="31">
        <v>68.25</v>
      </c>
      <c r="P416" s="162">
        <f>O416*H416</f>
        <v>36855</v>
      </c>
      <c r="Q416" s="162">
        <f t="shared" si="37"/>
        <v>0</v>
      </c>
      <c r="R416" s="358">
        <f t="shared" si="36"/>
        <v>41445</v>
      </c>
      <c r="S416" s="95" t="s">
        <v>555</v>
      </c>
    </row>
    <row r="417" spans="2:19" ht="21">
      <c r="B417" s="360"/>
      <c r="C417" s="58"/>
      <c r="D417" s="58"/>
      <c r="E417" s="58"/>
      <c r="F417" s="58"/>
      <c r="G417" s="58"/>
      <c r="H417" s="58"/>
      <c r="I417" s="58"/>
      <c r="J417" s="58"/>
      <c r="K417" s="58"/>
      <c r="L417" s="58"/>
      <c r="M417" s="161"/>
      <c r="N417" s="58"/>
      <c r="O417" s="58"/>
      <c r="P417" s="58"/>
      <c r="Q417" s="162">
        <f t="shared" si="37"/>
        <v>0</v>
      </c>
      <c r="R417" s="358">
        <f t="shared" si="36"/>
        <v>0</v>
      </c>
      <c r="S417" s="95" t="s">
        <v>555</v>
      </c>
    </row>
    <row r="418" spans="2:19" ht="60">
      <c r="B418" s="359">
        <v>200</v>
      </c>
      <c r="C418" s="28">
        <v>90</v>
      </c>
      <c r="D418" s="28">
        <v>226</v>
      </c>
      <c r="E418" s="28" t="s">
        <v>117</v>
      </c>
      <c r="F418" s="33" t="s">
        <v>116</v>
      </c>
      <c r="G418" s="29" t="s">
        <v>3</v>
      </c>
      <c r="H418" s="163">
        <v>630</v>
      </c>
      <c r="I418" s="28">
        <v>5</v>
      </c>
      <c r="J418" s="164">
        <f>H418*I418</f>
        <v>3150</v>
      </c>
      <c r="K418" s="30"/>
      <c r="L418" s="162">
        <f>K418*H418</f>
        <v>0</v>
      </c>
      <c r="M418" s="161">
        <f t="shared" si="35"/>
        <v>5</v>
      </c>
      <c r="N418" s="165">
        <f>M418*H418</f>
        <v>3150</v>
      </c>
      <c r="O418" s="31">
        <v>5</v>
      </c>
      <c r="P418" s="162">
        <f>O418*H418</f>
        <v>3150</v>
      </c>
      <c r="Q418" s="162">
        <f t="shared" si="37"/>
        <v>0</v>
      </c>
      <c r="R418" s="358">
        <f t="shared" si="36"/>
        <v>0</v>
      </c>
      <c r="S418" s="95" t="s">
        <v>555</v>
      </c>
    </row>
    <row r="419" spans="2:19" ht="21">
      <c r="B419" s="360"/>
      <c r="C419" s="58"/>
      <c r="D419" s="58"/>
      <c r="E419" s="58"/>
      <c r="F419" s="60" t="s">
        <v>543</v>
      </c>
      <c r="G419" s="58"/>
      <c r="H419" s="163">
        <v>630</v>
      </c>
      <c r="I419" s="58"/>
      <c r="J419" s="58"/>
      <c r="K419" s="58"/>
      <c r="L419" s="58"/>
      <c r="M419" s="161"/>
      <c r="N419" s="165"/>
      <c r="O419" s="30">
        <v>1</v>
      </c>
      <c r="P419" s="162">
        <f>O419*H419</f>
        <v>630</v>
      </c>
      <c r="Q419" s="162">
        <f t="shared" si="37"/>
        <v>630</v>
      </c>
      <c r="R419" s="358">
        <f t="shared" si="36"/>
        <v>0</v>
      </c>
      <c r="S419" s="95" t="s">
        <v>555</v>
      </c>
    </row>
    <row r="420" spans="2:19">
      <c r="B420" s="359">
        <v>201</v>
      </c>
      <c r="C420" s="28" t="s">
        <v>720</v>
      </c>
      <c r="D420" s="28">
        <v>166</v>
      </c>
      <c r="E420" s="28" t="s">
        <v>115</v>
      </c>
      <c r="F420" s="33" t="s">
        <v>114</v>
      </c>
      <c r="G420" s="29" t="s">
        <v>3</v>
      </c>
      <c r="H420" s="163">
        <v>2700</v>
      </c>
      <c r="I420" s="28">
        <v>4</v>
      </c>
      <c r="J420" s="164">
        <f>H420*I420</f>
        <v>10800</v>
      </c>
      <c r="K420" s="30"/>
      <c r="L420" s="162">
        <f>K420*H420</f>
        <v>0</v>
      </c>
      <c r="M420" s="161">
        <f t="shared" si="35"/>
        <v>4</v>
      </c>
      <c r="N420" s="165">
        <f>M420*H420</f>
        <v>10800</v>
      </c>
      <c r="O420" s="31">
        <v>0</v>
      </c>
      <c r="P420" s="162">
        <f>O420*H420</f>
        <v>0</v>
      </c>
      <c r="Q420" s="162">
        <f t="shared" si="37"/>
        <v>0</v>
      </c>
      <c r="R420" s="358">
        <f t="shared" si="36"/>
        <v>10800</v>
      </c>
      <c r="S420" s="95" t="s">
        <v>555</v>
      </c>
    </row>
    <row r="421" spans="2:19" ht="21">
      <c r="B421" s="360"/>
      <c r="C421" s="58"/>
      <c r="D421" s="58"/>
      <c r="E421" s="58"/>
      <c r="F421" s="58"/>
      <c r="G421" s="58"/>
      <c r="H421" s="58"/>
      <c r="I421" s="58"/>
      <c r="J421" s="58"/>
      <c r="K421" s="58"/>
      <c r="L421" s="58"/>
      <c r="M421" s="161"/>
      <c r="N421" s="58"/>
      <c r="O421" s="58"/>
      <c r="P421" s="58"/>
      <c r="Q421" s="162">
        <f t="shared" si="37"/>
        <v>0</v>
      </c>
      <c r="R421" s="358">
        <f t="shared" si="36"/>
        <v>0</v>
      </c>
      <c r="S421" s="95" t="s">
        <v>555</v>
      </c>
    </row>
    <row r="422" spans="2:19" ht="30">
      <c r="B422" s="359">
        <v>202</v>
      </c>
      <c r="C422" s="28" t="s">
        <v>721</v>
      </c>
      <c r="D422" s="28">
        <v>227</v>
      </c>
      <c r="E422" s="28" t="s">
        <v>113</v>
      </c>
      <c r="F422" s="33" t="s">
        <v>112</v>
      </c>
      <c r="G422" s="29" t="s">
        <v>3</v>
      </c>
      <c r="H422" s="163">
        <v>3600</v>
      </c>
      <c r="I422" s="28">
        <v>10</v>
      </c>
      <c r="J422" s="164">
        <f>H422*I422</f>
        <v>36000</v>
      </c>
      <c r="K422" s="30"/>
      <c r="L422" s="162">
        <f>K422*H422</f>
        <v>0</v>
      </c>
      <c r="M422" s="161">
        <f t="shared" si="35"/>
        <v>10</v>
      </c>
      <c r="N422" s="165">
        <f>M422*H422</f>
        <v>36000</v>
      </c>
      <c r="O422" s="31">
        <v>0</v>
      </c>
      <c r="P422" s="162">
        <f>O422*H422</f>
        <v>0</v>
      </c>
      <c r="Q422" s="162">
        <f t="shared" si="37"/>
        <v>0</v>
      </c>
      <c r="R422" s="358">
        <f t="shared" si="36"/>
        <v>36000</v>
      </c>
      <c r="S422" s="95" t="s">
        <v>555</v>
      </c>
    </row>
    <row r="423" spans="2:19" ht="21.75" thickBot="1">
      <c r="B423" s="365"/>
      <c r="C423" s="126"/>
      <c r="D423" s="126"/>
      <c r="E423" s="126"/>
      <c r="F423" s="126"/>
      <c r="G423" s="126"/>
      <c r="H423" s="126"/>
      <c r="I423" s="126"/>
      <c r="J423" s="126"/>
      <c r="K423" s="126"/>
      <c r="L423" s="126"/>
      <c r="M423" s="169"/>
      <c r="N423" s="126"/>
      <c r="O423" s="126"/>
      <c r="P423" s="126"/>
      <c r="Q423" s="168">
        <f t="shared" si="37"/>
        <v>0</v>
      </c>
      <c r="R423" s="361">
        <f t="shared" si="36"/>
        <v>0</v>
      </c>
      <c r="S423" s="95" t="s">
        <v>555</v>
      </c>
    </row>
    <row r="424" spans="2:19" ht="21.75" thickBot="1">
      <c r="B424" s="366"/>
      <c r="C424" s="123"/>
      <c r="D424" s="123"/>
      <c r="E424" s="123"/>
      <c r="F424" s="123"/>
      <c r="G424" s="123"/>
      <c r="H424" s="123"/>
      <c r="I424" s="123"/>
      <c r="J424" s="123"/>
      <c r="K424" s="123"/>
      <c r="L424" s="172" t="s">
        <v>545</v>
      </c>
      <c r="M424" s="173"/>
      <c r="N424" s="178" t="s">
        <v>558</v>
      </c>
      <c r="O424" s="123"/>
      <c r="P424" s="174">
        <f>SUM(P386:P423)</f>
        <v>473957.52</v>
      </c>
      <c r="Q424" s="175">
        <f t="shared" si="37"/>
        <v>0</v>
      </c>
      <c r="R424" s="363"/>
      <c r="S424" s="95"/>
    </row>
    <row r="425" spans="2:19" ht="21">
      <c r="B425" s="364"/>
      <c r="C425" s="124"/>
      <c r="D425" s="124"/>
      <c r="E425" s="124"/>
      <c r="F425" s="125" t="s">
        <v>542</v>
      </c>
      <c r="G425" s="124"/>
      <c r="H425" s="124"/>
      <c r="I425" s="124"/>
      <c r="J425" s="124"/>
      <c r="K425" s="124"/>
      <c r="L425" s="124"/>
      <c r="M425" s="159"/>
      <c r="N425" s="124"/>
      <c r="O425" s="124"/>
      <c r="P425" s="124"/>
      <c r="Q425" s="158">
        <f t="shared" si="37"/>
        <v>0</v>
      </c>
      <c r="R425" s="357">
        <f t="shared" ref="R425:R456" si="39">IF(N425&gt;P425,N425-P425,0)</f>
        <v>0</v>
      </c>
      <c r="S425" s="95"/>
    </row>
    <row r="426" spans="2:19">
      <c r="B426" s="359">
        <v>203</v>
      </c>
      <c r="C426" s="28">
        <v>88.1</v>
      </c>
      <c r="D426" s="28">
        <v>167</v>
      </c>
      <c r="E426" s="28" t="s">
        <v>111</v>
      </c>
      <c r="F426" s="33" t="s">
        <v>110</v>
      </c>
      <c r="G426" s="35" t="s">
        <v>99</v>
      </c>
      <c r="H426" s="180">
        <v>1750</v>
      </c>
      <c r="I426" s="28">
        <v>700</v>
      </c>
      <c r="J426" s="164">
        <f>H426*I426</f>
        <v>1225000</v>
      </c>
      <c r="K426" s="30"/>
      <c r="L426" s="162">
        <f>K426*H426</f>
        <v>0</v>
      </c>
      <c r="M426" s="161">
        <f t="shared" ref="M426:M486" si="40">$I426+$K426</f>
        <v>700</v>
      </c>
      <c r="N426" s="165">
        <f>M426*H426</f>
        <v>1225000</v>
      </c>
      <c r="O426" s="31">
        <v>700</v>
      </c>
      <c r="P426" s="162">
        <f t="shared" ref="P426:P438" si="41">O426*H426</f>
        <v>1225000</v>
      </c>
      <c r="Q426" s="162">
        <f t="shared" si="37"/>
        <v>0</v>
      </c>
      <c r="R426" s="358">
        <f t="shared" si="39"/>
        <v>0</v>
      </c>
      <c r="S426" s="95" t="s">
        <v>557</v>
      </c>
    </row>
    <row r="427" spans="2:19" ht="21">
      <c r="B427" s="360"/>
      <c r="C427" s="58"/>
      <c r="D427" s="58"/>
      <c r="E427" s="58"/>
      <c r="F427" s="60" t="s">
        <v>543</v>
      </c>
      <c r="G427" s="58"/>
      <c r="H427" s="180">
        <v>1750</v>
      </c>
      <c r="I427" s="58"/>
      <c r="J427" s="58"/>
      <c r="K427" s="58"/>
      <c r="L427" s="58"/>
      <c r="M427" s="161"/>
      <c r="N427" s="165"/>
      <c r="O427" s="176">
        <v>133</v>
      </c>
      <c r="P427" s="162">
        <f t="shared" si="41"/>
        <v>232750</v>
      </c>
      <c r="Q427" s="162">
        <f t="shared" si="37"/>
        <v>232750</v>
      </c>
      <c r="R427" s="358">
        <f t="shared" si="39"/>
        <v>0</v>
      </c>
      <c r="S427" s="95" t="s">
        <v>557</v>
      </c>
    </row>
    <row r="428" spans="2:19">
      <c r="B428" s="359">
        <v>204</v>
      </c>
      <c r="C428" s="28">
        <v>88.1</v>
      </c>
      <c r="D428" s="28">
        <v>168</v>
      </c>
      <c r="E428" s="28" t="s">
        <v>109</v>
      </c>
      <c r="F428" s="33" t="s">
        <v>108</v>
      </c>
      <c r="G428" s="35" t="s">
        <v>99</v>
      </c>
      <c r="H428" s="180">
        <v>2250</v>
      </c>
      <c r="I428" s="28">
        <v>200</v>
      </c>
      <c r="J428" s="164">
        <f>H428*I428</f>
        <v>450000</v>
      </c>
      <c r="K428" s="30"/>
      <c r="L428" s="162">
        <f>K428*H428</f>
        <v>0</v>
      </c>
      <c r="M428" s="161">
        <f t="shared" si="40"/>
        <v>200</v>
      </c>
      <c r="N428" s="165">
        <f>M428*H428</f>
        <v>450000</v>
      </c>
      <c r="O428" s="31">
        <v>200</v>
      </c>
      <c r="P428" s="162">
        <f t="shared" si="41"/>
        <v>450000</v>
      </c>
      <c r="Q428" s="162">
        <f t="shared" si="37"/>
        <v>0</v>
      </c>
      <c r="R428" s="358">
        <f t="shared" si="39"/>
        <v>0</v>
      </c>
      <c r="S428" s="95" t="s">
        <v>557</v>
      </c>
    </row>
    <row r="429" spans="2:19" ht="21">
      <c r="B429" s="360"/>
      <c r="C429" s="58"/>
      <c r="D429" s="58"/>
      <c r="E429" s="58"/>
      <c r="F429" s="60" t="s">
        <v>543</v>
      </c>
      <c r="G429" s="58"/>
      <c r="H429" s="180">
        <v>2250</v>
      </c>
      <c r="I429" s="58"/>
      <c r="J429" s="58"/>
      <c r="K429" s="58"/>
      <c r="L429" s="58"/>
      <c r="M429" s="161"/>
      <c r="N429" s="165"/>
      <c r="O429" s="30">
        <v>27</v>
      </c>
      <c r="P429" s="162">
        <f t="shared" si="41"/>
        <v>60750</v>
      </c>
      <c r="Q429" s="162">
        <f t="shared" si="37"/>
        <v>60750</v>
      </c>
      <c r="R429" s="358">
        <f t="shared" si="39"/>
        <v>0</v>
      </c>
      <c r="S429" s="95" t="s">
        <v>557</v>
      </c>
    </row>
    <row r="430" spans="2:19">
      <c r="B430" s="359">
        <v>205</v>
      </c>
      <c r="C430" s="28">
        <v>88.1</v>
      </c>
      <c r="D430" s="28">
        <v>169</v>
      </c>
      <c r="E430" s="28" t="s">
        <v>107</v>
      </c>
      <c r="F430" s="33" t="s">
        <v>106</v>
      </c>
      <c r="G430" s="35" t="s">
        <v>99</v>
      </c>
      <c r="H430" s="180">
        <v>2950</v>
      </c>
      <c r="I430" s="28">
        <v>550</v>
      </c>
      <c r="J430" s="164">
        <f>H430*I430</f>
        <v>1622500</v>
      </c>
      <c r="K430" s="30"/>
      <c r="L430" s="162">
        <f>K430*H430</f>
        <v>0</v>
      </c>
      <c r="M430" s="161">
        <f t="shared" si="40"/>
        <v>550</v>
      </c>
      <c r="N430" s="165">
        <f>M430*H430</f>
        <v>1622500</v>
      </c>
      <c r="O430" s="31">
        <v>550</v>
      </c>
      <c r="P430" s="162">
        <f t="shared" si="41"/>
        <v>1622500</v>
      </c>
      <c r="Q430" s="162">
        <f t="shared" si="37"/>
        <v>0</v>
      </c>
      <c r="R430" s="358">
        <f t="shared" si="39"/>
        <v>0</v>
      </c>
      <c r="S430" s="95" t="s">
        <v>557</v>
      </c>
    </row>
    <row r="431" spans="2:19" ht="21">
      <c r="B431" s="360"/>
      <c r="C431" s="58"/>
      <c r="D431" s="58"/>
      <c r="E431" s="58"/>
      <c r="F431" s="60" t="s">
        <v>543</v>
      </c>
      <c r="G431" s="58"/>
      <c r="H431" s="180">
        <v>2950</v>
      </c>
      <c r="I431" s="58"/>
      <c r="J431" s="58"/>
      <c r="K431" s="58"/>
      <c r="L431" s="58"/>
      <c r="M431" s="161"/>
      <c r="N431" s="165"/>
      <c r="O431" s="30">
        <v>14</v>
      </c>
      <c r="P431" s="162">
        <f t="shared" si="41"/>
        <v>41300</v>
      </c>
      <c r="Q431" s="162">
        <f t="shared" si="37"/>
        <v>41300</v>
      </c>
      <c r="R431" s="358">
        <f t="shared" si="39"/>
        <v>0</v>
      </c>
      <c r="S431" s="95" t="s">
        <v>557</v>
      </c>
    </row>
    <row r="432" spans="2:19" ht="30">
      <c r="B432" s="359">
        <v>206</v>
      </c>
      <c r="C432" s="28">
        <v>88.1</v>
      </c>
      <c r="D432" s="28">
        <v>170</v>
      </c>
      <c r="E432" s="28" t="s">
        <v>105</v>
      </c>
      <c r="F432" s="33" t="s">
        <v>104</v>
      </c>
      <c r="G432" s="35" t="s">
        <v>99</v>
      </c>
      <c r="H432" s="180">
        <v>650.00000000000011</v>
      </c>
      <c r="I432" s="28">
        <v>320</v>
      </c>
      <c r="J432" s="164">
        <f>H432*I432</f>
        <v>208000.00000000003</v>
      </c>
      <c r="K432" s="30"/>
      <c r="L432" s="162">
        <f>K432*H432</f>
        <v>0</v>
      </c>
      <c r="M432" s="161">
        <f t="shared" si="40"/>
        <v>320</v>
      </c>
      <c r="N432" s="165">
        <f>M432*H432</f>
        <v>208000.00000000003</v>
      </c>
      <c r="O432" s="31">
        <v>320</v>
      </c>
      <c r="P432" s="162">
        <f t="shared" si="41"/>
        <v>208000.00000000003</v>
      </c>
      <c r="Q432" s="162">
        <f t="shared" si="37"/>
        <v>0</v>
      </c>
      <c r="R432" s="358">
        <f t="shared" si="39"/>
        <v>0</v>
      </c>
      <c r="S432" s="95" t="s">
        <v>557</v>
      </c>
    </row>
    <row r="433" spans="2:19" ht="21">
      <c r="B433" s="360"/>
      <c r="C433" s="58"/>
      <c r="D433" s="58"/>
      <c r="E433" s="58"/>
      <c r="F433" s="60" t="s">
        <v>543</v>
      </c>
      <c r="G433" s="58"/>
      <c r="H433" s="180">
        <v>650.00000000000011</v>
      </c>
      <c r="I433" s="58"/>
      <c r="J433" s="58"/>
      <c r="K433" s="58"/>
      <c r="L433" s="58"/>
      <c r="M433" s="161"/>
      <c r="N433" s="165"/>
      <c r="O433" s="30">
        <v>224</v>
      </c>
      <c r="P433" s="162">
        <f t="shared" si="41"/>
        <v>145600.00000000003</v>
      </c>
      <c r="Q433" s="162">
        <f t="shared" si="37"/>
        <v>145600.00000000003</v>
      </c>
      <c r="R433" s="358">
        <f t="shared" si="39"/>
        <v>0</v>
      </c>
      <c r="S433" s="95" t="s">
        <v>557</v>
      </c>
    </row>
    <row r="434" spans="2:19" ht="30">
      <c r="B434" s="359">
        <v>207</v>
      </c>
      <c r="C434" s="28">
        <v>88.1</v>
      </c>
      <c r="D434" s="28">
        <v>171</v>
      </c>
      <c r="E434" s="28" t="s">
        <v>103</v>
      </c>
      <c r="F434" s="33" t="s">
        <v>102</v>
      </c>
      <c r="G434" s="35" t="s">
        <v>99</v>
      </c>
      <c r="H434" s="180">
        <v>950</v>
      </c>
      <c r="I434" s="28">
        <v>525</v>
      </c>
      <c r="J434" s="164">
        <f>H434*I434</f>
        <v>498750</v>
      </c>
      <c r="K434" s="30"/>
      <c r="L434" s="162">
        <f>K434*H434</f>
        <v>0</v>
      </c>
      <c r="M434" s="161">
        <f t="shared" si="40"/>
        <v>525</v>
      </c>
      <c r="N434" s="165">
        <f>M434*H434</f>
        <v>498750</v>
      </c>
      <c r="O434" s="31">
        <v>525</v>
      </c>
      <c r="P434" s="162">
        <f t="shared" si="41"/>
        <v>498750</v>
      </c>
      <c r="Q434" s="162">
        <f t="shared" si="37"/>
        <v>0</v>
      </c>
      <c r="R434" s="358">
        <f t="shared" si="39"/>
        <v>0</v>
      </c>
      <c r="S434" s="95" t="s">
        <v>557</v>
      </c>
    </row>
    <row r="435" spans="2:19" ht="21">
      <c r="B435" s="360"/>
      <c r="C435" s="58"/>
      <c r="D435" s="58"/>
      <c r="E435" s="58"/>
      <c r="F435" s="60" t="s">
        <v>543</v>
      </c>
      <c r="G435" s="58"/>
      <c r="H435" s="180">
        <v>950</v>
      </c>
      <c r="I435" s="58"/>
      <c r="J435" s="58"/>
      <c r="K435" s="58"/>
      <c r="L435" s="58"/>
      <c r="M435" s="161"/>
      <c r="N435" s="165"/>
      <c r="O435" s="30">
        <v>232</v>
      </c>
      <c r="P435" s="162">
        <f t="shared" si="41"/>
        <v>220400</v>
      </c>
      <c r="Q435" s="162">
        <f t="shared" si="37"/>
        <v>220400</v>
      </c>
      <c r="R435" s="358">
        <f t="shared" si="39"/>
        <v>0</v>
      </c>
      <c r="S435" s="95" t="s">
        <v>557</v>
      </c>
    </row>
    <row r="436" spans="2:19" ht="30">
      <c r="B436" s="359">
        <v>208</v>
      </c>
      <c r="C436" s="28">
        <v>88.1</v>
      </c>
      <c r="D436" s="28">
        <v>172</v>
      </c>
      <c r="E436" s="28" t="s">
        <v>101</v>
      </c>
      <c r="F436" s="33" t="s">
        <v>100</v>
      </c>
      <c r="G436" s="35" t="s">
        <v>99</v>
      </c>
      <c r="H436" s="180">
        <v>1450</v>
      </c>
      <c r="I436" s="28">
        <v>530</v>
      </c>
      <c r="J436" s="164">
        <f>H436*I436</f>
        <v>768500</v>
      </c>
      <c r="K436" s="30"/>
      <c r="L436" s="162">
        <f>K436*H436</f>
        <v>0</v>
      </c>
      <c r="M436" s="161">
        <f t="shared" si="40"/>
        <v>530</v>
      </c>
      <c r="N436" s="165">
        <f>M436*H436</f>
        <v>768500</v>
      </c>
      <c r="O436" s="31">
        <v>530</v>
      </c>
      <c r="P436" s="162">
        <f t="shared" si="41"/>
        <v>768500</v>
      </c>
      <c r="Q436" s="162">
        <f t="shared" si="37"/>
        <v>0</v>
      </c>
      <c r="R436" s="358">
        <f t="shared" si="39"/>
        <v>0</v>
      </c>
      <c r="S436" s="95" t="s">
        <v>557</v>
      </c>
    </row>
    <row r="437" spans="2:19" ht="21">
      <c r="B437" s="360"/>
      <c r="C437" s="58"/>
      <c r="D437" s="58"/>
      <c r="E437" s="58"/>
      <c r="F437" s="60" t="s">
        <v>543</v>
      </c>
      <c r="G437" s="58"/>
      <c r="H437" s="180">
        <v>1450</v>
      </c>
      <c r="I437" s="58"/>
      <c r="J437" s="58"/>
      <c r="K437" s="58"/>
      <c r="L437" s="58"/>
      <c r="M437" s="161"/>
      <c r="N437" s="165"/>
      <c r="O437" s="30">
        <v>65</v>
      </c>
      <c r="P437" s="162">
        <f t="shared" si="41"/>
        <v>94250</v>
      </c>
      <c r="Q437" s="162">
        <f t="shared" si="37"/>
        <v>94250</v>
      </c>
      <c r="R437" s="358">
        <f t="shared" si="39"/>
        <v>0</v>
      </c>
      <c r="S437" s="95" t="s">
        <v>557</v>
      </c>
    </row>
    <row r="438" spans="2:19">
      <c r="B438" s="359">
        <v>209</v>
      </c>
      <c r="C438" s="28">
        <v>88.2</v>
      </c>
      <c r="D438" s="28">
        <v>228</v>
      </c>
      <c r="E438" s="28" t="s">
        <v>98</v>
      </c>
      <c r="F438" s="33" t="s">
        <v>97</v>
      </c>
      <c r="G438" s="29" t="s">
        <v>3</v>
      </c>
      <c r="H438" s="163">
        <v>1500</v>
      </c>
      <c r="I438" s="28">
        <v>40</v>
      </c>
      <c r="J438" s="164">
        <f>H438*I438</f>
        <v>60000</v>
      </c>
      <c r="K438" s="30"/>
      <c r="L438" s="162">
        <f>K438*H438</f>
        <v>0</v>
      </c>
      <c r="M438" s="161">
        <f t="shared" si="40"/>
        <v>40</v>
      </c>
      <c r="N438" s="165">
        <f>M438*H438</f>
        <v>60000</v>
      </c>
      <c r="O438" s="31">
        <v>31</v>
      </c>
      <c r="P438" s="162">
        <f t="shared" si="41"/>
        <v>46500</v>
      </c>
      <c r="Q438" s="162">
        <f t="shared" si="37"/>
        <v>0</v>
      </c>
      <c r="R438" s="358">
        <f t="shared" si="39"/>
        <v>13500</v>
      </c>
      <c r="S438" s="95" t="s">
        <v>557</v>
      </c>
    </row>
    <row r="439" spans="2:19" ht="21">
      <c r="B439" s="360"/>
      <c r="C439" s="58"/>
      <c r="D439" s="58"/>
      <c r="E439" s="58"/>
      <c r="F439" s="58"/>
      <c r="G439" s="58"/>
      <c r="H439" s="58"/>
      <c r="I439" s="58"/>
      <c r="J439" s="58"/>
      <c r="K439" s="58"/>
      <c r="L439" s="58"/>
      <c r="M439" s="161"/>
      <c r="N439" s="58"/>
      <c r="O439" s="58"/>
      <c r="P439" s="58"/>
      <c r="Q439" s="162">
        <f t="shared" si="37"/>
        <v>0</v>
      </c>
      <c r="R439" s="358">
        <f t="shared" si="39"/>
        <v>0</v>
      </c>
      <c r="S439" s="95" t="s">
        <v>557</v>
      </c>
    </row>
    <row r="440" spans="2:19">
      <c r="B440" s="359">
        <v>210</v>
      </c>
      <c r="C440" s="28">
        <v>88.2</v>
      </c>
      <c r="D440" s="28">
        <v>229</v>
      </c>
      <c r="E440" s="28" t="s">
        <v>96</v>
      </c>
      <c r="F440" s="33" t="s">
        <v>95</v>
      </c>
      <c r="G440" s="29" t="s">
        <v>3</v>
      </c>
      <c r="H440" s="163">
        <v>2500</v>
      </c>
      <c r="I440" s="28">
        <v>15</v>
      </c>
      <c r="J440" s="164">
        <f>H440*I440</f>
        <v>37500</v>
      </c>
      <c r="K440" s="30"/>
      <c r="L440" s="162">
        <f>K440*H440</f>
        <v>0</v>
      </c>
      <c r="M440" s="161">
        <f t="shared" si="40"/>
        <v>15</v>
      </c>
      <c r="N440" s="165">
        <f>M440*H440</f>
        <v>37500</v>
      </c>
      <c r="O440" s="31">
        <v>14</v>
      </c>
      <c r="P440" s="162">
        <f>O440*H440</f>
        <v>35000</v>
      </c>
      <c r="Q440" s="162">
        <f t="shared" si="37"/>
        <v>0</v>
      </c>
      <c r="R440" s="358">
        <f t="shared" si="39"/>
        <v>2500</v>
      </c>
      <c r="S440" s="95" t="s">
        <v>557</v>
      </c>
    </row>
    <row r="441" spans="2:19" ht="21">
      <c r="B441" s="360"/>
      <c r="C441" s="58"/>
      <c r="D441" s="58"/>
      <c r="E441" s="58"/>
      <c r="F441" s="58"/>
      <c r="G441" s="58"/>
      <c r="H441" s="58"/>
      <c r="I441" s="58"/>
      <c r="J441" s="58"/>
      <c r="K441" s="58"/>
      <c r="L441" s="58"/>
      <c r="M441" s="161"/>
      <c r="N441" s="58"/>
      <c r="O441" s="58"/>
      <c r="P441" s="58"/>
      <c r="Q441" s="162">
        <f t="shared" si="37"/>
        <v>0</v>
      </c>
      <c r="R441" s="358">
        <f t="shared" si="39"/>
        <v>0</v>
      </c>
      <c r="S441" s="95" t="s">
        <v>557</v>
      </c>
    </row>
    <row r="442" spans="2:19">
      <c r="B442" s="359">
        <v>211</v>
      </c>
      <c r="C442" s="28">
        <v>88.2</v>
      </c>
      <c r="D442" s="28">
        <v>173</v>
      </c>
      <c r="E442" s="28" t="s">
        <v>94</v>
      </c>
      <c r="F442" s="33" t="s">
        <v>93</v>
      </c>
      <c r="G442" s="29" t="s">
        <v>3</v>
      </c>
      <c r="H442" s="163">
        <v>3500</v>
      </c>
      <c r="I442" s="28">
        <v>3</v>
      </c>
      <c r="J442" s="164">
        <f>H442*I442</f>
        <v>10500</v>
      </c>
      <c r="K442" s="30">
        <v>2</v>
      </c>
      <c r="L442" s="162">
        <f>K442*H442</f>
        <v>7000</v>
      </c>
      <c r="M442" s="161">
        <f t="shared" si="40"/>
        <v>5</v>
      </c>
      <c r="N442" s="165">
        <f>M442*H442</f>
        <v>17500</v>
      </c>
      <c r="O442" s="31">
        <v>5</v>
      </c>
      <c r="P442" s="162">
        <f>O442*H442</f>
        <v>17500</v>
      </c>
      <c r="Q442" s="162">
        <f t="shared" si="37"/>
        <v>0</v>
      </c>
      <c r="R442" s="358">
        <f t="shared" si="39"/>
        <v>0</v>
      </c>
      <c r="S442" s="95" t="s">
        <v>557</v>
      </c>
    </row>
    <row r="443" spans="2:19" ht="21">
      <c r="B443" s="360"/>
      <c r="C443" s="58"/>
      <c r="D443" s="58"/>
      <c r="E443" s="58"/>
      <c r="F443" s="60" t="s">
        <v>543</v>
      </c>
      <c r="G443" s="58"/>
      <c r="H443" s="163">
        <v>3500</v>
      </c>
      <c r="I443" s="58"/>
      <c r="J443" s="58"/>
      <c r="K443" s="58"/>
      <c r="L443" s="58"/>
      <c r="M443" s="161"/>
      <c r="N443" s="165"/>
      <c r="O443" s="30">
        <v>4</v>
      </c>
      <c r="P443" s="162">
        <f>O443*H443</f>
        <v>14000</v>
      </c>
      <c r="Q443" s="162">
        <f t="shared" si="37"/>
        <v>14000</v>
      </c>
      <c r="R443" s="358">
        <f t="shared" si="39"/>
        <v>0</v>
      </c>
      <c r="S443" s="95" t="s">
        <v>557</v>
      </c>
    </row>
    <row r="444" spans="2:19">
      <c r="B444" s="359">
        <v>212</v>
      </c>
      <c r="C444" s="28">
        <v>88.2</v>
      </c>
      <c r="D444" s="28">
        <v>174</v>
      </c>
      <c r="E444" s="28" t="s">
        <v>92</v>
      </c>
      <c r="F444" s="33" t="s">
        <v>91</v>
      </c>
      <c r="G444" s="29" t="s">
        <v>3</v>
      </c>
      <c r="H444" s="163">
        <v>4500</v>
      </c>
      <c r="I444" s="28">
        <v>2</v>
      </c>
      <c r="J444" s="164">
        <f>H444*I444</f>
        <v>9000</v>
      </c>
      <c r="K444" s="30">
        <v>3</v>
      </c>
      <c r="L444" s="162">
        <f>K444*H444</f>
        <v>13500</v>
      </c>
      <c r="M444" s="161">
        <f t="shared" si="40"/>
        <v>5</v>
      </c>
      <c r="N444" s="165">
        <f>M444*H444</f>
        <v>22500</v>
      </c>
      <c r="O444" s="31">
        <v>4</v>
      </c>
      <c r="P444" s="162">
        <f>O444*H444</f>
        <v>18000</v>
      </c>
      <c r="Q444" s="162">
        <f t="shared" si="37"/>
        <v>0</v>
      </c>
      <c r="R444" s="358">
        <f t="shared" si="39"/>
        <v>4500</v>
      </c>
      <c r="S444" s="95" t="s">
        <v>557</v>
      </c>
    </row>
    <row r="445" spans="2:19" ht="21">
      <c r="B445" s="360"/>
      <c r="C445" s="58"/>
      <c r="D445" s="58"/>
      <c r="E445" s="58"/>
      <c r="F445" s="58"/>
      <c r="G445" s="58"/>
      <c r="H445" s="58"/>
      <c r="I445" s="58"/>
      <c r="J445" s="58"/>
      <c r="K445" s="58"/>
      <c r="L445" s="58"/>
      <c r="M445" s="161"/>
      <c r="N445" s="58"/>
      <c r="O445" s="58"/>
      <c r="P445" s="58"/>
      <c r="Q445" s="162">
        <f t="shared" si="37"/>
        <v>0</v>
      </c>
      <c r="R445" s="358">
        <f t="shared" si="39"/>
        <v>0</v>
      </c>
      <c r="S445" s="95" t="s">
        <v>557</v>
      </c>
    </row>
    <row r="446" spans="2:19">
      <c r="B446" s="359">
        <v>213</v>
      </c>
      <c r="C446" s="28">
        <v>88.2</v>
      </c>
      <c r="D446" s="28">
        <v>175</v>
      </c>
      <c r="E446" s="28" t="s">
        <v>90</v>
      </c>
      <c r="F446" s="33" t="s">
        <v>89</v>
      </c>
      <c r="G446" s="29" t="s">
        <v>3</v>
      </c>
      <c r="H446" s="163">
        <v>5500.0000000000009</v>
      </c>
      <c r="I446" s="28">
        <v>2</v>
      </c>
      <c r="J446" s="164">
        <f>H446*I446</f>
        <v>11000.000000000002</v>
      </c>
      <c r="K446" s="30">
        <v>1</v>
      </c>
      <c r="L446" s="162">
        <f>K446*H446</f>
        <v>5500.0000000000009</v>
      </c>
      <c r="M446" s="161">
        <f t="shared" si="40"/>
        <v>3</v>
      </c>
      <c r="N446" s="165">
        <f>M446*H446</f>
        <v>16500.000000000004</v>
      </c>
      <c r="O446" s="31">
        <v>3</v>
      </c>
      <c r="P446" s="162">
        <f>O446*H446</f>
        <v>16500.000000000004</v>
      </c>
      <c r="Q446" s="162">
        <f t="shared" si="37"/>
        <v>0</v>
      </c>
      <c r="R446" s="358">
        <f t="shared" si="39"/>
        <v>0</v>
      </c>
      <c r="S446" s="95" t="s">
        <v>557</v>
      </c>
    </row>
    <row r="447" spans="2:19" ht="21">
      <c r="B447" s="360"/>
      <c r="C447" s="58"/>
      <c r="D447" s="58"/>
      <c r="E447" s="58"/>
      <c r="F447" s="60" t="s">
        <v>543</v>
      </c>
      <c r="G447" s="58"/>
      <c r="H447" s="163">
        <v>5500.0000000000009</v>
      </c>
      <c r="I447" s="58"/>
      <c r="J447" s="58"/>
      <c r="K447" s="58"/>
      <c r="L447" s="58"/>
      <c r="M447" s="161"/>
      <c r="N447" s="165"/>
      <c r="O447" s="30">
        <v>7</v>
      </c>
      <c r="P447" s="162">
        <f>O447*H447</f>
        <v>38500.000000000007</v>
      </c>
      <c r="Q447" s="162">
        <f t="shared" si="37"/>
        <v>38500.000000000007</v>
      </c>
      <c r="R447" s="358">
        <f t="shared" si="39"/>
        <v>0</v>
      </c>
      <c r="S447" s="95" t="s">
        <v>557</v>
      </c>
    </row>
    <row r="448" spans="2:19">
      <c r="B448" s="359">
        <v>214</v>
      </c>
      <c r="C448" s="28">
        <v>88.3</v>
      </c>
      <c r="D448" s="28">
        <v>176</v>
      </c>
      <c r="E448" s="28" t="s">
        <v>88</v>
      </c>
      <c r="F448" s="33" t="s">
        <v>87</v>
      </c>
      <c r="G448" s="29" t="s">
        <v>3</v>
      </c>
      <c r="H448" s="163">
        <v>2850</v>
      </c>
      <c r="I448" s="28">
        <f>7*27</f>
        <v>189</v>
      </c>
      <c r="J448" s="164">
        <f>H448*I448</f>
        <v>538650</v>
      </c>
      <c r="K448" s="30"/>
      <c r="L448" s="162">
        <f>K448*H448</f>
        <v>0</v>
      </c>
      <c r="M448" s="161">
        <f t="shared" si="40"/>
        <v>189</v>
      </c>
      <c r="N448" s="165">
        <f>M448*H448</f>
        <v>538650</v>
      </c>
      <c r="O448" s="31">
        <v>189</v>
      </c>
      <c r="P448" s="162">
        <f>O448*H448</f>
        <v>538650</v>
      </c>
      <c r="Q448" s="162">
        <f t="shared" si="37"/>
        <v>0</v>
      </c>
      <c r="R448" s="358">
        <f t="shared" si="39"/>
        <v>0</v>
      </c>
      <c r="S448" s="95" t="s">
        <v>557</v>
      </c>
    </row>
    <row r="449" spans="2:19" ht="21">
      <c r="B449" s="360"/>
      <c r="C449" s="58"/>
      <c r="D449" s="58"/>
      <c r="E449" s="58"/>
      <c r="F449" s="60" t="s">
        <v>543</v>
      </c>
      <c r="G449" s="58"/>
      <c r="H449" s="163">
        <v>2850</v>
      </c>
      <c r="I449" s="58"/>
      <c r="J449" s="58"/>
      <c r="K449" s="58"/>
      <c r="L449" s="58"/>
      <c r="M449" s="161"/>
      <c r="N449" s="165"/>
      <c r="O449" s="30">
        <v>17</v>
      </c>
      <c r="P449" s="162">
        <f>O449*H449</f>
        <v>48450</v>
      </c>
      <c r="Q449" s="162">
        <f t="shared" si="37"/>
        <v>48450</v>
      </c>
      <c r="R449" s="358">
        <f t="shared" si="39"/>
        <v>0</v>
      </c>
      <c r="S449" s="95" t="s">
        <v>557</v>
      </c>
    </row>
    <row r="450" spans="2:19">
      <c r="B450" s="359">
        <v>215</v>
      </c>
      <c r="C450" s="28">
        <v>88.4</v>
      </c>
      <c r="D450" s="28">
        <v>177</v>
      </c>
      <c r="E450" s="28" t="s">
        <v>86</v>
      </c>
      <c r="F450" s="33" t="s">
        <v>85</v>
      </c>
      <c r="G450" s="29" t="s">
        <v>3</v>
      </c>
      <c r="H450" s="163">
        <v>25000</v>
      </c>
      <c r="I450" s="28">
        <v>2</v>
      </c>
      <c r="J450" s="164">
        <f>H450*I450</f>
        <v>50000</v>
      </c>
      <c r="K450" s="30"/>
      <c r="L450" s="162">
        <f>K450*H450</f>
        <v>0</v>
      </c>
      <c r="M450" s="161">
        <f t="shared" si="40"/>
        <v>2</v>
      </c>
      <c r="N450" s="165">
        <f>M450*H450</f>
        <v>50000</v>
      </c>
      <c r="O450" s="31">
        <v>0</v>
      </c>
      <c r="P450" s="162">
        <f>O450*H450</f>
        <v>0</v>
      </c>
      <c r="Q450" s="162">
        <f t="shared" si="37"/>
        <v>0</v>
      </c>
      <c r="R450" s="358">
        <f t="shared" si="39"/>
        <v>50000</v>
      </c>
      <c r="S450" s="95" t="s">
        <v>557</v>
      </c>
    </row>
    <row r="451" spans="2:19" ht="21">
      <c r="B451" s="360"/>
      <c r="C451" s="58"/>
      <c r="D451" s="58"/>
      <c r="E451" s="58"/>
      <c r="F451" s="58"/>
      <c r="G451" s="58"/>
      <c r="H451" s="58"/>
      <c r="I451" s="58"/>
      <c r="J451" s="58"/>
      <c r="K451" s="58"/>
      <c r="L451" s="58"/>
      <c r="M451" s="161"/>
      <c r="N451" s="58"/>
      <c r="O451" s="58"/>
      <c r="P451" s="58"/>
      <c r="Q451" s="162">
        <f t="shared" si="37"/>
        <v>0</v>
      </c>
      <c r="R451" s="358">
        <f t="shared" si="39"/>
        <v>0</v>
      </c>
      <c r="S451" s="95" t="s">
        <v>557</v>
      </c>
    </row>
    <row r="452" spans="2:19">
      <c r="B452" s="359">
        <v>216</v>
      </c>
      <c r="C452" s="28">
        <v>88.4</v>
      </c>
      <c r="D452" s="28">
        <v>178</v>
      </c>
      <c r="E452" s="28" t="s">
        <v>84</v>
      </c>
      <c r="F452" s="33" t="s">
        <v>83</v>
      </c>
      <c r="G452" s="29" t="s">
        <v>3</v>
      </c>
      <c r="H452" s="163">
        <v>30000</v>
      </c>
      <c r="I452" s="28">
        <v>4</v>
      </c>
      <c r="J452" s="164">
        <f>H452*I452</f>
        <v>120000</v>
      </c>
      <c r="K452" s="30"/>
      <c r="L452" s="162">
        <f>K452*H452</f>
        <v>0</v>
      </c>
      <c r="M452" s="161">
        <f t="shared" si="40"/>
        <v>4</v>
      </c>
      <c r="N452" s="165">
        <f>M452*H452</f>
        <v>120000</v>
      </c>
      <c r="O452" s="31">
        <v>4</v>
      </c>
      <c r="P452" s="162">
        <f>O452*H452</f>
        <v>120000</v>
      </c>
      <c r="Q452" s="162">
        <f t="shared" si="37"/>
        <v>0</v>
      </c>
      <c r="R452" s="358">
        <f t="shared" si="39"/>
        <v>0</v>
      </c>
      <c r="S452" s="95" t="s">
        <v>557</v>
      </c>
    </row>
    <row r="453" spans="2:19" ht="21">
      <c r="B453" s="360"/>
      <c r="C453" s="58"/>
      <c r="D453" s="58"/>
      <c r="E453" s="58"/>
      <c r="F453" s="60" t="s">
        <v>543</v>
      </c>
      <c r="G453" s="58"/>
      <c r="H453" s="163">
        <v>30000</v>
      </c>
      <c r="I453" s="58"/>
      <c r="J453" s="58"/>
      <c r="K453" s="58"/>
      <c r="L453" s="58"/>
      <c r="M453" s="161"/>
      <c r="N453" s="165"/>
      <c r="O453" s="30">
        <v>1</v>
      </c>
      <c r="P453" s="162">
        <f>O453*H453</f>
        <v>30000</v>
      </c>
      <c r="Q453" s="162">
        <f t="shared" si="37"/>
        <v>30000</v>
      </c>
      <c r="R453" s="358">
        <f t="shared" si="39"/>
        <v>0</v>
      </c>
      <c r="S453" s="95" t="s">
        <v>557</v>
      </c>
    </row>
    <row r="454" spans="2:19">
      <c r="B454" s="359">
        <v>217</v>
      </c>
      <c r="C454" s="28">
        <v>88.4</v>
      </c>
      <c r="D454" s="28">
        <v>179</v>
      </c>
      <c r="E454" s="28" t="s">
        <v>82</v>
      </c>
      <c r="F454" s="33" t="s">
        <v>81</v>
      </c>
      <c r="G454" s="29" t="s">
        <v>3</v>
      </c>
      <c r="H454" s="163">
        <v>40000</v>
      </c>
      <c r="I454" s="28">
        <v>5</v>
      </c>
      <c r="J454" s="164">
        <f>H454*I454</f>
        <v>200000</v>
      </c>
      <c r="K454" s="30">
        <v>1</v>
      </c>
      <c r="L454" s="162">
        <f>K454*H454</f>
        <v>40000</v>
      </c>
      <c r="M454" s="161">
        <f t="shared" si="40"/>
        <v>6</v>
      </c>
      <c r="N454" s="165">
        <f>M454*H454</f>
        <v>240000</v>
      </c>
      <c r="O454" s="31">
        <v>0</v>
      </c>
      <c r="P454" s="162">
        <f>O454*H454</f>
        <v>0</v>
      </c>
      <c r="Q454" s="162">
        <f t="shared" ref="Q454:Q501" si="42">IF(P454&gt;N454,P454-N454,0)</f>
        <v>0</v>
      </c>
      <c r="R454" s="358">
        <f t="shared" si="39"/>
        <v>240000</v>
      </c>
      <c r="S454" s="95" t="s">
        <v>557</v>
      </c>
    </row>
    <row r="455" spans="2:19" ht="21">
      <c r="B455" s="360"/>
      <c r="C455" s="58"/>
      <c r="D455" s="58"/>
      <c r="E455" s="58"/>
      <c r="F455" s="58"/>
      <c r="G455" s="58"/>
      <c r="H455" s="58"/>
      <c r="I455" s="58"/>
      <c r="J455" s="58"/>
      <c r="K455" s="58"/>
      <c r="L455" s="58"/>
      <c r="M455" s="161"/>
      <c r="N455" s="58"/>
      <c r="O455" s="58"/>
      <c r="P455" s="58"/>
      <c r="Q455" s="162">
        <f t="shared" si="42"/>
        <v>0</v>
      </c>
      <c r="R455" s="358">
        <f t="shared" si="39"/>
        <v>0</v>
      </c>
      <c r="S455" s="95" t="s">
        <v>557</v>
      </c>
    </row>
    <row r="456" spans="2:19">
      <c r="B456" s="359">
        <v>218</v>
      </c>
      <c r="C456" s="28">
        <v>88.4</v>
      </c>
      <c r="D456" s="28">
        <v>180</v>
      </c>
      <c r="E456" s="28" t="s">
        <v>80</v>
      </c>
      <c r="F456" s="33" t="s">
        <v>79</v>
      </c>
      <c r="G456" s="29" t="s">
        <v>3</v>
      </c>
      <c r="H456" s="163">
        <v>50000</v>
      </c>
      <c r="I456" s="28">
        <v>1</v>
      </c>
      <c r="J456" s="164">
        <f>H456*I456</f>
        <v>50000</v>
      </c>
      <c r="K456" s="30"/>
      <c r="L456" s="162">
        <f>K456*H456</f>
        <v>0</v>
      </c>
      <c r="M456" s="161">
        <f t="shared" si="40"/>
        <v>1</v>
      </c>
      <c r="N456" s="165">
        <f>M456*H456</f>
        <v>50000</v>
      </c>
      <c r="O456" s="31">
        <v>1</v>
      </c>
      <c r="P456" s="162">
        <f>O456*H456</f>
        <v>50000</v>
      </c>
      <c r="Q456" s="162">
        <f t="shared" si="42"/>
        <v>0</v>
      </c>
      <c r="R456" s="358">
        <f t="shared" si="39"/>
        <v>0</v>
      </c>
      <c r="S456" s="95" t="s">
        <v>557</v>
      </c>
    </row>
    <row r="457" spans="2:19" ht="21">
      <c r="B457" s="360"/>
      <c r="C457" s="58"/>
      <c r="D457" s="58"/>
      <c r="E457" s="58"/>
      <c r="F457" s="58"/>
      <c r="G457" s="58"/>
      <c r="H457" s="58"/>
      <c r="I457" s="58"/>
      <c r="J457" s="58"/>
      <c r="K457" s="58"/>
      <c r="L457" s="58"/>
      <c r="M457" s="161"/>
      <c r="N457" s="58"/>
      <c r="O457" s="58"/>
      <c r="P457" s="58"/>
      <c r="Q457" s="162">
        <f t="shared" si="42"/>
        <v>0</v>
      </c>
      <c r="R457" s="358">
        <f t="shared" ref="R457:R488" si="43">IF(N457&gt;P457,N457-P457,0)</f>
        <v>0</v>
      </c>
      <c r="S457" s="95" t="s">
        <v>557</v>
      </c>
    </row>
    <row r="458" spans="2:19">
      <c r="B458" s="359">
        <v>219</v>
      </c>
      <c r="C458" s="28">
        <v>88.5</v>
      </c>
      <c r="D458" s="28">
        <v>181</v>
      </c>
      <c r="E458" s="28" t="s">
        <v>78</v>
      </c>
      <c r="F458" s="33" t="s">
        <v>77</v>
      </c>
      <c r="G458" s="29" t="s">
        <v>3</v>
      </c>
      <c r="H458" s="163">
        <v>2250</v>
      </c>
      <c r="I458" s="28">
        <v>27</v>
      </c>
      <c r="J458" s="164">
        <f>H458*I458</f>
        <v>60750</v>
      </c>
      <c r="K458" s="30"/>
      <c r="L458" s="162">
        <f>K458*H458</f>
        <v>0</v>
      </c>
      <c r="M458" s="161">
        <f t="shared" si="40"/>
        <v>27</v>
      </c>
      <c r="N458" s="165">
        <f>M458*H458</f>
        <v>60750</v>
      </c>
      <c r="O458" s="31">
        <v>27</v>
      </c>
      <c r="P458" s="162">
        <f>O458*H458</f>
        <v>60750</v>
      </c>
      <c r="Q458" s="162">
        <f t="shared" si="42"/>
        <v>0</v>
      </c>
      <c r="R458" s="358">
        <f t="shared" si="43"/>
        <v>0</v>
      </c>
      <c r="S458" s="95" t="s">
        <v>557</v>
      </c>
    </row>
    <row r="459" spans="2:19" ht="21">
      <c r="B459" s="360"/>
      <c r="C459" s="58"/>
      <c r="D459" s="58"/>
      <c r="E459" s="58"/>
      <c r="F459" s="60" t="s">
        <v>543</v>
      </c>
      <c r="G459" s="58"/>
      <c r="H459" s="163">
        <v>2250</v>
      </c>
      <c r="I459" s="58"/>
      <c r="J459" s="58"/>
      <c r="K459" s="58"/>
      <c r="L459" s="58"/>
      <c r="M459" s="161"/>
      <c r="N459" s="165"/>
      <c r="O459" s="30">
        <v>16</v>
      </c>
      <c r="P459" s="162">
        <f>O459*H459</f>
        <v>36000</v>
      </c>
      <c r="Q459" s="162">
        <f t="shared" si="42"/>
        <v>36000</v>
      </c>
      <c r="R459" s="358">
        <f t="shared" si="43"/>
        <v>0</v>
      </c>
      <c r="S459" s="95" t="s">
        <v>557</v>
      </c>
    </row>
    <row r="460" spans="2:19">
      <c r="B460" s="359">
        <v>220</v>
      </c>
      <c r="C460" s="28">
        <v>88.5</v>
      </c>
      <c r="D460" s="28">
        <v>182</v>
      </c>
      <c r="E460" s="28" t="s">
        <v>76</v>
      </c>
      <c r="F460" s="33" t="s">
        <v>75</v>
      </c>
      <c r="G460" s="29" t="s">
        <v>3</v>
      </c>
      <c r="H460" s="163">
        <v>1250</v>
      </c>
      <c r="I460" s="28">
        <v>27</v>
      </c>
      <c r="J460" s="164">
        <f>H460*I460</f>
        <v>33750</v>
      </c>
      <c r="K460" s="30"/>
      <c r="L460" s="162">
        <f>K460*H460</f>
        <v>0</v>
      </c>
      <c r="M460" s="161">
        <f t="shared" si="40"/>
        <v>27</v>
      </c>
      <c r="N460" s="165">
        <f>M460*H460</f>
        <v>33750</v>
      </c>
      <c r="O460" s="31">
        <v>27</v>
      </c>
      <c r="P460" s="162">
        <f>O460*H460</f>
        <v>33750</v>
      </c>
      <c r="Q460" s="162">
        <f t="shared" si="42"/>
        <v>0</v>
      </c>
      <c r="R460" s="358">
        <f t="shared" si="43"/>
        <v>0</v>
      </c>
      <c r="S460" s="95" t="s">
        <v>557</v>
      </c>
    </row>
    <row r="461" spans="2:19" ht="21">
      <c r="B461" s="360"/>
      <c r="C461" s="58"/>
      <c r="D461" s="58"/>
      <c r="E461" s="58"/>
      <c r="F461" s="58"/>
      <c r="G461" s="58"/>
      <c r="H461" s="58"/>
      <c r="I461" s="58"/>
      <c r="J461" s="58"/>
      <c r="K461" s="58"/>
      <c r="L461" s="58"/>
      <c r="M461" s="161"/>
      <c r="N461" s="58"/>
      <c r="O461" s="58"/>
      <c r="P461" s="58"/>
      <c r="Q461" s="162">
        <f t="shared" si="42"/>
        <v>0</v>
      </c>
      <c r="R461" s="358">
        <f t="shared" si="43"/>
        <v>0</v>
      </c>
      <c r="S461" s="95" t="s">
        <v>557</v>
      </c>
    </row>
    <row r="462" spans="2:19">
      <c r="B462" s="359">
        <v>221</v>
      </c>
      <c r="C462" s="28">
        <v>88.5</v>
      </c>
      <c r="D462" s="28">
        <v>183</v>
      </c>
      <c r="E462" s="28" t="s">
        <v>74</v>
      </c>
      <c r="F462" s="33" t="s">
        <v>73</v>
      </c>
      <c r="G462" s="29" t="s">
        <v>3</v>
      </c>
      <c r="H462" s="163">
        <v>1650</v>
      </c>
      <c r="I462" s="28">
        <v>27</v>
      </c>
      <c r="J462" s="164">
        <f>H462*I462</f>
        <v>44550</v>
      </c>
      <c r="K462" s="30"/>
      <c r="L462" s="162">
        <f>K462*H462</f>
        <v>0</v>
      </c>
      <c r="M462" s="161">
        <f t="shared" si="40"/>
        <v>27</v>
      </c>
      <c r="N462" s="165">
        <f>M462*H462</f>
        <v>44550</v>
      </c>
      <c r="O462" s="31">
        <v>18</v>
      </c>
      <c r="P462" s="162">
        <f>O462*H462</f>
        <v>29700</v>
      </c>
      <c r="Q462" s="162">
        <f t="shared" si="42"/>
        <v>0</v>
      </c>
      <c r="R462" s="358">
        <f t="shared" si="43"/>
        <v>14850</v>
      </c>
      <c r="S462" s="95" t="s">
        <v>557</v>
      </c>
    </row>
    <row r="463" spans="2:19" ht="21">
      <c r="B463" s="360"/>
      <c r="C463" s="58"/>
      <c r="D463" s="58"/>
      <c r="E463" s="58"/>
      <c r="F463" s="58"/>
      <c r="G463" s="58"/>
      <c r="H463" s="58"/>
      <c r="I463" s="58"/>
      <c r="J463" s="58"/>
      <c r="K463" s="58"/>
      <c r="L463" s="58"/>
      <c r="M463" s="161"/>
      <c r="N463" s="58"/>
      <c r="O463" s="58"/>
      <c r="P463" s="58"/>
      <c r="Q463" s="162">
        <f t="shared" si="42"/>
        <v>0</v>
      </c>
      <c r="R463" s="358">
        <f t="shared" si="43"/>
        <v>0</v>
      </c>
      <c r="S463" s="95" t="s">
        <v>557</v>
      </c>
    </row>
    <row r="464" spans="2:19">
      <c r="B464" s="359">
        <v>222</v>
      </c>
      <c r="C464" s="28">
        <v>88.5</v>
      </c>
      <c r="D464" s="28">
        <v>184</v>
      </c>
      <c r="E464" s="28" t="s">
        <v>72</v>
      </c>
      <c r="F464" s="33" t="s">
        <v>71</v>
      </c>
      <c r="G464" s="29" t="s">
        <v>3</v>
      </c>
      <c r="H464" s="163">
        <v>3450</v>
      </c>
      <c r="I464" s="28">
        <v>27</v>
      </c>
      <c r="J464" s="164">
        <f>H464*I464</f>
        <v>93150</v>
      </c>
      <c r="K464" s="30"/>
      <c r="L464" s="162">
        <f>K464*H464</f>
        <v>0</v>
      </c>
      <c r="M464" s="161">
        <f t="shared" si="40"/>
        <v>27</v>
      </c>
      <c r="N464" s="165">
        <f>M464*H464</f>
        <v>93150</v>
      </c>
      <c r="O464" s="31">
        <v>27</v>
      </c>
      <c r="P464" s="162">
        <f>O464*H464</f>
        <v>93150</v>
      </c>
      <c r="Q464" s="162">
        <f t="shared" si="42"/>
        <v>0</v>
      </c>
      <c r="R464" s="358">
        <f t="shared" si="43"/>
        <v>0</v>
      </c>
      <c r="S464" s="95" t="s">
        <v>557</v>
      </c>
    </row>
    <row r="465" spans="2:19" ht="21">
      <c r="B465" s="360"/>
      <c r="C465" s="58"/>
      <c r="D465" s="58"/>
      <c r="E465" s="58"/>
      <c r="F465" s="60" t="s">
        <v>543</v>
      </c>
      <c r="G465" s="58"/>
      <c r="H465" s="163">
        <v>3450</v>
      </c>
      <c r="I465" s="58"/>
      <c r="J465" s="58"/>
      <c r="K465" s="58"/>
      <c r="L465" s="58"/>
      <c r="M465" s="161"/>
      <c r="N465" s="165"/>
      <c r="O465" s="30">
        <v>19</v>
      </c>
      <c r="P465" s="162">
        <f>O465*H465</f>
        <v>65550</v>
      </c>
      <c r="Q465" s="162">
        <f t="shared" si="42"/>
        <v>65550</v>
      </c>
      <c r="R465" s="358">
        <f t="shared" si="43"/>
        <v>0</v>
      </c>
      <c r="S465" s="95" t="s">
        <v>557</v>
      </c>
    </row>
    <row r="466" spans="2:19">
      <c r="B466" s="359">
        <v>223</v>
      </c>
      <c r="C466" s="28">
        <v>88.5</v>
      </c>
      <c r="D466" s="28">
        <v>185</v>
      </c>
      <c r="E466" s="28" t="s">
        <v>70</v>
      </c>
      <c r="F466" s="33" t="s">
        <v>69</v>
      </c>
      <c r="G466" s="29" t="s">
        <v>3</v>
      </c>
      <c r="H466" s="163">
        <v>750</v>
      </c>
      <c r="I466" s="28">
        <v>27</v>
      </c>
      <c r="J466" s="164">
        <f>H466*I466</f>
        <v>20250</v>
      </c>
      <c r="K466" s="30"/>
      <c r="L466" s="162">
        <f>K466*H466</f>
        <v>0</v>
      </c>
      <c r="M466" s="161">
        <f t="shared" si="40"/>
        <v>27</v>
      </c>
      <c r="N466" s="165">
        <f>M466*H466</f>
        <v>20250</v>
      </c>
      <c r="O466" s="31">
        <v>27</v>
      </c>
      <c r="P466" s="162">
        <f>O466*H466</f>
        <v>20250</v>
      </c>
      <c r="Q466" s="162">
        <f t="shared" si="42"/>
        <v>0</v>
      </c>
      <c r="R466" s="358">
        <f t="shared" si="43"/>
        <v>0</v>
      </c>
      <c r="S466" s="95" t="s">
        <v>557</v>
      </c>
    </row>
    <row r="467" spans="2:19" ht="21">
      <c r="B467" s="360"/>
      <c r="C467" s="58"/>
      <c r="D467" s="58"/>
      <c r="E467" s="58"/>
      <c r="F467" s="58"/>
      <c r="G467" s="58"/>
      <c r="H467" s="58"/>
      <c r="I467" s="58"/>
      <c r="J467" s="58"/>
      <c r="K467" s="58"/>
      <c r="L467" s="58"/>
      <c r="M467" s="161"/>
      <c r="N467" s="58"/>
      <c r="O467" s="58"/>
      <c r="P467" s="58"/>
      <c r="Q467" s="162">
        <f t="shared" si="42"/>
        <v>0</v>
      </c>
      <c r="R467" s="358">
        <f t="shared" si="43"/>
        <v>0</v>
      </c>
      <c r="S467" s="95" t="s">
        <v>557</v>
      </c>
    </row>
    <row r="468" spans="2:19">
      <c r="B468" s="359">
        <v>224</v>
      </c>
      <c r="C468" s="28">
        <v>88.5</v>
      </c>
      <c r="D468" s="28">
        <v>186</v>
      </c>
      <c r="E468" s="28" t="s">
        <v>68</v>
      </c>
      <c r="F468" s="33" t="s">
        <v>67</v>
      </c>
      <c r="G468" s="29" t="s">
        <v>3</v>
      </c>
      <c r="H468" s="163">
        <v>750</v>
      </c>
      <c r="I468" s="28">
        <v>27</v>
      </c>
      <c r="J468" s="164">
        <f>H468*I468</f>
        <v>20250</v>
      </c>
      <c r="K468" s="30"/>
      <c r="L468" s="162">
        <f>K468*H468</f>
        <v>0</v>
      </c>
      <c r="M468" s="161">
        <f t="shared" si="40"/>
        <v>27</v>
      </c>
      <c r="N468" s="165">
        <f>M468*H468</f>
        <v>20250</v>
      </c>
      <c r="O468" s="31">
        <v>27</v>
      </c>
      <c r="P468" s="162">
        <f>O468*H468</f>
        <v>20250</v>
      </c>
      <c r="Q468" s="162">
        <f t="shared" si="42"/>
        <v>0</v>
      </c>
      <c r="R468" s="358">
        <f t="shared" si="43"/>
        <v>0</v>
      </c>
      <c r="S468" s="95" t="s">
        <v>557</v>
      </c>
    </row>
    <row r="469" spans="2:19" ht="21">
      <c r="B469" s="360"/>
      <c r="C469" s="58"/>
      <c r="D469" s="58"/>
      <c r="E469" s="58"/>
      <c r="F469" s="58"/>
      <c r="G469" s="58"/>
      <c r="H469" s="58"/>
      <c r="I469" s="58"/>
      <c r="J469" s="58"/>
      <c r="K469" s="58"/>
      <c r="L469" s="58"/>
      <c r="M469" s="161"/>
      <c r="N469" s="58"/>
      <c r="O469" s="58"/>
      <c r="P469" s="58"/>
      <c r="Q469" s="162">
        <f t="shared" si="42"/>
        <v>0</v>
      </c>
      <c r="R469" s="358">
        <f t="shared" si="43"/>
        <v>0</v>
      </c>
      <c r="S469" s="95" t="s">
        <v>557</v>
      </c>
    </row>
    <row r="470" spans="2:19">
      <c r="B470" s="359">
        <v>225</v>
      </c>
      <c r="C470" s="28">
        <v>88.5</v>
      </c>
      <c r="D470" s="28">
        <v>187</v>
      </c>
      <c r="E470" s="28" t="s">
        <v>66</v>
      </c>
      <c r="F470" s="33" t="s">
        <v>65</v>
      </c>
      <c r="G470" s="29" t="s">
        <v>3</v>
      </c>
      <c r="H470" s="163">
        <v>750</v>
      </c>
      <c r="I470" s="28">
        <v>15</v>
      </c>
      <c r="J470" s="164">
        <f>H470*I470</f>
        <v>11250</v>
      </c>
      <c r="K470" s="30"/>
      <c r="L470" s="162">
        <f>K470*H470</f>
        <v>0</v>
      </c>
      <c r="M470" s="161">
        <f t="shared" si="40"/>
        <v>15</v>
      </c>
      <c r="N470" s="165">
        <f>M470*H470</f>
        <v>11250</v>
      </c>
      <c r="O470" s="31">
        <v>15</v>
      </c>
      <c r="P470" s="162">
        <f>O470*H470</f>
        <v>11250</v>
      </c>
      <c r="Q470" s="162">
        <f t="shared" si="42"/>
        <v>0</v>
      </c>
      <c r="R470" s="358">
        <f t="shared" si="43"/>
        <v>0</v>
      </c>
      <c r="S470" s="95" t="s">
        <v>557</v>
      </c>
    </row>
    <row r="471" spans="2:19" ht="21">
      <c r="B471" s="360"/>
      <c r="C471" s="58"/>
      <c r="D471" s="58"/>
      <c r="E471" s="58"/>
      <c r="F471" s="58"/>
      <c r="G471" s="58"/>
      <c r="H471" s="58"/>
      <c r="I471" s="58"/>
      <c r="J471" s="58"/>
      <c r="K471" s="58"/>
      <c r="L471" s="58"/>
      <c r="M471" s="161"/>
      <c r="N471" s="58"/>
      <c r="O471" s="58"/>
      <c r="P471" s="58"/>
      <c r="Q471" s="162">
        <f t="shared" si="42"/>
        <v>0</v>
      </c>
      <c r="R471" s="358">
        <f t="shared" si="43"/>
        <v>0</v>
      </c>
      <c r="S471" s="95" t="s">
        <v>557</v>
      </c>
    </row>
    <row r="472" spans="2:19">
      <c r="B472" s="359">
        <v>226</v>
      </c>
      <c r="C472" s="28">
        <v>88.5</v>
      </c>
      <c r="D472" s="28">
        <v>188</v>
      </c>
      <c r="E472" s="28" t="s">
        <v>64</v>
      </c>
      <c r="F472" s="33" t="s">
        <v>63</v>
      </c>
      <c r="G472" s="29" t="s">
        <v>3</v>
      </c>
      <c r="H472" s="163">
        <v>550</v>
      </c>
      <c r="I472" s="28">
        <v>27</v>
      </c>
      <c r="J472" s="164">
        <f>H472*I472</f>
        <v>14850</v>
      </c>
      <c r="K472" s="30">
        <v>58</v>
      </c>
      <c r="L472" s="162">
        <f>K472*H472</f>
        <v>31900</v>
      </c>
      <c r="M472" s="161">
        <f t="shared" si="40"/>
        <v>85</v>
      </c>
      <c r="N472" s="165">
        <f>M472*H472</f>
        <v>46750</v>
      </c>
      <c r="O472" s="31">
        <v>85</v>
      </c>
      <c r="P472" s="162">
        <f>O472*H472</f>
        <v>46750</v>
      </c>
      <c r="Q472" s="162">
        <f t="shared" si="42"/>
        <v>0</v>
      </c>
      <c r="R472" s="358">
        <f t="shared" si="43"/>
        <v>0</v>
      </c>
      <c r="S472" s="95" t="s">
        <v>557</v>
      </c>
    </row>
    <row r="473" spans="2:19" ht="21">
      <c r="B473" s="360"/>
      <c r="C473" s="58"/>
      <c r="D473" s="58"/>
      <c r="E473" s="58"/>
      <c r="F473" s="60" t="s">
        <v>543</v>
      </c>
      <c r="G473" s="58"/>
      <c r="H473" s="163">
        <v>550</v>
      </c>
      <c r="I473" s="58"/>
      <c r="J473" s="58"/>
      <c r="K473" s="58"/>
      <c r="L473" s="58"/>
      <c r="M473" s="161"/>
      <c r="N473" s="165"/>
      <c r="O473" s="30">
        <v>30</v>
      </c>
      <c r="P473" s="162">
        <f>O473*H473</f>
        <v>16500</v>
      </c>
      <c r="Q473" s="162">
        <f t="shared" si="42"/>
        <v>16500</v>
      </c>
      <c r="R473" s="358">
        <f t="shared" si="43"/>
        <v>0</v>
      </c>
      <c r="S473" s="95" t="s">
        <v>557</v>
      </c>
    </row>
    <row r="474" spans="2:19">
      <c r="B474" s="359">
        <v>227</v>
      </c>
      <c r="C474" s="28">
        <v>88.6</v>
      </c>
      <c r="D474" s="28">
        <v>189</v>
      </c>
      <c r="E474" s="28" t="s">
        <v>62</v>
      </c>
      <c r="F474" s="33" t="s">
        <v>61</v>
      </c>
      <c r="G474" s="29" t="s">
        <v>3</v>
      </c>
      <c r="H474" s="163">
        <v>35000</v>
      </c>
      <c r="I474" s="28">
        <v>27</v>
      </c>
      <c r="J474" s="164">
        <f>H474*I474</f>
        <v>945000</v>
      </c>
      <c r="K474" s="30"/>
      <c r="L474" s="162">
        <f>K474*H474</f>
        <v>0</v>
      </c>
      <c r="M474" s="161">
        <f t="shared" si="40"/>
        <v>27</v>
      </c>
      <c r="N474" s="165">
        <f>M474*H474</f>
        <v>945000</v>
      </c>
      <c r="O474" s="31">
        <v>27</v>
      </c>
      <c r="P474" s="162">
        <f>O474*H474</f>
        <v>945000</v>
      </c>
      <c r="Q474" s="162">
        <f t="shared" si="42"/>
        <v>0</v>
      </c>
      <c r="R474" s="358">
        <f t="shared" si="43"/>
        <v>0</v>
      </c>
      <c r="S474" s="95" t="s">
        <v>557</v>
      </c>
    </row>
    <row r="475" spans="2:19" ht="21">
      <c r="B475" s="360"/>
      <c r="C475" s="58"/>
      <c r="D475" s="58"/>
      <c r="E475" s="58"/>
      <c r="F475" s="60" t="s">
        <v>543</v>
      </c>
      <c r="G475" s="58"/>
      <c r="H475" s="163">
        <v>35000</v>
      </c>
      <c r="I475" s="58"/>
      <c r="J475" s="58"/>
      <c r="K475" s="58"/>
      <c r="L475" s="58"/>
      <c r="M475" s="161"/>
      <c r="N475" s="165"/>
      <c r="O475" s="30">
        <v>4</v>
      </c>
      <c r="P475" s="162">
        <f>O475*H475</f>
        <v>140000</v>
      </c>
      <c r="Q475" s="162">
        <f t="shared" si="42"/>
        <v>140000</v>
      </c>
      <c r="R475" s="358">
        <f t="shared" si="43"/>
        <v>0</v>
      </c>
      <c r="S475" s="95" t="s">
        <v>557</v>
      </c>
    </row>
    <row r="476" spans="2:19">
      <c r="B476" s="359">
        <v>228</v>
      </c>
      <c r="C476" s="28" t="s">
        <v>722</v>
      </c>
      <c r="D476" s="28">
        <v>190</v>
      </c>
      <c r="E476" s="28" t="s">
        <v>60</v>
      </c>
      <c r="F476" s="33" t="s">
        <v>59</v>
      </c>
      <c r="G476" s="29" t="s">
        <v>3</v>
      </c>
      <c r="H476" s="163">
        <v>9500</v>
      </c>
      <c r="I476" s="28">
        <v>1</v>
      </c>
      <c r="J476" s="164">
        <f>H476*I476</f>
        <v>9500</v>
      </c>
      <c r="K476" s="30"/>
      <c r="L476" s="162">
        <f>K476*H476</f>
        <v>0</v>
      </c>
      <c r="M476" s="161">
        <f t="shared" si="40"/>
        <v>1</v>
      </c>
      <c r="N476" s="165">
        <f>M476*H476</f>
        <v>9500</v>
      </c>
      <c r="O476" s="31">
        <v>0</v>
      </c>
      <c r="P476" s="162">
        <f>O476*H476</f>
        <v>0</v>
      </c>
      <c r="Q476" s="162">
        <f t="shared" si="42"/>
        <v>0</v>
      </c>
      <c r="R476" s="358">
        <f t="shared" si="43"/>
        <v>9500</v>
      </c>
      <c r="S476" s="95" t="s">
        <v>557</v>
      </c>
    </row>
    <row r="477" spans="2:19" ht="21">
      <c r="B477" s="360"/>
      <c r="C477" s="58"/>
      <c r="D477" s="58"/>
      <c r="E477" s="58"/>
      <c r="F477" s="58"/>
      <c r="G477" s="58"/>
      <c r="H477" s="58"/>
      <c r="I477" s="58"/>
      <c r="J477" s="58"/>
      <c r="K477" s="58"/>
      <c r="L477" s="58"/>
      <c r="M477" s="161"/>
      <c r="N477" s="58"/>
      <c r="O477" s="58"/>
      <c r="P477" s="58"/>
      <c r="Q477" s="162">
        <f t="shared" si="42"/>
        <v>0</v>
      </c>
      <c r="R477" s="358">
        <f t="shared" si="43"/>
        <v>0</v>
      </c>
      <c r="S477" s="95" t="s">
        <v>557</v>
      </c>
    </row>
    <row r="478" spans="2:19">
      <c r="B478" s="359">
        <v>229</v>
      </c>
      <c r="C478" s="28" t="s">
        <v>722</v>
      </c>
      <c r="D478" s="28">
        <v>191</v>
      </c>
      <c r="E478" s="28" t="s">
        <v>58</v>
      </c>
      <c r="F478" s="33" t="s">
        <v>57</v>
      </c>
      <c r="G478" s="29" t="s">
        <v>3</v>
      </c>
      <c r="H478" s="163">
        <v>14500.000000000002</v>
      </c>
      <c r="I478" s="28">
        <v>3</v>
      </c>
      <c r="J478" s="164">
        <f>H478*I478</f>
        <v>43500.000000000007</v>
      </c>
      <c r="K478" s="30"/>
      <c r="L478" s="162">
        <f>K478*H478</f>
        <v>0</v>
      </c>
      <c r="M478" s="161">
        <f t="shared" si="40"/>
        <v>3</v>
      </c>
      <c r="N478" s="165">
        <f>M478*H478</f>
        <v>43500.000000000007</v>
      </c>
      <c r="O478" s="31">
        <v>3</v>
      </c>
      <c r="P478" s="162">
        <f>O478*H478</f>
        <v>43500.000000000007</v>
      </c>
      <c r="Q478" s="162">
        <f t="shared" si="42"/>
        <v>0</v>
      </c>
      <c r="R478" s="358">
        <f t="shared" si="43"/>
        <v>0</v>
      </c>
      <c r="S478" s="95" t="s">
        <v>557</v>
      </c>
    </row>
    <row r="479" spans="2:19" ht="21">
      <c r="B479" s="360"/>
      <c r="C479" s="58"/>
      <c r="D479" s="58"/>
      <c r="E479" s="58"/>
      <c r="F479" s="60" t="s">
        <v>543</v>
      </c>
      <c r="G479" s="58"/>
      <c r="H479" s="163">
        <v>14500.000000000002</v>
      </c>
      <c r="I479" s="58"/>
      <c r="J479" s="58"/>
      <c r="K479" s="58"/>
      <c r="L479" s="58"/>
      <c r="M479" s="161"/>
      <c r="N479" s="165"/>
      <c r="O479" s="30">
        <v>2</v>
      </c>
      <c r="P479" s="162">
        <f>O479*H479</f>
        <v>29000.000000000004</v>
      </c>
      <c r="Q479" s="162">
        <f t="shared" si="42"/>
        <v>29000.000000000004</v>
      </c>
      <c r="R479" s="358">
        <f t="shared" si="43"/>
        <v>0</v>
      </c>
      <c r="S479" s="95" t="s">
        <v>557</v>
      </c>
    </row>
    <row r="480" spans="2:19">
      <c r="B480" s="359">
        <v>230</v>
      </c>
      <c r="C480" s="28" t="s">
        <v>722</v>
      </c>
      <c r="D480" s="28">
        <v>192</v>
      </c>
      <c r="E480" s="28" t="s">
        <v>56</v>
      </c>
      <c r="F480" s="33" t="s">
        <v>55</v>
      </c>
      <c r="G480" s="29" t="s">
        <v>3</v>
      </c>
      <c r="H480" s="163">
        <v>22500</v>
      </c>
      <c r="I480" s="28">
        <v>1</v>
      </c>
      <c r="J480" s="164">
        <f>H480*I480</f>
        <v>22500</v>
      </c>
      <c r="K480" s="30">
        <v>5</v>
      </c>
      <c r="L480" s="162">
        <f>K480*H480</f>
        <v>112500</v>
      </c>
      <c r="M480" s="161">
        <f t="shared" si="40"/>
        <v>6</v>
      </c>
      <c r="N480" s="165">
        <f>M480*H480</f>
        <v>135000</v>
      </c>
      <c r="O480" s="31">
        <v>6</v>
      </c>
      <c r="P480" s="162">
        <f>O480*H480</f>
        <v>135000</v>
      </c>
      <c r="Q480" s="162">
        <f t="shared" si="42"/>
        <v>0</v>
      </c>
      <c r="R480" s="358">
        <f t="shared" si="43"/>
        <v>0</v>
      </c>
      <c r="S480" s="95" t="s">
        <v>557</v>
      </c>
    </row>
    <row r="481" spans="2:19" ht="21">
      <c r="B481" s="360"/>
      <c r="C481" s="58"/>
      <c r="D481" s="58"/>
      <c r="E481" s="58"/>
      <c r="F481" s="58"/>
      <c r="G481" s="58"/>
      <c r="H481" s="58"/>
      <c r="I481" s="58"/>
      <c r="J481" s="58"/>
      <c r="K481" s="58"/>
      <c r="L481" s="58"/>
      <c r="M481" s="161"/>
      <c r="N481" s="58"/>
      <c r="O481" s="58"/>
      <c r="P481" s="58"/>
      <c r="Q481" s="162">
        <f t="shared" si="42"/>
        <v>0</v>
      </c>
      <c r="R481" s="358">
        <f t="shared" si="43"/>
        <v>0</v>
      </c>
      <c r="S481" s="95" t="s">
        <v>557</v>
      </c>
    </row>
    <row r="482" spans="2:19">
      <c r="B482" s="359">
        <v>231</v>
      </c>
      <c r="C482" s="28" t="s">
        <v>723</v>
      </c>
      <c r="D482" s="28">
        <v>193</v>
      </c>
      <c r="E482" s="28" t="s">
        <v>54</v>
      </c>
      <c r="F482" s="33" t="s">
        <v>53</v>
      </c>
      <c r="G482" s="29" t="s">
        <v>4</v>
      </c>
      <c r="H482" s="163">
        <v>40000</v>
      </c>
      <c r="I482" s="28">
        <v>1</v>
      </c>
      <c r="J482" s="164">
        <f>H482*I482</f>
        <v>40000</v>
      </c>
      <c r="K482" s="30">
        <v>1</v>
      </c>
      <c r="L482" s="162">
        <f>K482*H482</f>
        <v>40000</v>
      </c>
      <c r="M482" s="161">
        <f t="shared" si="40"/>
        <v>2</v>
      </c>
      <c r="N482" s="165">
        <f>M482*H482</f>
        <v>80000</v>
      </c>
      <c r="O482" s="31">
        <v>2</v>
      </c>
      <c r="P482" s="162">
        <f>O482*H482</f>
        <v>80000</v>
      </c>
      <c r="Q482" s="162">
        <f t="shared" si="42"/>
        <v>0</v>
      </c>
      <c r="R482" s="358">
        <f t="shared" si="43"/>
        <v>0</v>
      </c>
      <c r="S482" s="95" t="s">
        <v>557</v>
      </c>
    </row>
    <row r="483" spans="2:19" ht="21">
      <c r="B483" s="360"/>
      <c r="C483" s="58"/>
      <c r="D483" s="58"/>
      <c r="E483" s="58"/>
      <c r="F483" s="60" t="s">
        <v>543</v>
      </c>
      <c r="G483" s="58"/>
      <c r="H483" s="163">
        <v>40000</v>
      </c>
      <c r="I483" s="58"/>
      <c r="J483" s="58"/>
      <c r="K483" s="58"/>
      <c r="L483" s="58"/>
      <c r="M483" s="161"/>
      <c r="N483" s="165"/>
      <c r="O483" s="30">
        <v>1</v>
      </c>
      <c r="P483" s="162">
        <f>O483*H483</f>
        <v>40000</v>
      </c>
      <c r="Q483" s="162">
        <f t="shared" si="42"/>
        <v>40000</v>
      </c>
      <c r="R483" s="358">
        <f t="shared" si="43"/>
        <v>0</v>
      </c>
      <c r="S483" s="95" t="s">
        <v>557</v>
      </c>
    </row>
    <row r="484" spans="2:19">
      <c r="B484" s="359">
        <v>232</v>
      </c>
      <c r="C484" s="28" t="s">
        <v>724</v>
      </c>
      <c r="D484" s="28">
        <v>194</v>
      </c>
      <c r="E484" s="28" t="s">
        <v>52</v>
      </c>
      <c r="F484" s="33" t="s">
        <v>51</v>
      </c>
      <c r="G484" s="29" t="s">
        <v>4</v>
      </c>
      <c r="H484" s="163">
        <v>14500.000000000002</v>
      </c>
      <c r="I484" s="28">
        <v>1</v>
      </c>
      <c r="J484" s="164">
        <f>H484*I484</f>
        <v>14500.000000000002</v>
      </c>
      <c r="K484" s="30">
        <v>1</v>
      </c>
      <c r="L484" s="162">
        <f>K484*H484</f>
        <v>14500.000000000002</v>
      </c>
      <c r="M484" s="161">
        <f t="shared" si="40"/>
        <v>2</v>
      </c>
      <c r="N484" s="165">
        <f>M484*H484</f>
        <v>29000.000000000004</v>
      </c>
      <c r="O484" s="31">
        <v>2</v>
      </c>
      <c r="P484" s="162">
        <f>O484*H484</f>
        <v>29000.000000000004</v>
      </c>
      <c r="Q484" s="162">
        <f t="shared" si="42"/>
        <v>0</v>
      </c>
      <c r="R484" s="358">
        <f t="shared" si="43"/>
        <v>0</v>
      </c>
      <c r="S484" s="95" t="s">
        <v>557</v>
      </c>
    </row>
    <row r="485" spans="2:19" ht="21">
      <c r="B485" s="360"/>
      <c r="C485" s="58"/>
      <c r="D485" s="58"/>
      <c r="E485" s="58"/>
      <c r="F485" s="58"/>
      <c r="G485" s="58"/>
      <c r="H485" s="58"/>
      <c r="I485" s="58"/>
      <c r="J485" s="58"/>
      <c r="K485" s="58"/>
      <c r="L485" s="58"/>
      <c r="M485" s="161"/>
      <c r="N485" s="58"/>
      <c r="O485" s="58"/>
      <c r="P485" s="58"/>
      <c r="Q485" s="162">
        <f t="shared" si="42"/>
        <v>0</v>
      </c>
      <c r="R485" s="358">
        <f t="shared" si="43"/>
        <v>0</v>
      </c>
      <c r="S485" s="95" t="s">
        <v>557</v>
      </c>
    </row>
    <row r="486" spans="2:19">
      <c r="B486" s="359">
        <v>233</v>
      </c>
      <c r="C486" s="28" t="s">
        <v>725</v>
      </c>
      <c r="D486" s="28">
        <v>195</v>
      </c>
      <c r="E486" s="28" t="s">
        <v>50</v>
      </c>
      <c r="F486" s="33" t="s">
        <v>49</v>
      </c>
      <c r="G486" s="29" t="s">
        <v>4</v>
      </c>
      <c r="H486" s="163">
        <v>185000</v>
      </c>
      <c r="I486" s="28">
        <v>1</v>
      </c>
      <c r="J486" s="164">
        <f>H486*I486</f>
        <v>185000</v>
      </c>
      <c r="K486" s="30">
        <v>1</v>
      </c>
      <c r="L486" s="162">
        <f>K486*H486</f>
        <v>185000</v>
      </c>
      <c r="M486" s="161">
        <f t="shared" si="40"/>
        <v>2</v>
      </c>
      <c r="N486" s="165">
        <f>M486*H486</f>
        <v>370000</v>
      </c>
      <c r="O486" s="31">
        <v>2</v>
      </c>
      <c r="P486" s="162">
        <f>O486*H486</f>
        <v>370000</v>
      </c>
      <c r="Q486" s="162">
        <f t="shared" si="42"/>
        <v>0</v>
      </c>
      <c r="R486" s="358">
        <f t="shared" si="43"/>
        <v>0</v>
      </c>
      <c r="S486" s="95" t="s">
        <v>557</v>
      </c>
    </row>
    <row r="487" spans="2:19" ht="21">
      <c r="B487" s="360"/>
      <c r="C487" s="58"/>
      <c r="D487" s="58"/>
      <c r="E487" s="58"/>
      <c r="F487" s="58"/>
      <c r="G487" s="58"/>
      <c r="H487" s="58"/>
      <c r="I487" s="58"/>
      <c r="J487" s="58"/>
      <c r="K487" s="58"/>
      <c r="L487" s="58"/>
      <c r="M487" s="161"/>
      <c r="N487" s="58"/>
      <c r="O487" s="58"/>
      <c r="P487" s="58"/>
      <c r="Q487" s="162">
        <f t="shared" si="42"/>
        <v>0</v>
      </c>
      <c r="R487" s="358">
        <f t="shared" si="43"/>
        <v>0</v>
      </c>
      <c r="S487" s="95" t="s">
        <v>557</v>
      </c>
    </row>
    <row r="488" spans="2:19" ht="45">
      <c r="B488" s="359">
        <v>234</v>
      </c>
      <c r="C488" s="28">
        <v>88.9</v>
      </c>
      <c r="D488" s="28">
        <v>237</v>
      </c>
      <c r="E488" s="28" t="s">
        <v>48</v>
      </c>
      <c r="F488" s="33" t="s">
        <v>47</v>
      </c>
      <c r="G488" s="29" t="s">
        <v>4</v>
      </c>
      <c r="H488" s="163">
        <v>1895000</v>
      </c>
      <c r="I488" s="28">
        <v>1</v>
      </c>
      <c r="J488" s="164">
        <f>H488*I488</f>
        <v>1895000</v>
      </c>
      <c r="K488" s="30"/>
      <c r="L488" s="162">
        <f>K488*H488</f>
        <v>0</v>
      </c>
      <c r="M488" s="161">
        <f t="shared" ref="M488:M505" si="44">$I488+$K488</f>
        <v>1</v>
      </c>
      <c r="N488" s="165">
        <f>M488*H488</f>
        <v>1895000</v>
      </c>
      <c r="O488" s="31">
        <v>1</v>
      </c>
      <c r="P488" s="162">
        <f>O488*H488</f>
        <v>1895000</v>
      </c>
      <c r="Q488" s="162">
        <f t="shared" si="42"/>
        <v>0</v>
      </c>
      <c r="R488" s="358">
        <f t="shared" si="43"/>
        <v>0</v>
      </c>
      <c r="S488" s="95" t="s">
        <v>557</v>
      </c>
    </row>
    <row r="489" spans="2:19" ht="21">
      <c r="B489" s="360"/>
      <c r="C489" s="58"/>
      <c r="D489" s="58"/>
      <c r="E489" s="58"/>
      <c r="F489" s="58"/>
      <c r="G489" s="58"/>
      <c r="H489" s="58"/>
      <c r="I489" s="58"/>
      <c r="J489" s="58"/>
      <c r="K489" s="58"/>
      <c r="L489" s="58"/>
      <c r="M489" s="161"/>
      <c r="N489" s="58"/>
      <c r="O489" s="58"/>
      <c r="P489" s="58"/>
      <c r="Q489" s="162">
        <f t="shared" si="42"/>
        <v>0</v>
      </c>
      <c r="R489" s="358">
        <f t="shared" ref="R489:R501" si="45">IF(N489&gt;P489,N489-P489,0)</f>
        <v>0</v>
      </c>
      <c r="S489" s="95" t="s">
        <v>557</v>
      </c>
    </row>
    <row r="490" spans="2:19" ht="30">
      <c r="B490" s="359">
        <v>235</v>
      </c>
      <c r="C490" s="28">
        <v>88.1</v>
      </c>
      <c r="D490" s="28">
        <v>196</v>
      </c>
      <c r="E490" s="28" t="s">
        <v>46</v>
      </c>
      <c r="F490" s="33" t="s">
        <v>45</v>
      </c>
      <c r="G490" s="29" t="s">
        <v>4</v>
      </c>
      <c r="H490" s="163">
        <v>795000</v>
      </c>
      <c r="I490" s="28">
        <v>1</v>
      </c>
      <c r="J490" s="164">
        <f>H490*I490</f>
        <v>795000</v>
      </c>
      <c r="K490" s="30"/>
      <c r="L490" s="162">
        <f>K490*H490</f>
        <v>0</v>
      </c>
      <c r="M490" s="161">
        <f t="shared" si="44"/>
        <v>1</v>
      </c>
      <c r="N490" s="165">
        <f>M490*H490</f>
        <v>795000</v>
      </c>
      <c r="O490" s="31">
        <v>1</v>
      </c>
      <c r="P490" s="162">
        <f>O490*H490</f>
        <v>795000</v>
      </c>
      <c r="Q490" s="162">
        <f t="shared" si="42"/>
        <v>0</v>
      </c>
      <c r="R490" s="358">
        <f t="shared" si="45"/>
        <v>0</v>
      </c>
      <c r="S490" s="95" t="s">
        <v>557</v>
      </c>
    </row>
    <row r="491" spans="2:19" ht="21">
      <c r="B491" s="360"/>
      <c r="C491" s="58"/>
      <c r="D491" s="58"/>
      <c r="E491" s="58"/>
      <c r="F491" s="58"/>
      <c r="G491" s="58"/>
      <c r="H491" s="58"/>
      <c r="I491" s="58"/>
      <c r="J491" s="58"/>
      <c r="K491" s="58"/>
      <c r="L491" s="58"/>
      <c r="M491" s="161"/>
      <c r="N491" s="58"/>
      <c r="O491" s="58"/>
      <c r="P491" s="58"/>
      <c r="Q491" s="162">
        <f t="shared" si="42"/>
        <v>0</v>
      </c>
      <c r="R491" s="358">
        <f t="shared" si="45"/>
        <v>0</v>
      </c>
      <c r="S491" s="95" t="s">
        <v>557</v>
      </c>
    </row>
    <row r="492" spans="2:19">
      <c r="B492" s="359">
        <v>236</v>
      </c>
      <c r="C492" s="28">
        <v>88.11</v>
      </c>
      <c r="D492" s="28">
        <v>197</v>
      </c>
      <c r="E492" s="28" t="s">
        <v>44</v>
      </c>
      <c r="F492" s="33" t="s">
        <v>43</v>
      </c>
      <c r="G492" s="29" t="s">
        <v>4</v>
      </c>
      <c r="H492" s="163">
        <v>95000.000000000015</v>
      </c>
      <c r="I492" s="28">
        <v>1</v>
      </c>
      <c r="J492" s="164">
        <f>H492*I492</f>
        <v>95000.000000000015</v>
      </c>
      <c r="K492" s="30"/>
      <c r="L492" s="162">
        <f>K492*H492</f>
        <v>0</v>
      </c>
      <c r="M492" s="161">
        <f t="shared" si="44"/>
        <v>1</v>
      </c>
      <c r="N492" s="165">
        <f>M492*H492</f>
        <v>95000.000000000015</v>
      </c>
      <c r="O492" s="31">
        <v>1</v>
      </c>
      <c r="P492" s="162">
        <f>O492*H492</f>
        <v>95000.000000000015</v>
      </c>
      <c r="Q492" s="162">
        <f t="shared" si="42"/>
        <v>0</v>
      </c>
      <c r="R492" s="358">
        <f t="shared" si="45"/>
        <v>0</v>
      </c>
      <c r="S492" s="95" t="s">
        <v>557</v>
      </c>
    </row>
    <row r="493" spans="2:19" ht="21">
      <c r="B493" s="360"/>
      <c r="C493" s="58"/>
      <c r="D493" s="58"/>
      <c r="E493" s="58"/>
      <c r="F493" s="58"/>
      <c r="G493" s="58"/>
      <c r="H493" s="58"/>
      <c r="I493" s="58"/>
      <c r="J493" s="58"/>
      <c r="K493" s="58"/>
      <c r="L493" s="58"/>
      <c r="M493" s="161"/>
      <c r="N493" s="58"/>
      <c r="O493" s="58"/>
      <c r="P493" s="58"/>
      <c r="Q493" s="162">
        <f t="shared" si="42"/>
        <v>0</v>
      </c>
      <c r="R493" s="358">
        <f t="shared" si="45"/>
        <v>0</v>
      </c>
      <c r="S493" s="95" t="s">
        <v>557</v>
      </c>
    </row>
    <row r="494" spans="2:19">
      <c r="B494" s="359">
        <v>237</v>
      </c>
      <c r="C494" s="28">
        <v>88.12</v>
      </c>
      <c r="D494" s="28">
        <v>198</v>
      </c>
      <c r="E494" s="28" t="s">
        <v>42</v>
      </c>
      <c r="F494" s="33" t="s">
        <v>41</v>
      </c>
      <c r="G494" s="29" t="s">
        <v>4</v>
      </c>
      <c r="H494" s="163">
        <v>145000</v>
      </c>
      <c r="I494" s="28">
        <v>1</v>
      </c>
      <c r="J494" s="164">
        <f>H494*I494</f>
        <v>145000</v>
      </c>
      <c r="K494" s="30"/>
      <c r="L494" s="162">
        <f>K494*H494</f>
        <v>0</v>
      </c>
      <c r="M494" s="161">
        <f t="shared" si="44"/>
        <v>1</v>
      </c>
      <c r="N494" s="165">
        <f>M494*H494</f>
        <v>145000</v>
      </c>
      <c r="O494" s="31">
        <v>1</v>
      </c>
      <c r="P494" s="162">
        <f>O494*H494</f>
        <v>145000</v>
      </c>
      <c r="Q494" s="162">
        <f t="shared" si="42"/>
        <v>0</v>
      </c>
      <c r="R494" s="358">
        <f t="shared" si="45"/>
        <v>0</v>
      </c>
      <c r="S494" s="95" t="s">
        <v>557</v>
      </c>
    </row>
    <row r="495" spans="2:19" ht="21">
      <c r="B495" s="360"/>
      <c r="C495" s="58"/>
      <c r="D495" s="58"/>
      <c r="E495" s="58"/>
      <c r="F495" s="58"/>
      <c r="G495" s="58"/>
      <c r="H495" s="58"/>
      <c r="I495" s="58"/>
      <c r="J495" s="58"/>
      <c r="K495" s="58"/>
      <c r="L495" s="58"/>
      <c r="M495" s="161"/>
      <c r="N495" s="58"/>
      <c r="O495" s="58"/>
      <c r="P495" s="58"/>
      <c r="Q495" s="162">
        <f t="shared" si="42"/>
        <v>0</v>
      </c>
      <c r="R495" s="358">
        <f t="shared" si="45"/>
        <v>0</v>
      </c>
      <c r="S495" s="95" t="s">
        <v>557</v>
      </c>
    </row>
    <row r="496" spans="2:19" ht="45">
      <c r="B496" s="359">
        <v>238</v>
      </c>
      <c r="C496" s="28">
        <v>88.13</v>
      </c>
      <c r="D496" s="28">
        <v>238</v>
      </c>
      <c r="E496" s="28" t="s">
        <v>40</v>
      </c>
      <c r="F496" s="33" t="s">
        <v>39</v>
      </c>
      <c r="G496" s="29" t="s">
        <v>4</v>
      </c>
      <c r="H496" s="163">
        <v>1495000</v>
      </c>
      <c r="I496" s="28">
        <v>2</v>
      </c>
      <c r="J496" s="164">
        <f>H496*I496</f>
        <v>2990000</v>
      </c>
      <c r="K496" s="30"/>
      <c r="L496" s="162">
        <f>K496*H496</f>
        <v>0</v>
      </c>
      <c r="M496" s="161">
        <f t="shared" si="44"/>
        <v>2</v>
      </c>
      <c r="N496" s="165">
        <f>M496*H496</f>
        <v>2990000</v>
      </c>
      <c r="O496" s="31">
        <v>2</v>
      </c>
      <c r="P496" s="162">
        <f>O496*H496</f>
        <v>2990000</v>
      </c>
      <c r="Q496" s="162">
        <f t="shared" si="42"/>
        <v>0</v>
      </c>
      <c r="R496" s="358">
        <f t="shared" si="45"/>
        <v>0</v>
      </c>
      <c r="S496" s="95" t="s">
        <v>557</v>
      </c>
    </row>
    <row r="497" spans="2:21" ht="21">
      <c r="B497" s="360"/>
      <c r="C497" s="58" t="s">
        <v>644</v>
      </c>
      <c r="D497" s="58"/>
      <c r="E497" s="58"/>
      <c r="F497" s="58"/>
      <c r="G497" s="58"/>
      <c r="H497" s="58"/>
      <c r="I497" s="58"/>
      <c r="J497" s="58"/>
      <c r="K497" s="58"/>
      <c r="L497" s="58"/>
      <c r="M497" s="161"/>
      <c r="N497" s="58"/>
      <c r="O497" s="58"/>
      <c r="P497" s="58"/>
      <c r="Q497" s="162">
        <f t="shared" si="42"/>
        <v>0</v>
      </c>
      <c r="R497" s="358">
        <f t="shared" si="45"/>
        <v>0</v>
      </c>
      <c r="S497" s="95" t="s">
        <v>557</v>
      </c>
    </row>
    <row r="498" spans="2:21">
      <c r="B498" s="359">
        <v>239</v>
      </c>
      <c r="C498" s="28"/>
      <c r="D498" s="28">
        <v>235</v>
      </c>
      <c r="E498" s="28" t="s">
        <v>38</v>
      </c>
      <c r="F498" s="39" t="s">
        <v>37</v>
      </c>
      <c r="G498" s="29" t="s">
        <v>36</v>
      </c>
      <c r="H498" s="163">
        <v>100000</v>
      </c>
      <c r="I498" s="28">
        <v>4</v>
      </c>
      <c r="J498" s="164">
        <f>H498*I498</f>
        <v>400000</v>
      </c>
      <c r="K498" s="30"/>
      <c r="L498" s="162">
        <f>K498*H498</f>
        <v>0</v>
      </c>
      <c r="M498" s="161">
        <f t="shared" si="44"/>
        <v>4</v>
      </c>
      <c r="N498" s="165">
        <f>M498*H498</f>
        <v>400000</v>
      </c>
      <c r="O498" s="31">
        <v>4</v>
      </c>
      <c r="P498" s="162">
        <f>O498*H498</f>
        <v>400000</v>
      </c>
      <c r="Q498" s="162">
        <f t="shared" si="42"/>
        <v>0</v>
      </c>
      <c r="R498" s="358">
        <f t="shared" si="45"/>
        <v>0</v>
      </c>
      <c r="S498" s="95" t="s">
        <v>557</v>
      </c>
    </row>
    <row r="499" spans="2:21" ht="21">
      <c r="B499" s="360"/>
      <c r="C499" s="58"/>
      <c r="D499" s="58"/>
      <c r="E499" s="58"/>
      <c r="F499" s="60" t="s">
        <v>543</v>
      </c>
      <c r="G499" s="58"/>
      <c r="H499" s="163">
        <v>100000</v>
      </c>
      <c r="I499" s="58"/>
      <c r="J499" s="58"/>
      <c r="K499" s="58"/>
      <c r="L499" s="58"/>
      <c r="M499" s="161"/>
      <c r="N499" s="165"/>
      <c r="O499" s="30">
        <v>5</v>
      </c>
      <c r="P499" s="162">
        <f>O499*H499</f>
        <v>500000</v>
      </c>
      <c r="Q499" s="162">
        <f t="shared" si="42"/>
        <v>500000</v>
      </c>
      <c r="R499" s="358">
        <f t="shared" si="45"/>
        <v>0</v>
      </c>
      <c r="S499" s="95" t="s">
        <v>557</v>
      </c>
    </row>
    <row r="500" spans="2:21">
      <c r="B500" s="359">
        <v>240</v>
      </c>
      <c r="C500" s="28"/>
      <c r="D500" s="28">
        <v>236</v>
      </c>
      <c r="E500" s="28" t="s">
        <v>35</v>
      </c>
      <c r="F500" s="39" t="s">
        <v>34</v>
      </c>
      <c r="G500" s="29" t="s">
        <v>4</v>
      </c>
      <c r="H500" s="163">
        <v>1213000</v>
      </c>
      <c r="I500" s="28">
        <v>1</v>
      </c>
      <c r="J500" s="164">
        <f>H500*I500</f>
        <v>1213000</v>
      </c>
      <c r="K500" s="30"/>
      <c r="L500" s="162">
        <f>K500*H500</f>
        <v>0</v>
      </c>
      <c r="M500" s="161">
        <f t="shared" si="44"/>
        <v>1</v>
      </c>
      <c r="N500" s="165">
        <f>M500*H500</f>
        <v>1213000</v>
      </c>
      <c r="O500" s="31">
        <v>1</v>
      </c>
      <c r="P500" s="162">
        <f>O500*H500</f>
        <v>1213000</v>
      </c>
      <c r="Q500" s="162">
        <f t="shared" si="42"/>
        <v>0</v>
      </c>
      <c r="R500" s="358">
        <f t="shared" si="45"/>
        <v>0</v>
      </c>
      <c r="S500" s="95" t="s">
        <v>557</v>
      </c>
    </row>
    <row r="501" spans="2:21" ht="21.75" thickBot="1">
      <c r="B501" s="365"/>
      <c r="C501" s="126"/>
      <c r="D501" s="126"/>
      <c r="E501" s="126"/>
      <c r="F501" s="126"/>
      <c r="G501" s="126"/>
      <c r="H501" s="126"/>
      <c r="I501" s="126"/>
      <c r="J501" s="126"/>
      <c r="K501" s="126"/>
      <c r="L501" s="126"/>
      <c r="M501" s="169"/>
      <c r="N501" s="126"/>
      <c r="O501" s="126"/>
      <c r="P501" s="126"/>
      <c r="Q501" s="168">
        <f t="shared" si="42"/>
        <v>0</v>
      </c>
      <c r="R501" s="361">
        <f t="shared" si="45"/>
        <v>0</v>
      </c>
      <c r="S501" s="95"/>
    </row>
    <row r="502" spans="2:21" ht="21.75" thickBot="1">
      <c r="B502" s="366"/>
      <c r="C502" s="123"/>
      <c r="D502" s="123"/>
      <c r="E502" s="123"/>
      <c r="F502" s="123"/>
      <c r="G502" s="123"/>
      <c r="H502" s="123"/>
      <c r="I502" s="123"/>
      <c r="J502" s="123"/>
      <c r="K502" s="123"/>
      <c r="L502" s="172" t="s">
        <v>545</v>
      </c>
      <c r="M502" s="173"/>
      <c r="N502" s="178" t="s">
        <v>558</v>
      </c>
      <c r="O502" s="123"/>
      <c r="P502" s="174">
        <f>SUM(P426:P501)</f>
        <v>16819300</v>
      </c>
      <c r="Q502" s="175"/>
      <c r="R502" s="371"/>
      <c r="S502" s="95"/>
    </row>
    <row r="503" spans="2:21" ht="15.75" thickBot="1">
      <c r="B503" s="372">
        <v>241</v>
      </c>
      <c r="C503" s="96"/>
      <c r="D503" s="96"/>
      <c r="E503" s="96"/>
      <c r="F503" s="132" t="s">
        <v>33</v>
      </c>
      <c r="G503" s="133" t="s">
        <v>4</v>
      </c>
      <c r="H503" s="190">
        <v>100000</v>
      </c>
      <c r="I503" s="96"/>
      <c r="J503" s="191"/>
      <c r="K503" s="192">
        <v>1</v>
      </c>
      <c r="L503" s="193">
        <f>K503*H503</f>
        <v>100000</v>
      </c>
      <c r="M503" s="194">
        <f t="shared" si="44"/>
        <v>1</v>
      </c>
      <c r="N503" s="195">
        <f>M503*H503</f>
        <v>100000</v>
      </c>
      <c r="O503" s="196">
        <v>0</v>
      </c>
      <c r="P503" s="193"/>
      <c r="Q503" s="193">
        <f>IF(P503&gt;N503,P503-N503,0)</f>
        <v>0</v>
      </c>
      <c r="R503" s="373">
        <f>IF(N503&gt;P503,N503-P503,0)</f>
        <v>100000</v>
      </c>
      <c r="S503" s="95" t="s">
        <v>551</v>
      </c>
    </row>
    <row r="504" spans="2:21" ht="21.75" thickBot="1">
      <c r="B504" s="360"/>
      <c r="C504" s="58"/>
      <c r="D504" s="58"/>
      <c r="E504" s="58"/>
      <c r="F504" s="58"/>
      <c r="G504" s="58"/>
      <c r="H504" s="58"/>
      <c r="I504" s="58"/>
      <c r="J504" s="58"/>
      <c r="K504" s="58"/>
      <c r="L504" s="58"/>
      <c r="M504" s="159"/>
      <c r="N504" s="58"/>
      <c r="O504" s="58"/>
      <c r="P504" s="58"/>
      <c r="Q504" s="162">
        <f>IF(P504&gt;N504,P504-N504,0)</f>
        <v>0</v>
      </c>
      <c r="R504" s="358">
        <f>IF(N504&gt;P504,N504-P504,0)</f>
        <v>0</v>
      </c>
      <c r="S504" s="95"/>
    </row>
    <row r="505" spans="2:21" ht="15.75" thickBot="1">
      <c r="B505" s="359">
        <v>242</v>
      </c>
      <c r="C505" s="28"/>
      <c r="D505" s="43"/>
      <c r="E505" s="43"/>
      <c r="F505" s="61" t="s">
        <v>32</v>
      </c>
      <c r="G505" s="62" t="s">
        <v>3</v>
      </c>
      <c r="H505" s="197">
        <v>1195000</v>
      </c>
      <c r="I505" s="30">
        <v>0</v>
      </c>
      <c r="J505" s="164">
        <f>H505*I505</f>
        <v>0</v>
      </c>
      <c r="K505" s="30">
        <v>6</v>
      </c>
      <c r="L505" s="162">
        <f>K505*H505</f>
        <v>7170000</v>
      </c>
      <c r="M505" s="159">
        <f t="shared" si="44"/>
        <v>6</v>
      </c>
      <c r="N505" s="165">
        <f>M505*H505</f>
        <v>7170000</v>
      </c>
      <c r="O505" s="31">
        <v>6</v>
      </c>
      <c r="P505" s="162">
        <f>O505*H505</f>
        <v>7170000</v>
      </c>
      <c r="Q505" s="162">
        <f>IF(P505&gt;N505,P505-N505,0)</f>
        <v>0</v>
      </c>
      <c r="R505" s="358">
        <f>IF(N505&gt;P505,N505-P505,0)</f>
        <v>0</v>
      </c>
      <c r="S505" s="95" t="s">
        <v>571</v>
      </c>
    </row>
    <row r="506" spans="2:21" ht="15.75" thickBot="1">
      <c r="B506" s="369"/>
      <c r="C506" s="120"/>
      <c r="D506" s="41"/>
      <c r="E506" s="41"/>
      <c r="F506" s="134"/>
      <c r="G506" s="135"/>
      <c r="H506" s="198"/>
      <c r="I506" s="40"/>
      <c r="J506" s="167"/>
      <c r="K506" s="40"/>
      <c r="L506" s="168"/>
      <c r="M506" s="199"/>
      <c r="N506" s="170"/>
      <c r="O506" s="171"/>
      <c r="P506" s="168"/>
      <c r="Q506" s="168">
        <f>IF(P506&gt;N506,P506-N506,0)</f>
        <v>0</v>
      </c>
      <c r="R506" s="361">
        <f>IF(N506&gt;P506,N506-P506,0)</f>
        <v>0</v>
      </c>
      <c r="S506" s="95"/>
    </row>
    <row r="507" spans="2:21" ht="22.5" thickTop="1" thickBot="1">
      <c r="B507" s="374"/>
      <c r="C507" s="136"/>
      <c r="D507" s="136"/>
      <c r="E507" s="136"/>
      <c r="F507" s="136"/>
      <c r="G507" s="136"/>
      <c r="H507" s="200" t="s">
        <v>616</v>
      </c>
      <c r="I507" s="200"/>
      <c r="J507" s="201">
        <f>SUM(J6:J506)</f>
        <v>175773220.80000001</v>
      </c>
      <c r="K507" s="200"/>
      <c r="L507" s="201">
        <f>SUM(L6:L506)</f>
        <v>39541980</v>
      </c>
      <c r="M507" s="202"/>
      <c r="N507" s="201">
        <f>SUM(N6:N506)</f>
        <v>215315200.80000001</v>
      </c>
      <c r="O507" s="200"/>
      <c r="P507" s="203">
        <f>P502+P424+P384+P302+P294+P276+P260+P116+P82</f>
        <v>222626237.961</v>
      </c>
      <c r="Q507" s="204">
        <f>SUM(Q5:Q506)</f>
        <v>33207064.684</v>
      </c>
      <c r="R507" s="375">
        <f>SUM(R5:R506)</f>
        <v>25896027.523000002</v>
      </c>
      <c r="S507" s="95"/>
      <c r="U507" s="21">
        <f>P507-N507</f>
        <v>7311037.1609999835</v>
      </c>
    </row>
    <row r="508" spans="2:21" ht="21.75" thickTop="1">
      <c r="B508" s="376"/>
      <c r="C508" s="338"/>
      <c r="D508" s="338"/>
      <c r="E508" s="338"/>
      <c r="F508" s="338"/>
      <c r="G508" s="338"/>
      <c r="H508" s="339"/>
      <c r="I508" s="339"/>
      <c r="J508" s="340"/>
      <c r="K508" s="339"/>
      <c r="L508" s="340"/>
      <c r="M508" s="341"/>
      <c r="N508" s="340"/>
      <c r="O508" s="339"/>
      <c r="P508" s="342"/>
      <c r="Q508" s="343"/>
      <c r="R508" s="377"/>
      <c r="S508" s="95"/>
      <c r="U508" s="21"/>
    </row>
    <row r="509" spans="2:21" ht="21">
      <c r="B509" s="378"/>
      <c r="C509" s="344"/>
      <c r="D509" s="344"/>
      <c r="E509" s="344"/>
      <c r="F509" s="344"/>
      <c r="G509" s="344"/>
      <c r="H509" s="345"/>
      <c r="I509" s="345"/>
      <c r="J509" s="346"/>
      <c r="K509" s="345"/>
      <c r="L509" s="346"/>
      <c r="M509" s="347"/>
      <c r="N509" s="346"/>
      <c r="O509" s="345"/>
      <c r="P509" s="348"/>
      <c r="Q509" s="349"/>
      <c r="R509" s="379"/>
      <c r="S509" s="95"/>
      <c r="U509" s="21"/>
    </row>
    <row r="510" spans="2:21" ht="21">
      <c r="B510" s="378"/>
      <c r="C510" s="344"/>
      <c r="D510" s="344"/>
      <c r="E510" s="344"/>
      <c r="F510" s="344"/>
      <c r="G510" s="344"/>
      <c r="H510" s="345"/>
      <c r="I510" s="345"/>
      <c r="J510" s="346"/>
      <c r="K510" s="345"/>
      <c r="L510" s="346"/>
      <c r="M510" s="347"/>
      <c r="N510" s="346"/>
      <c r="O510" s="345"/>
      <c r="P510" s="348"/>
      <c r="Q510" s="349"/>
      <c r="R510" s="379"/>
      <c r="S510" s="95"/>
      <c r="U510" s="21"/>
    </row>
    <row r="511" spans="2:21" ht="21">
      <c r="B511" s="378"/>
      <c r="C511" s="344"/>
      <c r="D511" s="344"/>
      <c r="E511" s="344"/>
      <c r="F511" s="344"/>
      <c r="G511" s="344"/>
      <c r="H511" s="345"/>
      <c r="I511" s="345"/>
      <c r="J511" s="346"/>
      <c r="K511" s="345"/>
      <c r="L511" s="346"/>
      <c r="M511" s="347"/>
      <c r="N511" s="346"/>
      <c r="O511" s="345"/>
      <c r="P511" s="348"/>
      <c r="Q511" s="349"/>
      <c r="R511" s="379"/>
      <c r="S511" s="95"/>
      <c r="U511" s="21"/>
    </row>
    <row r="512" spans="2:21" ht="21">
      <c r="B512" s="378"/>
      <c r="C512" s="344"/>
      <c r="D512" s="344"/>
      <c r="E512" s="344"/>
      <c r="F512" s="344"/>
      <c r="G512" s="344"/>
      <c r="H512" s="345"/>
      <c r="I512" s="345"/>
      <c r="J512" s="346"/>
      <c r="K512" s="345"/>
      <c r="L512" s="346"/>
      <c r="M512" s="347"/>
      <c r="N512" s="346"/>
      <c r="O512" s="345"/>
      <c r="P512" s="348"/>
      <c r="Q512" s="349"/>
      <c r="R512" s="379"/>
      <c r="S512" s="95"/>
      <c r="U512" s="21"/>
    </row>
    <row r="513" spans="2:21" ht="21">
      <c r="B513" s="378"/>
      <c r="C513" s="344"/>
      <c r="D513" s="344"/>
      <c r="E513" s="344"/>
      <c r="F513" s="344"/>
      <c r="G513" s="344"/>
      <c r="H513" s="345"/>
      <c r="I513" s="345"/>
      <c r="J513" s="346"/>
      <c r="K513" s="345"/>
      <c r="L513" s="346"/>
      <c r="M513" s="347"/>
      <c r="N513" s="346"/>
      <c r="O513" s="345"/>
      <c r="P513" s="348"/>
      <c r="Q513" s="349"/>
      <c r="R513" s="379"/>
      <c r="S513" s="95"/>
      <c r="U513" s="21"/>
    </row>
    <row r="514" spans="2:21" ht="21">
      <c r="B514" s="378"/>
      <c r="C514" s="344"/>
      <c r="D514" s="344"/>
      <c r="E514" s="344"/>
      <c r="F514" s="344"/>
      <c r="G514" s="344"/>
      <c r="H514" s="345"/>
      <c r="I514" s="345"/>
      <c r="J514" s="346"/>
      <c r="K514" s="345"/>
      <c r="L514" s="346"/>
      <c r="M514" s="347"/>
      <c r="N514" s="346"/>
      <c r="O514" s="345"/>
      <c r="P514" s="348"/>
      <c r="Q514" s="349"/>
      <c r="R514" s="379"/>
      <c r="S514" s="95"/>
      <c r="U514" s="21"/>
    </row>
    <row r="515" spans="2:21" ht="21">
      <c r="B515" s="378"/>
      <c r="C515" s="344"/>
      <c r="D515" s="344"/>
      <c r="E515" s="344"/>
      <c r="F515" s="344"/>
      <c r="G515" s="344"/>
      <c r="H515" s="345"/>
      <c r="I515" s="345"/>
      <c r="J515" s="346"/>
      <c r="K515" s="345"/>
      <c r="L515" s="346"/>
      <c r="M515" s="347"/>
      <c r="N515" s="346"/>
      <c r="O515" s="345"/>
      <c r="P515" s="348"/>
      <c r="Q515" s="349"/>
      <c r="R515" s="379"/>
      <c r="S515" s="95"/>
      <c r="U515" s="21"/>
    </row>
    <row r="516" spans="2:21" ht="21">
      <c r="B516" s="378"/>
      <c r="C516" s="344"/>
      <c r="D516" s="344"/>
      <c r="E516" s="344"/>
      <c r="F516" s="344"/>
      <c r="G516" s="344"/>
      <c r="H516" s="345"/>
      <c r="I516" s="345"/>
      <c r="J516" s="346"/>
      <c r="K516" s="345"/>
      <c r="L516" s="346"/>
      <c r="M516" s="347"/>
      <c r="N516" s="346"/>
      <c r="O516" s="345"/>
      <c r="P516" s="348"/>
      <c r="Q516" s="349"/>
      <c r="R516" s="379"/>
      <c r="S516" s="95"/>
      <c r="U516" s="21"/>
    </row>
    <row r="517" spans="2:21" ht="21">
      <c r="B517" s="378"/>
      <c r="C517" s="344"/>
      <c r="D517" s="344"/>
      <c r="E517" s="344"/>
      <c r="F517" s="344"/>
      <c r="G517" s="344"/>
      <c r="H517" s="345"/>
      <c r="I517" s="345"/>
      <c r="J517" s="346"/>
      <c r="K517" s="345"/>
      <c r="L517" s="346"/>
      <c r="M517" s="347"/>
      <c r="N517" s="346"/>
      <c r="O517" s="345"/>
      <c r="P517" s="348"/>
      <c r="Q517" s="349"/>
      <c r="R517" s="379"/>
      <c r="S517" s="95"/>
      <c r="U517" s="21"/>
    </row>
    <row r="518" spans="2:21" ht="21">
      <c r="B518" s="378"/>
      <c r="C518" s="344"/>
      <c r="D518" s="344"/>
      <c r="E518" s="344"/>
      <c r="F518" s="344"/>
      <c r="G518" s="344"/>
      <c r="H518" s="345"/>
      <c r="I518" s="345"/>
      <c r="J518" s="346"/>
      <c r="K518" s="345"/>
      <c r="L518" s="346"/>
      <c r="M518" s="347"/>
      <c r="N518" s="346"/>
      <c r="O518" s="345"/>
      <c r="P518" s="348"/>
      <c r="Q518" s="349"/>
      <c r="R518" s="379"/>
      <c r="S518" s="95"/>
      <c r="U518" s="21"/>
    </row>
    <row r="519" spans="2:21" ht="21">
      <c r="B519" s="378"/>
      <c r="C519" s="344"/>
      <c r="D519" s="344"/>
      <c r="E519" s="344"/>
      <c r="F519" s="344"/>
      <c r="G519" s="344"/>
      <c r="H519" s="345"/>
      <c r="I519" s="345"/>
      <c r="J519" s="346"/>
      <c r="K519" s="345"/>
      <c r="L519" s="346"/>
      <c r="M519" s="347"/>
      <c r="N519" s="346"/>
      <c r="O519" s="345"/>
      <c r="P519" s="348"/>
      <c r="Q519" s="349"/>
      <c r="R519" s="379"/>
      <c r="S519" s="95"/>
      <c r="U519" s="21"/>
    </row>
    <row r="520" spans="2:21" ht="21">
      <c r="B520" s="378"/>
      <c r="C520" s="344"/>
      <c r="D520" s="344"/>
      <c r="E520" s="344"/>
      <c r="F520" s="344"/>
      <c r="G520" s="344"/>
      <c r="H520" s="345"/>
      <c r="I520" s="345"/>
      <c r="J520" s="346"/>
      <c r="K520" s="345"/>
      <c r="L520" s="346"/>
      <c r="M520" s="347"/>
      <c r="N520" s="346"/>
      <c r="O520" s="345"/>
      <c r="P520" s="348"/>
      <c r="Q520" s="349"/>
      <c r="R520" s="379"/>
      <c r="S520" s="95"/>
      <c r="U520" s="21"/>
    </row>
    <row r="521" spans="2:21" ht="21">
      <c r="B521" s="378"/>
      <c r="C521" s="344"/>
      <c r="D521" s="344"/>
      <c r="E521" s="344"/>
      <c r="F521" s="344"/>
      <c r="G521" s="344"/>
      <c r="H521" s="345"/>
      <c r="I521" s="345"/>
      <c r="J521" s="346"/>
      <c r="K521" s="345"/>
      <c r="L521" s="346"/>
      <c r="M521" s="347"/>
      <c r="N521" s="346"/>
      <c r="O521" s="345"/>
      <c r="P521" s="348"/>
      <c r="Q521" s="349"/>
      <c r="R521" s="379"/>
      <c r="S521" s="95"/>
      <c r="U521" s="21"/>
    </row>
    <row r="522" spans="2:21" ht="21">
      <c r="B522" s="378"/>
      <c r="C522" s="344"/>
      <c r="D522" s="344"/>
      <c r="E522" s="344"/>
      <c r="F522" s="344"/>
      <c r="G522" s="344"/>
      <c r="H522" s="345"/>
      <c r="I522" s="345"/>
      <c r="J522" s="346"/>
      <c r="K522" s="345"/>
      <c r="L522" s="346"/>
      <c r="M522" s="347"/>
      <c r="N522" s="346"/>
      <c r="O522" s="345"/>
      <c r="P522" s="348"/>
      <c r="Q522" s="349"/>
      <c r="R522" s="379"/>
      <c r="S522" s="95"/>
      <c r="U522" s="21"/>
    </row>
    <row r="523" spans="2:21" ht="21">
      <c r="B523" s="378"/>
      <c r="C523" s="344"/>
      <c r="D523" s="344"/>
      <c r="E523" s="344"/>
      <c r="F523" s="344"/>
      <c r="G523" s="344"/>
      <c r="H523" s="345"/>
      <c r="I523" s="345"/>
      <c r="J523" s="346"/>
      <c r="K523" s="345"/>
      <c r="L523" s="346"/>
      <c r="M523" s="347"/>
      <c r="N523" s="346"/>
      <c r="O523" s="345"/>
      <c r="P523" s="348"/>
      <c r="Q523" s="349"/>
      <c r="R523" s="379"/>
      <c r="S523" s="95"/>
      <c r="U523" s="21"/>
    </row>
    <row r="524" spans="2:21" ht="21">
      <c r="B524" s="378"/>
      <c r="C524" s="344"/>
      <c r="D524" s="344"/>
      <c r="E524" s="344"/>
      <c r="F524" s="344"/>
      <c r="G524" s="344"/>
      <c r="H524" s="345"/>
      <c r="I524" s="345"/>
      <c r="J524" s="346"/>
      <c r="K524" s="345"/>
      <c r="L524" s="346"/>
      <c r="M524" s="347"/>
      <c r="N524" s="346"/>
      <c r="O524" s="345"/>
      <c r="P524" s="348"/>
      <c r="Q524" s="349"/>
      <c r="R524" s="379"/>
      <c r="S524" s="95"/>
      <c r="U524" s="21"/>
    </row>
    <row r="525" spans="2:21" ht="21">
      <c r="B525" s="378"/>
      <c r="C525" s="344"/>
      <c r="D525" s="344"/>
      <c r="E525" s="344"/>
      <c r="F525" s="344"/>
      <c r="G525" s="344"/>
      <c r="H525" s="345"/>
      <c r="I525" s="345"/>
      <c r="J525" s="346"/>
      <c r="K525" s="345"/>
      <c r="L525" s="346"/>
      <c r="M525" s="347"/>
      <c r="N525" s="346"/>
      <c r="O525" s="345"/>
      <c r="P525" s="348"/>
      <c r="Q525" s="349"/>
      <c r="R525" s="379"/>
      <c r="S525" s="95"/>
      <c r="U525" s="21"/>
    </row>
    <row r="526" spans="2:21" ht="21">
      <c r="B526" s="378"/>
      <c r="C526" s="344"/>
      <c r="D526" s="344"/>
      <c r="E526" s="344"/>
      <c r="F526" s="344"/>
      <c r="G526" s="344"/>
      <c r="H526" s="345"/>
      <c r="I526" s="345"/>
      <c r="J526" s="346"/>
      <c r="K526" s="345"/>
      <c r="L526" s="346"/>
      <c r="M526" s="347"/>
      <c r="N526" s="346"/>
      <c r="O526" s="345"/>
      <c r="P526" s="348"/>
      <c r="Q526" s="349"/>
      <c r="R526" s="379"/>
      <c r="S526" s="95"/>
      <c r="U526" s="21"/>
    </row>
    <row r="527" spans="2:21" ht="21">
      <c r="B527" s="378"/>
      <c r="C527" s="344"/>
      <c r="D527" s="344"/>
      <c r="E527" s="344"/>
      <c r="F527" s="344"/>
      <c r="G527" s="344"/>
      <c r="H527" s="345"/>
      <c r="I527" s="345"/>
      <c r="J527" s="346"/>
      <c r="K527" s="345"/>
      <c r="L527" s="346"/>
      <c r="M527" s="347"/>
      <c r="N527" s="346"/>
      <c r="O527" s="345"/>
      <c r="P527" s="348"/>
      <c r="Q527" s="349"/>
      <c r="R527" s="379"/>
      <c r="S527" s="95"/>
      <c r="U527" s="21"/>
    </row>
    <row r="528" spans="2:21" ht="21">
      <c r="B528" s="378"/>
      <c r="C528" s="344"/>
      <c r="D528" s="344"/>
      <c r="E528" s="344"/>
      <c r="F528" s="344"/>
      <c r="G528" s="344"/>
      <c r="H528" s="345"/>
      <c r="I528" s="345"/>
      <c r="J528" s="346"/>
      <c r="K528" s="345"/>
      <c r="L528" s="346"/>
      <c r="M528" s="347"/>
      <c r="N528" s="346"/>
      <c r="O528" s="345"/>
      <c r="P528" s="348"/>
      <c r="Q528" s="349"/>
      <c r="R528" s="379"/>
      <c r="S528" s="95"/>
      <c r="U528" s="21"/>
    </row>
    <row r="529" spans="2:21" ht="21">
      <c r="B529" s="378"/>
      <c r="C529" s="344"/>
      <c r="D529" s="344"/>
      <c r="E529" s="344"/>
      <c r="F529" s="344"/>
      <c r="G529" s="344"/>
      <c r="H529" s="345"/>
      <c r="I529" s="345"/>
      <c r="J529" s="346"/>
      <c r="K529" s="345"/>
      <c r="L529" s="346"/>
      <c r="M529" s="347"/>
      <c r="N529" s="346"/>
      <c r="O529" s="345"/>
      <c r="P529" s="348"/>
      <c r="Q529" s="349"/>
      <c r="R529" s="379"/>
      <c r="S529" s="95"/>
      <c r="U529" s="21"/>
    </row>
    <row r="530" spans="2:21" ht="21">
      <c r="B530" s="378"/>
      <c r="C530" s="344"/>
      <c r="D530" s="344"/>
      <c r="E530" s="344"/>
      <c r="F530" s="344"/>
      <c r="G530" s="344"/>
      <c r="H530" s="345"/>
      <c r="I530" s="345"/>
      <c r="J530" s="346"/>
      <c r="K530" s="345"/>
      <c r="L530" s="346"/>
      <c r="M530" s="347"/>
      <c r="N530" s="346"/>
      <c r="O530" s="345"/>
      <c r="P530" s="348"/>
      <c r="Q530" s="349"/>
      <c r="R530" s="379"/>
      <c r="S530" s="95"/>
      <c r="U530" s="21"/>
    </row>
    <row r="531" spans="2:21" ht="21.75" thickBot="1">
      <c r="B531" s="378"/>
      <c r="C531" s="344"/>
      <c r="D531" s="344"/>
      <c r="E531" s="344"/>
      <c r="F531" s="344"/>
      <c r="G531" s="344"/>
      <c r="H531" s="345"/>
      <c r="I531" s="345"/>
      <c r="J531" s="346"/>
      <c r="K531" s="345"/>
      <c r="L531" s="346"/>
      <c r="M531" s="347"/>
      <c r="N531" s="346"/>
      <c r="O531" s="345"/>
      <c r="P531" s="348"/>
      <c r="Q531" s="349"/>
      <c r="R531" s="379"/>
      <c r="S531" s="95"/>
      <c r="U531" s="21"/>
    </row>
    <row r="532" spans="2:21" ht="33" thickTop="1" thickBot="1">
      <c r="B532" s="390" t="s">
        <v>31</v>
      </c>
      <c r="C532" s="391"/>
      <c r="D532" s="392"/>
      <c r="E532" s="392"/>
      <c r="F532" s="393" t="s">
        <v>30</v>
      </c>
      <c r="G532" s="393" t="s">
        <v>29</v>
      </c>
      <c r="H532" s="391" t="s">
        <v>28</v>
      </c>
      <c r="I532" s="393" t="s">
        <v>27</v>
      </c>
      <c r="J532" s="393" t="s">
        <v>26</v>
      </c>
      <c r="K532" s="394"/>
      <c r="L532" s="394"/>
      <c r="M532" s="393" t="s">
        <v>27</v>
      </c>
      <c r="N532" s="393" t="s">
        <v>26</v>
      </c>
      <c r="O532" s="393" t="s">
        <v>27</v>
      </c>
      <c r="P532" s="393" t="s">
        <v>26</v>
      </c>
      <c r="Q532" s="395">
        <f t="shared" ref="Q532:Q551" si="46">IF(P532&gt;N532,P532-N532,0)</f>
        <v>0</v>
      </c>
      <c r="R532" s="396">
        <f t="shared" ref="R532:R551" si="47">IF(N532&gt;P532,N532-P532,0)</f>
        <v>0</v>
      </c>
      <c r="S532" s="95"/>
    </row>
    <row r="533" spans="2:21" ht="21" customHeight="1">
      <c r="B533" s="380"/>
      <c r="C533" s="138"/>
      <c r="D533" s="139"/>
      <c r="E533" s="139"/>
      <c r="F533" s="140" t="s">
        <v>546</v>
      </c>
      <c r="G533" s="26"/>
      <c r="H533" s="138"/>
      <c r="I533" s="26"/>
      <c r="J533" s="26"/>
      <c r="K533" s="205"/>
      <c r="L533" s="205"/>
      <c r="M533" s="159"/>
      <c r="N533" s="205"/>
      <c r="O533" s="26"/>
      <c r="P533" s="26"/>
      <c r="Q533" s="158">
        <f t="shared" si="46"/>
        <v>0</v>
      </c>
      <c r="R533" s="357">
        <f t="shared" si="47"/>
        <v>0</v>
      </c>
      <c r="S533" s="95"/>
    </row>
    <row r="534" spans="2:21" ht="85.15" customHeight="1">
      <c r="B534" s="368">
        <v>1</v>
      </c>
      <c r="C534" s="30"/>
      <c r="D534" s="43"/>
      <c r="E534" s="43"/>
      <c r="F534" s="491" t="s">
        <v>25</v>
      </c>
      <c r="G534" s="30" t="s">
        <v>0</v>
      </c>
      <c r="H534" s="197">
        <v>1014</v>
      </c>
      <c r="I534" s="30"/>
      <c r="J534" s="197"/>
      <c r="K534" s="43"/>
      <c r="L534" s="43"/>
      <c r="M534" s="161"/>
      <c r="N534" s="206"/>
      <c r="O534" s="30">
        <v>262.74</v>
      </c>
      <c r="P534" s="492">
        <f t="shared" ref="P534:P551" si="48">O534*H534</f>
        <v>266418.36</v>
      </c>
      <c r="Q534" s="162">
        <f t="shared" si="46"/>
        <v>266418.36</v>
      </c>
      <c r="R534" s="358">
        <f t="shared" si="47"/>
        <v>0</v>
      </c>
      <c r="S534" s="95" t="s">
        <v>572</v>
      </c>
    </row>
    <row r="535" spans="2:21" ht="115.9" customHeight="1">
      <c r="B535" s="368">
        <v>2</v>
      </c>
      <c r="C535" s="30"/>
      <c r="D535" s="43"/>
      <c r="E535" s="43"/>
      <c r="F535" s="491" t="s">
        <v>24</v>
      </c>
      <c r="G535" s="28" t="s">
        <v>23</v>
      </c>
      <c r="H535" s="163">
        <v>11740</v>
      </c>
      <c r="I535" s="30"/>
      <c r="J535" s="197"/>
      <c r="K535" s="43"/>
      <c r="L535" s="43"/>
      <c r="M535" s="161"/>
      <c r="N535" s="206"/>
      <c r="O535" s="30">
        <v>28.01</v>
      </c>
      <c r="P535" s="492">
        <f t="shared" si="48"/>
        <v>328837.40000000002</v>
      </c>
      <c r="Q535" s="162">
        <f t="shared" si="46"/>
        <v>328837.40000000002</v>
      </c>
      <c r="R535" s="358">
        <f t="shared" si="47"/>
        <v>0</v>
      </c>
      <c r="S535" s="95" t="s">
        <v>572</v>
      </c>
    </row>
    <row r="536" spans="2:21" ht="101.45" customHeight="1">
      <c r="B536" s="368">
        <v>3</v>
      </c>
      <c r="C536" s="30"/>
      <c r="D536" s="43"/>
      <c r="E536" s="43"/>
      <c r="F536" s="39" t="s">
        <v>22</v>
      </c>
      <c r="G536" s="28" t="s">
        <v>0</v>
      </c>
      <c r="H536" s="163">
        <v>1460</v>
      </c>
      <c r="I536" s="30"/>
      <c r="J536" s="197"/>
      <c r="K536" s="43"/>
      <c r="L536" s="43"/>
      <c r="M536" s="161"/>
      <c r="N536" s="206"/>
      <c r="O536" s="30">
        <v>882.44</v>
      </c>
      <c r="P536" s="492">
        <f t="shared" si="48"/>
        <v>1288362.4000000001</v>
      </c>
      <c r="Q536" s="162">
        <f t="shared" si="46"/>
        <v>1288362.4000000001</v>
      </c>
      <c r="R536" s="358">
        <f t="shared" si="47"/>
        <v>0</v>
      </c>
      <c r="S536" s="95" t="s">
        <v>572</v>
      </c>
    </row>
    <row r="537" spans="2:21" ht="184.9" hidden="1" customHeight="1">
      <c r="B537" s="368">
        <v>4</v>
      </c>
      <c r="C537" s="30"/>
      <c r="D537" s="43"/>
      <c r="E537" s="43"/>
      <c r="F537" s="44" t="s">
        <v>15</v>
      </c>
      <c r="G537" s="28" t="s">
        <v>0</v>
      </c>
      <c r="H537" s="163">
        <v>4665</v>
      </c>
      <c r="I537" s="30"/>
      <c r="J537" s="197"/>
      <c r="K537" s="43"/>
      <c r="L537" s="207"/>
      <c r="M537" s="161"/>
      <c r="N537" s="206"/>
      <c r="O537" s="30">
        <v>119.38500000000001</v>
      </c>
      <c r="P537" s="197">
        <f t="shared" si="48"/>
        <v>556931.02500000002</v>
      </c>
      <c r="Q537" s="162">
        <f t="shared" si="46"/>
        <v>556931.02500000002</v>
      </c>
      <c r="R537" s="358">
        <f t="shared" si="47"/>
        <v>0</v>
      </c>
      <c r="S537" s="95" t="s">
        <v>572</v>
      </c>
    </row>
    <row r="538" spans="2:21" ht="173.45" customHeight="1">
      <c r="B538" s="368">
        <v>5</v>
      </c>
      <c r="C538" s="30"/>
      <c r="D538" s="43"/>
      <c r="E538" s="43"/>
      <c r="F538" s="61" t="s">
        <v>14</v>
      </c>
      <c r="G538" s="28" t="s">
        <v>3</v>
      </c>
      <c r="H538" s="163">
        <v>270276</v>
      </c>
      <c r="I538" s="30"/>
      <c r="J538" s="197"/>
      <c r="K538" s="43"/>
      <c r="L538" s="207"/>
      <c r="M538" s="161"/>
      <c r="N538" s="206"/>
      <c r="O538" s="30">
        <v>2</v>
      </c>
      <c r="P538" s="492">
        <f t="shared" si="48"/>
        <v>540552</v>
      </c>
      <c r="Q538" s="162">
        <f t="shared" si="46"/>
        <v>540552</v>
      </c>
      <c r="R538" s="358">
        <f t="shared" si="47"/>
        <v>0</v>
      </c>
      <c r="S538" s="95" t="s">
        <v>572</v>
      </c>
    </row>
    <row r="539" spans="2:21" ht="40.15" customHeight="1">
      <c r="B539" s="368">
        <v>6</v>
      </c>
      <c r="C539" s="30"/>
      <c r="D539" s="43"/>
      <c r="E539" s="43"/>
      <c r="F539" s="39" t="s">
        <v>644</v>
      </c>
      <c r="G539" s="28" t="s">
        <v>0</v>
      </c>
      <c r="H539" s="163">
        <v>3640</v>
      </c>
      <c r="I539" s="30"/>
      <c r="J539" s="197"/>
      <c r="K539" s="30"/>
      <c r="L539" s="208"/>
      <c r="M539" s="161"/>
      <c r="N539" s="206"/>
      <c r="O539" s="30">
        <v>16</v>
      </c>
      <c r="P539" s="492">
        <f t="shared" si="48"/>
        <v>58240</v>
      </c>
      <c r="Q539" s="162">
        <f t="shared" si="46"/>
        <v>58240</v>
      </c>
      <c r="R539" s="358">
        <f t="shared" si="47"/>
        <v>0</v>
      </c>
      <c r="S539" s="95" t="s">
        <v>572</v>
      </c>
    </row>
    <row r="540" spans="2:21" ht="100.15" customHeight="1">
      <c r="B540" s="368">
        <v>7</v>
      </c>
      <c r="C540" s="30"/>
      <c r="D540" s="43"/>
      <c r="E540" s="43"/>
      <c r="F540" s="97" t="s">
        <v>8</v>
      </c>
      <c r="G540" s="28" t="s">
        <v>3</v>
      </c>
      <c r="H540" s="163">
        <v>84133</v>
      </c>
      <c r="I540" s="30"/>
      <c r="J540" s="197"/>
      <c r="K540" s="30"/>
      <c r="L540" s="208"/>
      <c r="M540" s="161"/>
      <c r="N540" s="206"/>
      <c r="O540" s="30">
        <v>1</v>
      </c>
      <c r="P540" s="492">
        <f t="shared" si="48"/>
        <v>84133</v>
      </c>
      <c r="Q540" s="162">
        <f t="shared" si="46"/>
        <v>84133</v>
      </c>
      <c r="R540" s="358">
        <f t="shared" si="47"/>
        <v>0</v>
      </c>
      <c r="S540" s="95" t="s">
        <v>572</v>
      </c>
    </row>
    <row r="541" spans="2:21" ht="144" customHeight="1">
      <c r="B541" s="368">
        <v>8</v>
      </c>
      <c r="C541" s="30"/>
      <c r="D541" s="43"/>
      <c r="E541" s="43"/>
      <c r="F541" s="44" t="s">
        <v>2</v>
      </c>
      <c r="G541" s="28" t="s">
        <v>0</v>
      </c>
      <c r="H541" s="163">
        <v>7450</v>
      </c>
      <c r="I541" s="43"/>
      <c r="J541" s="209"/>
      <c r="K541" s="43"/>
      <c r="L541" s="43"/>
      <c r="M541" s="161"/>
      <c r="N541" s="206"/>
      <c r="O541" s="210">
        <v>297.52</v>
      </c>
      <c r="P541" s="492">
        <f t="shared" si="48"/>
        <v>2216524</v>
      </c>
      <c r="Q541" s="162">
        <f t="shared" si="46"/>
        <v>2216524</v>
      </c>
      <c r="R541" s="358">
        <f t="shared" si="47"/>
        <v>0</v>
      </c>
      <c r="S541" s="95" t="s">
        <v>572</v>
      </c>
    </row>
    <row r="542" spans="2:21" ht="157.15" customHeight="1">
      <c r="B542" s="368">
        <v>9</v>
      </c>
      <c r="C542" s="30"/>
      <c r="D542" s="43"/>
      <c r="E542" s="43"/>
      <c r="F542" s="44" t="s">
        <v>1</v>
      </c>
      <c r="G542" s="28" t="s">
        <v>0</v>
      </c>
      <c r="H542" s="163">
        <v>7450</v>
      </c>
      <c r="I542" s="43"/>
      <c r="J542" s="209"/>
      <c r="K542" s="43"/>
      <c r="L542" s="43"/>
      <c r="M542" s="161"/>
      <c r="N542" s="206"/>
      <c r="O542" s="210">
        <v>163.08000000000001</v>
      </c>
      <c r="P542" s="492">
        <f t="shared" si="48"/>
        <v>1214946</v>
      </c>
      <c r="Q542" s="162">
        <f t="shared" si="46"/>
        <v>1214946</v>
      </c>
      <c r="R542" s="358">
        <f t="shared" si="47"/>
        <v>0</v>
      </c>
      <c r="S542" s="95" t="s">
        <v>572</v>
      </c>
    </row>
    <row r="543" spans="2:21" ht="235.9" customHeight="1">
      <c r="B543" s="368">
        <v>10</v>
      </c>
      <c r="C543" s="30"/>
      <c r="D543" s="43"/>
      <c r="E543" s="43"/>
      <c r="F543" s="66" t="s">
        <v>529</v>
      </c>
      <c r="G543" s="29" t="s">
        <v>0</v>
      </c>
      <c r="H543" s="211">
        <v>6350</v>
      </c>
      <c r="I543" s="30"/>
      <c r="J543" s="197"/>
      <c r="K543" s="30"/>
      <c r="L543" s="208"/>
      <c r="M543" s="161"/>
      <c r="N543" s="206"/>
      <c r="O543" s="30">
        <v>110</v>
      </c>
      <c r="P543" s="492">
        <f t="shared" si="48"/>
        <v>698500</v>
      </c>
      <c r="Q543" s="162">
        <f t="shared" si="46"/>
        <v>698500</v>
      </c>
      <c r="R543" s="358">
        <f t="shared" si="47"/>
        <v>0</v>
      </c>
      <c r="S543" s="95" t="s">
        <v>572</v>
      </c>
    </row>
    <row r="544" spans="2:21" ht="249.6" customHeight="1">
      <c r="B544" s="368">
        <v>11</v>
      </c>
      <c r="C544" s="30"/>
      <c r="D544" s="43"/>
      <c r="E544" s="43"/>
      <c r="F544" s="39" t="s">
        <v>530</v>
      </c>
      <c r="G544" s="29" t="s">
        <v>0</v>
      </c>
      <c r="H544" s="211">
        <v>5700</v>
      </c>
      <c r="I544" s="30"/>
      <c r="J544" s="197"/>
      <c r="K544" s="30"/>
      <c r="L544" s="208"/>
      <c r="M544" s="161"/>
      <c r="N544" s="206"/>
      <c r="O544" s="30">
        <v>62</v>
      </c>
      <c r="P544" s="492">
        <f t="shared" si="48"/>
        <v>353400</v>
      </c>
      <c r="Q544" s="162">
        <f t="shared" si="46"/>
        <v>353400</v>
      </c>
      <c r="R544" s="358">
        <f t="shared" si="47"/>
        <v>0</v>
      </c>
      <c r="S544" s="95" t="s">
        <v>572</v>
      </c>
    </row>
    <row r="545" spans="2:19" ht="30.6" customHeight="1">
      <c r="B545" s="368">
        <v>12</v>
      </c>
      <c r="C545" s="30"/>
      <c r="D545" s="43"/>
      <c r="E545" s="43"/>
      <c r="F545" s="39" t="s">
        <v>532</v>
      </c>
      <c r="G545" s="29" t="s">
        <v>0</v>
      </c>
      <c r="H545" s="211">
        <v>7300</v>
      </c>
      <c r="I545" s="30"/>
      <c r="J545" s="197"/>
      <c r="K545" s="30"/>
      <c r="L545" s="208"/>
      <c r="M545" s="161"/>
      <c r="N545" s="206"/>
      <c r="O545" s="30">
        <v>65</v>
      </c>
      <c r="P545" s="492">
        <f t="shared" si="48"/>
        <v>474500</v>
      </c>
      <c r="Q545" s="162">
        <f t="shared" si="46"/>
        <v>474500</v>
      </c>
      <c r="R545" s="358">
        <f t="shared" si="47"/>
        <v>0</v>
      </c>
      <c r="S545" s="95" t="s">
        <v>572</v>
      </c>
    </row>
    <row r="546" spans="2:19" ht="31.9" customHeight="1">
      <c r="B546" s="368">
        <v>13</v>
      </c>
      <c r="C546" s="30"/>
      <c r="D546" s="43"/>
      <c r="E546" s="43"/>
      <c r="F546" s="39" t="s">
        <v>533</v>
      </c>
      <c r="G546" s="29" t="s">
        <v>99</v>
      </c>
      <c r="H546" s="211">
        <v>900</v>
      </c>
      <c r="I546" s="30"/>
      <c r="J546" s="197"/>
      <c r="K546" s="30"/>
      <c r="L546" s="208"/>
      <c r="M546" s="161"/>
      <c r="N546" s="206"/>
      <c r="O546" s="30">
        <v>40</v>
      </c>
      <c r="P546" s="492">
        <f t="shared" si="48"/>
        <v>36000</v>
      </c>
      <c r="Q546" s="162">
        <f t="shared" si="46"/>
        <v>36000</v>
      </c>
      <c r="R546" s="358">
        <f t="shared" si="47"/>
        <v>0</v>
      </c>
      <c r="S546" s="95" t="s">
        <v>572</v>
      </c>
    </row>
    <row r="547" spans="2:19" ht="21" customHeight="1">
      <c r="B547" s="368">
        <v>14</v>
      </c>
      <c r="C547" s="30"/>
      <c r="D547" s="43"/>
      <c r="E547" s="43"/>
      <c r="F547" s="39" t="s">
        <v>527</v>
      </c>
      <c r="G547" s="29" t="s">
        <v>3</v>
      </c>
      <c r="H547" s="211">
        <v>12000</v>
      </c>
      <c r="I547" s="30"/>
      <c r="J547" s="197"/>
      <c r="K547" s="30"/>
      <c r="L547" s="208"/>
      <c r="M547" s="161"/>
      <c r="N547" s="206"/>
      <c r="O547" s="30">
        <v>3</v>
      </c>
      <c r="P547" s="492">
        <f t="shared" si="48"/>
        <v>36000</v>
      </c>
      <c r="Q547" s="162">
        <f t="shared" si="46"/>
        <v>36000</v>
      </c>
      <c r="R547" s="358">
        <f t="shared" si="47"/>
        <v>0</v>
      </c>
      <c r="S547" s="95" t="s">
        <v>572</v>
      </c>
    </row>
    <row r="548" spans="2:19" ht="178.15" hidden="1" customHeight="1">
      <c r="B548" s="368">
        <v>15</v>
      </c>
      <c r="C548" s="30"/>
      <c r="D548" s="43"/>
      <c r="E548" s="43"/>
      <c r="F548" s="46" t="s">
        <v>751</v>
      </c>
      <c r="G548" s="29" t="s">
        <v>4</v>
      </c>
      <c r="H548" s="163">
        <v>6240000</v>
      </c>
      <c r="I548" s="30"/>
      <c r="J548" s="197"/>
      <c r="K548" s="30"/>
      <c r="L548" s="208"/>
      <c r="M548" s="161"/>
      <c r="N548" s="206"/>
      <c r="O548" s="30">
        <v>1</v>
      </c>
      <c r="P548" s="197">
        <f t="shared" si="48"/>
        <v>6240000</v>
      </c>
      <c r="Q548" s="162">
        <f t="shared" si="46"/>
        <v>6240000</v>
      </c>
      <c r="R548" s="358">
        <f t="shared" si="47"/>
        <v>0</v>
      </c>
      <c r="S548" s="95" t="s">
        <v>572</v>
      </c>
    </row>
    <row r="549" spans="2:19" ht="191.45" hidden="1" customHeight="1">
      <c r="B549" s="368">
        <v>16</v>
      </c>
      <c r="C549" s="30"/>
      <c r="D549" s="43"/>
      <c r="E549" s="43"/>
      <c r="F549" s="39" t="s">
        <v>525</v>
      </c>
      <c r="G549" s="29" t="s">
        <v>4</v>
      </c>
      <c r="H549" s="163">
        <v>12611958</v>
      </c>
      <c r="I549" s="30"/>
      <c r="J549" s="197"/>
      <c r="K549" s="30"/>
      <c r="L549" s="208"/>
      <c r="M549" s="161"/>
      <c r="N549" s="206"/>
      <c r="O549" s="30">
        <v>1</v>
      </c>
      <c r="P549" s="197">
        <f t="shared" si="48"/>
        <v>12611958</v>
      </c>
      <c r="Q549" s="162">
        <f t="shared" si="46"/>
        <v>12611958</v>
      </c>
      <c r="R549" s="358">
        <f t="shared" si="47"/>
        <v>0</v>
      </c>
      <c r="S549" s="95" t="s">
        <v>572</v>
      </c>
    </row>
    <row r="550" spans="2:19" ht="255" customHeight="1">
      <c r="B550" s="368">
        <v>17</v>
      </c>
      <c r="C550" s="30"/>
      <c r="D550" s="43"/>
      <c r="E550" s="43"/>
      <c r="F550" s="39" t="s">
        <v>620</v>
      </c>
      <c r="G550" s="29" t="s">
        <v>0</v>
      </c>
      <c r="H550" s="163">
        <v>2550</v>
      </c>
      <c r="I550" s="30"/>
      <c r="J550" s="197"/>
      <c r="K550" s="30"/>
      <c r="L550" s="208"/>
      <c r="M550" s="161"/>
      <c r="N550" s="206"/>
      <c r="O550" s="30">
        <v>342</v>
      </c>
      <c r="P550" s="492">
        <f t="shared" si="48"/>
        <v>872100</v>
      </c>
      <c r="Q550" s="162">
        <f t="shared" si="46"/>
        <v>872100</v>
      </c>
      <c r="R550" s="358">
        <f t="shared" si="47"/>
        <v>0</v>
      </c>
      <c r="S550" s="86" t="s">
        <v>572</v>
      </c>
    </row>
    <row r="551" spans="2:19" ht="171.6" customHeight="1">
      <c r="B551" s="381">
        <v>18</v>
      </c>
      <c r="C551" s="40"/>
      <c r="D551" s="41"/>
      <c r="E551" s="41"/>
      <c r="F551" s="141" t="s">
        <v>621</v>
      </c>
      <c r="G551" s="122" t="s">
        <v>99</v>
      </c>
      <c r="H551" s="166">
        <v>250</v>
      </c>
      <c r="I551" s="40"/>
      <c r="J551" s="198"/>
      <c r="K551" s="40"/>
      <c r="L551" s="212"/>
      <c r="M551" s="169"/>
      <c r="N551" s="213"/>
      <c r="O551" s="40">
        <v>120</v>
      </c>
      <c r="P551" s="494">
        <f t="shared" si="48"/>
        <v>30000</v>
      </c>
      <c r="Q551" s="168">
        <f t="shared" si="46"/>
        <v>30000</v>
      </c>
      <c r="R551" s="361">
        <f t="shared" si="47"/>
        <v>0</v>
      </c>
      <c r="S551" s="86" t="s">
        <v>572</v>
      </c>
    </row>
    <row r="552" spans="2:19" ht="19.899999999999999" hidden="1" customHeight="1" thickBot="1">
      <c r="B552" s="382"/>
      <c r="C552" s="75"/>
      <c r="D552" s="78"/>
      <c r="E552" s="78"/>
      <c r="F552" s="270"/>
      <c r="G552" s="131"/>
      <c r="H552" s="177"/>
      <c r="I552" s="75"/>
      <c r="J552" s="214"/>
      <c r="K552" s="75"/>
      <c r="L552" s="215" t="s">
        <v>617</v>
      </c>
      <c r="M552" s="216"/>
      <c r="N552" s="217" t="s">
        <v>544</v>
      </c>
      <c r="O552" s="148"/>
      <c r="P552" s="218">
        <f>SUM(P534:P551)</f>
        <v>27907402.185000002</v>
      </c>
      <c r="Q552" s="175"/>
      <c r="R552" s="371"/>
      <c r="S552" s="86"/>
    </row>
    <row r="553" spans="2:19" ht="21" hidden="1" customHeight="1">
      <c r="B553" s="383"/>
      <c r="C553" s="54"/>
      <c r="D553" s="142"/>
      <c r="E553" s="142"/>
      <c r="F553" s="271" t="s">
        <v>547</v>
      </c>
      <c r="G553" s="47"/>
      <c r="H553" s="156"/>
      <c r="I553" s="142"/>
      <c r="J553" s="219"/>
      <c r="K553" s="142"/>
      <c r="L553" s="142"/>
      <c r="M553" s="159"/>
      <c r="N553" s="220"/>
      <c r="O553" s="221"/>
      <c r="P553" s="222"/>
      <c r="Q553" s="158">
        <f>IF(P553&gt;N553,P553-N553,0)</f>
        <v>0</v>
      </c>
      <c r="R553" s="357">
        <f t="shared" ref="R553:R561" si="49">IF(N553&gt;P553,N553-P553,0)</f>
        <v>0</v>
      </c>
    </row>
    <row r="554" spans="2:19" ht="59.45" hidden="1" customHeight="1">
      <c r="B554" s="368">
        <v>19</v>
      </c>
      <c r="C554" s="30"/>
      <c r="D554" s="43"/>
      <c r="E554" s="43"/>
      <c r="F554" s="46" t="s">
        <v>20</v>
      </c>
      <c r="G554" s="28" t="s">
        <v>3</v>
      </c>
      <c r="H554" s="163">
        <v>42150</v>
      </c>
      <c r="I554" s="30"/>
      <c r="J554" s="197"/>
      <c r="K554" s="43"/>
      <c r="L554" s="43"/>
      <c r="M554" s="161"/>
      <c r="N554" s="206"/>
      <c r="O554" s="30">
        <v>2</v>
      </c>
      <c r="P554" s="197">
        <f t="shared" ref="P554:P561" si="50">O554*H554</f>
        <v>84300</v>
      </c>
      <c r="Q554" s="162">
        <f>IF(P554&gt;N554,P554-N554,0)</f>
        <v>84300</v>
      </c>
      <c r="R554" s="358">
        <f t="shared" si="49"/>
        <v>0</v>
      </c>
      <c r="S554" s="95" t="s">
        <v>575</v>
      </c>
    </row>
    <row r="555" spans="2:19" ht="61.15" hidden="1" customHeight="1">
      <c r="B555" s="368">
        <v>20</v>
      </c>
      <c r="C555" s="30"/>
      <c r="D555" s="43"/>
      <c r="E555" s="43"/>
      <c r="F555" s="46" t="s">
        <v>19</v>
      </c>
      <c r="G555" s="28" t="s">
        <v>3</v>
      </c>
      <c r="H555" s="163">
        <v>60008</v>
      </c>
      <c r="I555" s="30"/>
      <c r="J555" s="197"/>
      <c r="K555" s="43"/>
      <c r="L555" s="43"/>
      <c r="M555" s="161"/>
      <c r="N555" s="206"/>
      <c r="O555" s="30">
        <v>6</v>
      </c>
      <c r="P555" s="197">
        <f t="shared" si="50"/>
        <v>360048</v>
      </c>
      <c r="Q555" s="162">
        <f t="shared" ref="Q555:Q573" si="51">IF(P555&gt;N555,P555-N555,0)</f>
        <v>360048</v>
      </c>
      <c r="R555" s="358">
        <f t="shared" si="49"/>
        <v>0</v>
      </c>
      <c r="S555" s="95" t="s">
        <v>575</v>
      </c>
    </row>
    <row r="556" spans="2:19" ht="75.599999999999994" hidden="1" customHeight="1">
      <c r="B556" s="368">
        <v>21</v>
      </c>
      <c r="C556" s="30"/>
      <c r="D556" s="43"/>
      <c r="E556" s="43"/>
      <c r="F556" s="46" t="s">
        <v>18</v>
      </c>
      <c r="G556" s="28" t="s">
        <v>3</v>
      </c>
      <c r="H556" s="163">
        <v>22201</v>
      </c>
      <c r="I556" s="30"/>
      <c r="J556" s="197"/>
      <c r="K556" s="43"/>
      <c r="L556" s="43"/>
      <c r="M556" s="161"/>
      <c r="N556" s="206"/>
      <c r="O556" s="30">
        <v>2</v>
      </c>
      <c r="P556" s="197">
        <f t="shared" si="50"/>
        <v>44402</v>
      </c>
      <c r="Q556" s="162">
        <f t="shared" si="51"/>
        <v>44402</v>
      </c>
      <c r="R556" s="358">
        <f t="shared" si="49"/>
        <v>0</v>
      </c>
      <c r="S556" s="95" t="s">
        <v>575</v>
      </c>
    </row>
    <row r="557" spans="2:19" ht="75" hidden="1" customHeight="1">
      <c r="B557" s="368">
        <v>22</v>
      </c>
      <c r="C557" s="30"/>
      <c r="D557" s="43"/>
      <c r="E557" s="43"/>
      <c r="F557" s="46" t="s">
        <v>17</v>
      </c>
      <c r="G557" s="28" t="s">
        <v>4</v>
      </c>
      <c r="H557" s="163">
        <v>48103</v>
      </c>
      <c r="I557" s="30"/>
      <c r="J557" s="197"/>
      <c r="K557" s="43"/>
      <c r="L557" s="43"/>
      <c r="M557" s="161"/>
      <c r="N557" s="206"/>
      <c r="O557" s="30">
        <v>1</v>
      </c>
      <c r="P557" s="197">
        <f t="shared" si="50"/>
        <v>48103</v>
      </c>
      <c r="Q557" s="162">
        <f t="shared" si="51"/>
        <v>48103</v>
      </c>
      <c r="R557" s="358">
        <f t="shared" si="49"/>
        <v>0</v>
      </c>
      <c r="S557" s="95" t="s">
        <v>575</v>
      </c>
    </row>
    <row r="558" spans="2:19" ht="339.6" hidden="1" customHeight="1">
      <c r="B558" s="368">
        <v>23</v>
      </c>
      <c r="C558" s="30"/>
      <c r="D558" s="43"/>
      <c r="E558" s="43"/>
      <c r="F558" s="46" t="s">
        <v>16</v>
      </c>
      <c r="G558" s="28" t="s">
        <v>4</v>
      </c>
      <c r="H558" s="163">
        <v>222013</v>
      </c>
      <c r="I558" s="30"/>
      <c r="J558" s="197"/>
      <c r="K558" s="43"/>
      <c r="L558" s="43"/>
      <c r="M558" s="161"/>
      <c r="N558" s="206"/>
      <c r="O558" s="30">
        <v>1</v>
      </c>
      <c r="P558" s="197">
        <f t="shared" si="50"/>
        <v>222013</v>
      </c>
      <c r="Q558" s="162">
        <f t="shared" si="51"/>
        <v>222013</v>
      </c>
      <c r="R558" s="358">
        <f t="shared" si="49"/>
        <v>0</v>
      </c>
      <c r="S558" s="95" t="s">
        <v>575</v>
      </c>
    </row>
    <row r="559" spans="2:19" ht="88.15" hidden="1" customHeight="1">
      <c r="B559" s="368">
        <v>24</v>
      </c>
      <c r="C559" s="30"/>
      <c r="D559" s="43"/>
      <c r="E559" s="43"/>
      <c r="F559" s="46" t="s">
        <v>7</v>
      </c>
      <c r="G559" s="29" t="s">
        <v>4</v>
      </c>
      <c r="H559" s="163">
        <v>48103</v>
      </c>
      <c r="I559" s="30"/>
      <c r="J559" s="197"/>
      <c r="K559" s="30"/>
      <c r="L559" s="208"/>
      <c r="M559" s="161"/>
      <c r="N559" s="206"/>
      <c r="O559" s="30">
        <v>1</v>
      </c>
      <c r="P559" s="197">
        <f t="shared" si="50"/>
        <v>48103</v>
      </c>
      <c r="Q559" s="162">
        <f t="shared" si="51"/>
        <v>48103</v>
      </c>
      <c r="R559" s="358">
        <f t="shared" si="49"/>
        <v>0</v>
      </c>
      <c r="S559" s="95" t="s">
        <v>575</v>
      </c>
    </row>
    <row r="560" spans="2:19" ht="87.6" hidden="1" customHeight="1">
      <c r="B560" s="368">
        <v>25</v>
      </c>
      <c r="C560" s="30"/>
      <c r="D560" s="43"/>
      <c r="E560" s="43"/>
      <c r="F560" s="46" t="s">
        <v>6</v>
      </c>
      <c r="G560" s="29" t="s">
        <v>4</v>
      </c>
      <c r="H560" s="163">
        <v>17401</v>
      </c>
      <c r="I560" s="30"/>
      <c r="J560" s="197"/>
      <c r="K560" s="30"/>
      <c r="L560" s="208"/>
      <c r="M560" s="161"/>
      <c r="N560" s="206"/>
      <c r="O560" s="30">
        <v>1</v>
      </c>
      <c r="P560" s="197">
        <f t="shared" si="50"/>
        <v>17401</v>
      </c>
      <c r="Q560" s="162">
        <f t="shared" si="51"/>
        <v>17401</v>
      </c>
      <c r="R560" s="358">
        <f t="shared" si="49"/>
        <v>0</v>
      </c>
      <c r="S560" s="95" t="s">
        <v>575</v>
      </c>
    </row>
    <row r="561" spans="2:19" ht="354.6" hidden="1" customHeight="1" thickBot="1">
      <c r="B561" s="381">
        <v>26</v>
      </c>
      <c r="C561" s="40"/>
      <c r="D561" s="41"/>
      <c r="E561" s="41"/>
      <c r="F561" s="272" t="s">
        <v>5</v>
      </c>
      <c r="G561" s="122" t="s">
        <v>4</v>
      </c>
      <c r="H561" s="166">
        <v>222013</v>
      </c>
      <c r="I561" s="40"/>
      <c r="J561" s="198"/>
      <c r="K561" s="40"/>
      <c r="L561" s="212"/>
      <c r="M561" s="169"/>
      <c r="N561" s="213"/>
      <c r="O561" s="40">
        <v>1</v>
      </c>
      <c r="P561" s="198">
        <f t="shared" si="50"/>
        <v>222013</v>
      </c>
      <c r="Q561" s="168">
        <f t="shared" si="51"/>
        <v>222013</v>
      </c>
      <c r="R561" s="361">
        <f t="shared" si="49"/>
        <v>0</v>
      </c>
      <c r="S561" s="95" t="s">
        <v>575</v>
      </c>
    </row>
    <row r="562" spans="2:19" ht="19.899999999999999" hidden="1" customHeight="1" thickBot="1">
      <c r="B562" s="382"/>
      <c r="C562" s="75"/>
      <c r="D562" s="78"/>
      <c r="E562" s="78"/>
      <c r="F562" s="273"/>
      <c r="G562" s="131"/>
      <c r="H562" s="177"/>
      <c r="I562" s="75"/>
      <c r="J562" s="214"/>
      <c r="K562" s="75"/>
      <c r="L562" s="215" t="s">
        <v>617</v>
      </c>
      <c r="M562" s="216"/>
      <c r="N562" s="217" t="s">
        <v>544</v>
      </c>
      <c r="O562" s="148"/>
      <c r="P562" s="218">
        <f>SUM(P554:P561)</f>
        <v>1046383</v>
      </c>
      <c r="Q562" s="175">
        <f t="shared" si="51"/>
        <v>0</v>
      </c>
      <c r="R562" s="371"/>
      <c r="S562" s="95"/>
    </row>
    <row r="563" spans="2:19" ht="21" hidden="1" customHeight="1">
      <c r="B563" s="383"/>
      <c r="C563" s="54"/>
      <c r="D563" s="142"/>
      <c r="E563" s="142"/>
      <c r="F563" s="140" t="s">
        <v>548</v>
      </c>
      <c r="G563" s="53"/>
      <c r="H563" s="156"/>
      <c r="I563" s="54"/>
      <c r="J563" s="222"/>
      <c r="K563" s="54"/>
      <c r="L563" s="223"/>
      <c r="M563" s="159"/>
      <c r="N563" s="220"/>
      <c r="O563" s="54"/>
      <c r="P563" s="222"/>
      <c r="Q563" s="158">
        <f t="shared" si="51"/>
        <v>0</v>
      </c>
      <c r="R563" s="357">
        <f>IF(N563&gt;P563,N563-P563,0)</f>
        <v>0</v>
      </c>
      <c r="S563" s="95"/>
    </row>
    <row r="564" spans="2:19" hidden="1">
      <c r="B564" s="368">
        <v>27</v>
      </c>
      <c r="C564" s="30"/>
      <c r="D564" s="43"/>
      <c r="E564" s="43"/>
      <c r="F564" s="44" t="s">
        <v>12</v>
      </c>
      <c r="G564" s="28" t="s">
        <v>4</v>
      </c>
      <c r="H564" s="163">
        <v>155378</v>
      </c>
      <c r="I564" s="30"/>
      <c r="J564" s="197"/>
      <c r="K564" s="43"/>
      <c r="L564" s="207"/>
      <c r="M564" s="161"/>
      <c r="N564" s="206"/>
      <c r="O564" s="30">
        <v>1</v>
      </c>
      <c r="P564" s="197">
        <f>O564*H564</f>
        <v>155378</v>
      </c>
      <c r="Q564" s="162">
        <f t="shared" si="51"/>
        <v>155378</v>
      </c>
      <c r="R564" s="358">
        <f>IF(N564&gt;P564,N564-P564,0)</f>
        <v>0</v>
      </c>
      <c r="S564" s="95" t="s">
        <v>574</v>
      </c>
    </row>
    <row r="565" spans="2:19" hidden="1">
      <c r="B565" s="381">
        <v>28</v>
      </c>
      <c r="C565" s="40"/>
      <c r="D565" s="41"/>
      <c r="E565" s="41"/>
      <c r="F565" s="274" t="s">
        <v>11</v>
      </c>
      <c r="G565" s="122" t="s">
        <v>4</v>
      </c>
      <c r="H565" s="166">
        <v>460242</v>
      </c>
      <c r="I565" s="40"/>
      <c r="J565" s="198"/>
      <c r="K565" s="41"/>
      <c r="L565" s="224"/>
      <c r="M565" s="169"/>
      <c r="N565" s="213"/>
      <c r="O565" s="40">
        <v>1</v>
      </c>
      <c r="P565" s="198">
        <f>O565*H565</f>
        <v>460242</v>
      </c>
      <c r="Q565" s="168">
        <f t="shared" si="51"/>
        <v>460242</v>
      </c>
      <c r="R565" s="361">
        <f>IF(N565&gt;P565,N565-P565,0)</f>
        <v>0</v>
      </c>
      <c r="S565" s="95" t="s">
        <v>574</v>
      </c>
    </row>
    <row r="566" spans="2:19" ht="19.899999999999999" hidden="1" customHeight="1" thickBot="1">
      <c r="B566" s="382"/>
      <c r="C566" s="75"/>
      <c r="D566" s="78"/>
      <c r="E566" s="78"/>
      <c r="F566" s="275"/>
      <c r="G566" s="131"/>
      <c r="H566" s="177"/>
      <c r="I566" s="75"/>
      <c r="J566" s="214"/>
      <c r="K566" s="78"/>
      <c r="L566" s="215" t="s">
        <v>617</v>
      </c>
      <c r="M566" s="216"/>
      <c r="N566" s="217" t="s">
        <v>544</v>
      </c>
      <c r="O566" s="75"/>
      <c r="P566" s="218">
        <f>SUM(P564:P565)</f>
        <v>615620</v>
      </c>
      <c r="Q566" s="175">
        <f t="shared" si="51"/>
        <v>0</v>
      </c>
      <c r="R566" s="371"/>
      <c r="S566" s="95"/>
    </row>
    <row r="567" spans="2:19" ht="21" hidden="1" customHeight="1">
      <c r="B567" s="383"/>
      <c r="C567" s="54"/>
      <c r="D567" s="142"/>
      <c r="E567" s="142"/>
      <c r="F567" s="276" t="s">
        <v>549</v>
      </c>
      <c r="G567" s="47"/>
      <c r="H567" s="156"/>
      <c r="I567" s="54"/>
      <c r="J567" s="222"/>
      <c r="K567" s="54"/>
      <c r="L567" s="223"/>
      <c r="M567" s="159"/>
      <c r="N567" s="220"/>
      <c r="O567" s="54"/>
      <c r="P567" s="222"/>
      <c r="Q567" s="158">
        <f t="shared" si="51"/>
        <v>0</v>
      </c>
      <c r="R567" s="357">
        <f>IF(N567&gt;P567,N567-P567,0)</f>
        <v>0</v>
      </c>
      <c r="S567" s="95"/>
    </row>
    <row r="568" spans="2:19" ht="42.6" hidden="1" customHeight="1">
      <c r="B568" s="368">
        <v>29</v>
      </c>
      <c r="C568" s="30"/>
      <c r="D568" s="43"/>
      <c r="E568" s="43"/>
      <c r="F568" s="277" t="s">
        <v>10</v>
      </c>
      <c r="G568" s="28" t="s">
        <v>3</v>
      </c>
      <c r="H568" s="163">
        <v>629358</v>
      </c>
      <c r="I568" s="30"/>
      <c r="J568" s="197"/>
      <c r="K568" s="30"/>
      <c r="L568" s="208"/>
      <c r="M568" s="161"/>
      <c r="N568" s="206"/>
      <c r="O568" s="30">
        <v>2</v>
      </c>
      <c r="P568" s="197">
        <f>O568*H568</f>
        <v>1258716</v>
      </c>
      <c r="Q568" s="162">
        <f t="shared" si="51"/>
        <v>1258716</v>
      </c>
      <c r="R568" s="358">
        <f>IF(N568&gt;P568,N568-P568,0)</f>
        <v>0</v>
      </c>
      <c r="S568" s="95" t="s">
        <v>573</v>
      </c>
    </row>
    <row r="569" spans="2:19" ht="103.15" hidden="1" customHeight="1">
      <c r="B569" s="368">
        <v>30</v>
      </c>
      <c r="C569" s="30"/>
      <c r="D569" s="43"/>
      <c r="E569" s="43"/>
      <c r="F569" s="278" t="s">
        <v>21</v>
      </c>
      <c r="G569" s="28" t="s">
        <v>3</v>
      </c>
      <c r="H569" s="225">
        <v>4814994</v>
      </c>
      <c r="I569" s="30"/>
      <c r="J569" s="197"/>
      <c r="K569" s="30"/>
      <c r="L569" s="208"/>
      <c r="M569" s="161"/>
      <c r="N569" s="206"/>
      <c r="O569" s="30">
        <v>1</v>
      </c>
      <c r="P569" s="197">
        <f>O569*H569</f>
        <v>4814994</v>
      </c>
      <c r="Q569" s="162">
        <f t="shared" si="51"/>
        <v>4814994</v>
      </c>
      <c r="R569" s="358">
        <v>0</v>
      </c>
      <c r="S569" s="95" t="s">
        <v>573</v>
      </c>
    </row>
    <row r="570" spans="2:19" ht="133.9" hidden="1" customHeight="1" thickBot="1">
      <c r="B570" s="381">
        <v>31</v>
      </c>
      <c r="C570" s="40"/>
      <c r="D570" s="41"/>
      <c r="E570" s="41"/>
      <c r="F570" s="279" t="s">
        <v>524</v>
      </c>
      <c r="G570" s="122" t="s">
        <v>3</v>
      </c>
      <c r="H570" s="166">
        <v>9540000</v>
      </c>
      <c r="I570" s="40"/>
      <c r="J570" s="198"/>
      <c r="K570" s="40"/>
      <c r="L570" s="212"/>
      <c r="M570" s="169"/>
      <c r="N570" s="213"/>
      <c r="O570" s="40">
        <v>1</v>
      </c>
      <c r="P570" s="198">
        <f>O570*H570</f>
        <v>9540000</v>
      </c>
      <c r="Q570" s="168">
        <f t="shared" si="51"/>
        <v>9540000</v>
      </c>
      <c r="R570" s="361">
        <f>IF(N570&gt;P570,N570-P570,0)</f>
        <v>0</v>
      </c>
      <c r="S570" s="95" t="s">
        <v>573</v>
      </c>
    </row>
    <row r="571" spans="2:19" ht="19.899999999999999" hidden="1" customHeight="1" thickBot="1">
      <c r="B571" s="382"/>
      <c r="C571" s="75"/>
      <c r="D571" s="78"/>
      <c r="E571" s="78"/>
      <c r="F571" s="280"/>
      <c r="G571" s="131"/>
      <c r="H571" s="177"/>
      <c r="I571" s="75"/>
      <c r="J571" s="214"/>
      <c r="K571" s="75"/>
      <c r="L571" s="215" t="s">
        <v>617</v>
      </c>
      <c r="M571" s="216"/>
      <c r="N571" s="217" t="s">
        <v>544</v>
      </c>
      <c r="O571" s="75"/>
      <c r="P571" s="218">
        <f>SUM(P568:P570)</f>
        <v>15613710</v>
      </c>
      <c r="Q571" s="175">
        <f t="shared" si="51"/>
        <v>0</v>
      </c>
      <c r="R571" s="371"/>
      <c r="S571" s="95"/>
    </row>
    <row r="572" spans="2:19" ht="21" hidden="1" customHeight="1">
      <c r="B572" s="383"/>
      <c r="C572" s="54"/>
      <c r="D572" s="142"/>
      <c r="E572" s="142"/>
      <c r="F572" s="281" t="s">
        <v>550</v>
      </c>
      <c r="G572" s="53"/>
      <c r="H572" s="156"/>
      <c r="I572" s="54"/>
      <c r="J572" s="222"/>
      <c r="K572" s="54"/>
      <c r="L572" s="223"/>
      <c r="M572" s="159"/>
      <c r="N572" s="220"/>
      <c r="O572" s="54"/>
      <c r="P572" s="222"/>
      <c r="Q572" s="158">
        <f t="shared" si="51"/>
        <v>0</v>
      </c>
      <c r="R572" s="357">
        <f>IF(N572&gt;P572,N572-P572,0)</f>
        <v>0</v>
      </c>
      <c r="S572" s="95"/>
    </row>
    <row r="573" spans="2:19" ht="19.899999999999999" customHeight="1" thickBot="1">
      <c r="B573" s="384">
        <v>32</v>
      </c>
      <c r="C573" s="45"/>
      <c r="D573" s="42"/>
      <c r="E573" s="42"/>
      <c r="F573" s="282" t="s">
        <v>13</v>
      </c>
      <c r="G573" s="98" t="s">
        <v>3</v>
      </c>
      <c r="H573" s="226">
        <v>6176</v>
      </c>
      <c r="I573" s="45"/>
      <c r="J573" s="227"/>
      <c r="K573" s="42"/>
      <c r="L573" s="228"/>
      <c r="M573" s="229"/>
      <c r="N573" s="230"/>
      <c r="O573" s="45">
        <v>31</v>
      </c>
      <c r="P573" s="493">
        <f>O573*H573</f>
        <v>191456</v>
      </c>
      <c r="Q573" s="231">
        <f t="shared" si="51"/>
        <v>191456</v>
      </c>
      <c r="R573" s="385">
        <f>IF(N573&gt;P573,N573-P573,0)</f>
        <v>0</v>
      </c>
      <c r="S573" s="95" t="s">
        <v>576</v>
      </c>
    </row>
    <row r="574" spans="2:19" ht="19.899999999999999" hidden="1" customHeight="1" thickBot="1">
      <c r="B574" s="382"/>
      <c r="C574" s="75"/>
      <c r="D574" s="78"/>
      <c r="E574" s="78"/>
      <c r="F574" s="270"/>
      <c r="G574" s="129"/>
      <c r="H574" s="177"/>
      <c r="I574" s="75"/>
      <c r="J574" s="214"/>
      <c r="K574" s="78"/>
      <c r="L574" s="215" t="s">
        <v>617</v>
      </c>
      <c r="M574" s="216"/>
      <c r="N574" s="217" t="s">
        <v>544</v>
      </c>
      <c r="O574" s="75"/>
      <c r="P574" s="218">
        <f>SUM(P573)</f>
        <v>191456</v>
      </c>
      <c r="Q574" s="175"/>
      <c r="R574" s="371"/>
      <c r="S574" s="95"/>
    </row>
    <row r="575" spans="2:19" ht="19.899999999999999" hidden="1" customHeight="1" thickBot="1">
      <c r="B575" s="386"/>
      <c r="C575" s="143"/>
      <c r="D575" s="143"/>
      <c r="E575" s="143"/>
      <c r="F575" s="283"/>
      <c r="G575" s="144"/>
      <c r="H575" s="232"/>
      <c r="I575" s="143"/>
      <c r="J575" s="233"/>
      <c r="K575" s="143"/>
      <c r="L575" s="234" t="s">
        <v>616</v>
      </c>
      <c r="M575" s="235"/>
      <c r="N575" s="236" t="s">
        <v>544</v>
      </c>
      <c r="O575" s="235"/>
      <c r="P575" s="237">
        <f>P574+P571+P566+P562+P552</f>
        <v>45374571.185000002</v>
      </c>
      <c r="Q575" s="234">
        <f>SUM(Q534:Q574)</f>
        <v>45374571.185000002</v>
      </c>
      <c r="R575" s="387">
        <f>SUM(R534:R574)</f>
        <v>0</v>
      </c>
      <c r="S575" s="95"/>
    </row>
    <row r="576" spans="2:19" ht="19.899999999999999" hidden="1" customHeight="1" thickTop="1" thickBot="1">
      <c r="B576" s="388"/>
      <c r="C576" s="145"/>
      <c r="D576" s="145"/>
      <c r="E576" s="145"/>
      <c r="F576" s="146" t="s">
        <v>619</v>
      </c>
      <c r="G576" s="146"/>
      <c r="H576" s="238" t="s">
        <v>618</v>
      </c>
      <c r="I576" s="239"/>
      <c r="J576" s="240">
        <f>J507</f>
        <v>175773220.80000001</v>
      </c>
      <c r="K576" s="239"/>
      <c r="L576" s="240">
        <f>L507</f>
        <v>39541980</v>
      </c>
      <c r="M576" s="239"/>
      <c r="N576" s="240">
        <f>N507</f>
        <v>215315200.80000001</v>
      </c>
      <c r="O576" s="239"/>
      <c r="P576" s="241">
        <f>P575+P507</f>
        <v>268000809.146</v>
      </c>
      <c r="Q576" s="242">
        <f>Q575+Q507</f>
        <v>78581635.869000003</v>
      </c>
      <c r="R576" s="389">
        <f>R575+R507</f>
        <v>25896027.523000002</v>
      </c>
      <c r="S576" s="95"/>
    </row>
    <row r="577" spans="2:18" ht="19.899999999999999" hidden="1" customHeight="1" thickTop="1">
      <c r="B577" s="250"/>
      <c r="C577" s="309"/>
      <c r="D577" s="251"/>
      <c r="E577" s="251"/>
      <c r="F577" s="252"/>
      <c r="G577" s="252"/>
      <c r="H577" s="253"/>
      <c r="I577" s="251"/>
      <c r="J577" s="254"/>
      <c r="K577" s="251"/>
      <c r="L577" s="251"/>
      <c r="M577" s="251"/>
      <c r="N577" s="821" t="s">
        <v>622</v>
      </c>
      <c r="O577" s="821"/>
      <c r="P577" s="255">
        <f>P576-N576</f>
        <v>52685608.345999986</v>
      </c>
      <c r="Q577" s="251"/>
      <c r="R577" s="256"/>
    </row>
    <row r="578" spans="2:18" hidden="1">
      <c r="B578" s="257"/>
      <c r="C578" s="310"/>
      <c r="D578" s="43"/>
      <c r="E578" s="43"/>
      <c r="F578" s="61"/>
      <c r="G578" s="61"/>
      <c r="H578" s="258"/>
      <c r="I578" s="43"/>
      <c r="J578" s="209"/>
      <c r="K578" s="43"/>
      <c r="L578" s="207"/>
      <c r="M578" s="43"/>
      <c r="N578" s="43" t="s">
        <v>531</v>
      </c>
      <c r="O578" s="43"/>
      <c r="P578" s="207">
        <f>P576</f>
        <v>268000809.146</v>
      </c>
      <c r="Q578" s="43"/>
      <c r="R578" s="259"/>
    </row>
    <row r="579" spans="2:18" hidden="1">
      <c r="B579" s="257"/>
      <c r="C579" s="310"/>
      <c r="D579" s="43"/>
      <c r="E579" s="43"/>
      <c r="F579" s="61"/>
      <c r="G579" s="61"/>
      <c r="H579" s="258"/>
      <c r="I579" s="43"/>
      <c r="J579" s="209"/>
      <c r="K579" s="43"/>
      <c r="L579" s="207"/>
      <c r="M579" s="43"/>
      <c r="N579" s="43" t="s">
        <v>528</v>
      </c>
      <c r="O579" s="43"/>
      <c r="P579" s="207">
        <f>P578/1.18</f>
        <v>227119329.78474578</v>
      </c>
      <c r="Q579" s="43"/>
      <c r="R579" s="259"/>
    </row>
    <row r="580" spans="2:18" ht="15.75" thickBot="1">
      <c r="B580" s="260"/>
      <c r="C580" s="311"/>
      <c r="D580" s="261"/>
      <c r="E580" s="261"/>
      <c r="F580" s="262"/>
      <c r="G580" s="262"/>
      <c r="H580" s="263"/>
      <c r="I580" s="261"/>
      <c r="J580" s="264"/>
      <c r="K580" s="261"/>
      <c r="L580" s="265"/>
      <c r="M580" s="261"/>
      <c r="N580" s="261"/>
      <c r="O580" s="261"/>
      <c r="P580" s="265"/>
      <c r="Q580" s="261"/>
      <c r="R580" s="266"/>
    </row>
    <row r="581" spans="2:18" ht="15.75" thickTop="1">
      <c r="G581" s="6"/>
      <c r="H581" s="409"/>
      <c r="I581"/>
      <c r="J581" s="410"/>
      <c r="K581"/>
      <c r="L581" s="21"/>
      <c r="M581"/>
      <c r="N581"/>
      <c r="O581"/>
      <c r="P581"/>
      <c r="Q581"/>
      <c r="R581"/>
    </row>
    <row r="582" spans="2:18">
      <c r="G582" s="6"/>
      <c r="H582" s="409"/>
      <c r="I582"/>
      <c r="J582" s="410"/>
      <c r="K582"/>
      <c r="L582" s="21"/>
      <c r="M582"/>
      <c r="N582"/>
      <c r="O582"/>
      <c r="P582"/>
      <c r="Q582"/>
      <c r="R582"/>
    </row>
    <row r="583" spans="2:18">
      <c r="G583" s="6"/>
      <c r="H583" s="409"/>
      <c r="I583"/>
      <c r="J583" s="410"/>
      <c r="K583"/>
      <c r="L583" s="21"/>
      <c r="M583"/>
      <c r="N583"/>
      <c r="O583"/>
      <c r="P583"/>
      <c r="Q583"/>
      <c r="R583"/>
    </row>
    <row r="584" spans="2:18">
      <c r="G584" s="6"/>
      <c r="H584" s="409"/>
      <c r="I584"/>
      <c r="J584" s="410"/>
      <c r="K584"/>
      <c r="L584" s="21"/>
      <c r="M584"/>
      <c r="N584"/>
      <c r="O584"/>
      <c r="P584"/>
      <c r="Q584"/>
      <c r="R584"/>
    </row>
    <row r="585" spans="2:18">
      <c r="G585" s="6"/>
      <c r="H585" s="409"/>
      <c r="I585"/>
      <c r="J585" s="410"/>
      <c r="K585"/>
      <c r="L585" s="21"/>
      <c r="M585"/>
      <c r="N585"/>
      <c r="O585"/>
      <c r="P585"/>
      <c r="Q585"/>
      <c r="R585"/>
    </row>
    <row r="586" spans="2:18">
      <c r="D586" t="s">
        <v>784</v>
      </c>
      <c r="G586" s="6"/>
      <c r="H586" s="9" t="s">
        <v>759</v>
      </c>
      <c r="I586"/>
      <c r="J586" s="410"/>
      <c r="K586"/>
      <c r="L586" s="21"/>
      <c r="M586"/>
      <c r="N586"/>
      <c r="O586"/>
      <c r="P586" t="s">
        <v>786</v>
      </c>
      <c r="Q586"/>
      <c r="R586"/>
    </row>
    <row r="587" spans="2:18">
      <c r="D587" t="s">
        <v>758</v>
      </c>
      <c r="G587" s="6"/>
      <c r="H587" s="9" t="s">
        <v>785</v>
      </c>
      <c r="I587"/>
      <c r="J587" s="410"/>
      <c r="K587"/>
      <c r="L587" s="21"/>
      <c r="M587"/>
      <c r="N587"/>
      <c r="O587"/>
      <c r="P587" t="s">
        <v>787</v>
      </c>
      <c r="Q587"/>
      <c r="R587"/>
    </row>
    <row r="588" spans="2:18" ht="15.75">
      <c r="F588" s="413"/>
      <c r="G588" s="6"/>
      <c r="H588" s="409"/>
      <c r="I588"/>
      <c r="J588" s="410"/>
      <c r="K588"/>
      <c r="L588" s="21"/>
      <c r="M588"/>
      <c r="N588"/>
      <c r="O588"/>
      <c r="P588"/>
      <c r="Q588"/>
      <c r="R588"/>
    </row>
    <row r="589" spans="2:18">
      <c r="G589" s="6"/>
      <c r="H589" s="409"/>
      <c r="I589"/>
      <c r="J589" s="410"/>
      <c r="K589"/>
      <c r="L589" s="21"/>
      <c r="M589"/>
      <c r="N589"/>
      <c r="O589"/>
      <c r="P589"/>
      <c r="Q589"/>
      <c r="R589"/>
    </row>
    <row r="590" spans="2:18">
      <c r="G590" s="6"/>
      <c r="L590" s="109"/>
    </row>
    <row r="591" spans="2:18">
      <c r="G591" s="6"/>
      <c r="L591" s="109"/>
    </row>
    <row r="592" spans="2:18">
      <c r="G592" s="6"/>
      <c r="L592" s="109"/>
    </row>
    <row r="593" spans="2:20">
      <c r="G593" s="6"/>
      <c r="L593" s="109"/>
    </row>
    <row r="594" spans="2:20">
      <c r="G594" s="6"/>
      <c r="L594" s="109"/>
    </row>
    <row r="595" spans="2:20">
      <c r="G595" s="6"/>
      <c r="L595" s="109"/>
    </row>
    <row r="596" spans="2:20">
      <c r="G596" s="6"/>
      <c r="L596" s="109"/>
    </row>
    <row r="597" spans="2:20">
      <c r="G597" s="6"/>
      <c r="L597" s="109"/>
    </row>
    <row r="598" spans="2:20">
      <c r="G598" s="6"/>
      <c r="L598" s="109"/>
    </row>
    <row r="599" spans="2:20">
      <c r="G599" s="6"/>
      <c r="L599" s="109"/>
    </row>
    <row r="600" spans="2:20">
      <c r="G600" s="6"/>
      <c r="L600" s="109"/>
    </row>
    <row r="601" spans="2:20" s="1" customFormat="1">
      <c r="B601"/>
      <c r="C601"/>
      <c r="D601"/>
      <c r="E601"/>
      <c r="F601" s="6"/>
      <c r="G601" s="6"/>
      <c r="H601" s="4"/>
      <c r="I601" s="3"/>
      <c r="J601" s="106"/>
      <c r="K601" s="108"/>
      <c r="L601" s="109"/>
      <c r="M601" s="2"/>
      <c r="N601" s="2"/>
      <c r="S601"/>
      <c r="T601"/>
    </row>
    <row r="602" spans="2:20" s="1" customFormat="1">
      <c r="B602"/>
      <c r="C602"/>
      <c r="D602"/>
      <c r="E602"/>
      <c r="F602" s="6"/>
      <c r="G602" s="6"/>
      <c r="H602" s="4"/>
      <c r="I602" s="3"/>
      <c r="J602" s="106"/>
      <c r="K602" s="108"/>
      <c r="L602" s="109"/>
      <c r="M602" s="2"/>
      <c r="N602" s="2"/>
      <c r="S602"/>
      <c r="T602"/>
    </row>
    <row r="603" spans="2:20" s="1" customFormat="1">
      <c r="B603"/>
      <c r="C603"/>
      <c r="D603"/>
      <c r="E603"/>
      <c r="F603" s="6"/>
      <c r="G603" s="6"/>
      <c r="H603" s="4"/>
      <c r="I603" s="3"/>
      <c r="J603" s="106"/>
      <c r="K603" s="108"/>
      <c r="L603" s="109"/>
      <c r="M603" s="2"/>
      <c r="N603" s="2"/>
      <c r="S603"/>
      <c r="T603"/>
    </row>
    <row r="604" spans="2:20" s="1" customFormat="1">
      <c r="B604"/>
      <c r="C604"/>
      <c r="D604"/>
      <c r="E604"/>
      <c r="F604" s="6"/>
      <c r="G604" s="6"/>
      <c r="H604" s="4"/>
      <c r="I604" s="3"/>
      <c r="J604" s="106"/>
      <c r="K604" s="108"/>
      <c r="L604" s="109"/>
      <c r="M604" s="2"/>
      <c r="N604" s="2"/>
      <c r="S604"/>
      <c r="T604"/>
    </row>
    <row r="605" spans="2:20" s="1" customFormat="1">
      <c r="B605"/>
      <c r="C605"/>
      <c r="D605"/>
      <c r="E605"/>
      <c r="F605" s="6"/>
      <c r="G605" s="6"/>
      <c r="H605" s="4"/>
      <c r="I605" s="3"/>
      <c r="J605" s="106"/>
      <c r="K605" s="108"/>
      <c r="L605" s="109"/>
      <c r="M605" s="2"/>
      <c r="N605" s="2"/>
      <c r="S605"/>
      <c r="T605"/>
    </row>
    <row r="606" spans="2:20" s="1" customFormat="1">
      <c r="B606"/>
      <c r="C606"/>
      <c r="D606"/>
      <c r="E606"/>
      <c r="F606" s="6"/>
      <c r="G606" s="6"/>
      <c r="H606" s="4"/>
      <c r="I606" s="3"/>
      <c r="J606" s="106"/>
      <c r="K606" s="108"/>
      <c r="L606" s="109"/>
      <c r="M606" s="2"/>
      <c r="N606" s="2"/>
      <c r="S606"/>
      <c r="T606"/>
    </row>
    <row r="607" spans="2:20" s="1" customFormat="1">
      <c r="B607"/>
      <c r="C607"/>
      <c r="D607"/>
      <c r="E607"/>
      <c r="F607" s="6"/>
      <c r="G607" s="6"/>
      <c r="H607" s="4"/>
      <c r="I607" s="3"/>
      <c r="J607" s="106"/>
      <c r="K607" s="108"/>
      <c r="L607" s="109"/>
      <c r="M607" s="2"/>
      <c r="N607" s="2"/>
      <c r="S607"/>
      <c r="T607"/>
    </row>
    <row r="608" spans="2:20" s="1" customFormat="1">
      <c r="B608"/>
      <c r="C608"/>
      <c r="D608"/>
      <c r="E608"/>
      <c r="F608" s="6"/>
      <c r="G608" s="6"/>
      <c r="H608" s="4"/>
      <c r="I608" s="3"/>
      <c r="J608" s="106"/>
      <c r="K608" s="108"/>
      <c r="L608" s="109"/>
      <c r="M608" s="2"/>
      <c r="N608" s="2"/>
      <c r="S608"/>
      <c r="T608"/>
    </row>
    <row r="609" spans="2:20" s="1" customFormat="1">
      <c r="B609"/>
      <c r="C609"/>
      <c r="D609"/>
      <c r="E609"/>
      <c r="F609" s="6"/>
      <c r="G609" s="6"/>
      <c r="H609" s="4"/>
      <c r="I609" s="3"/>
      <c r="J609" s="106"/>
      <c r="K609" s="108"/>
      <c r="L609" s="109"/>
      <c r="M609" s="2"/>
      <c r="N609" s="2"/>
      <c r="S609"/>
      <c r="T609"/>
    </row>
    <row r="610" spans="2:20" s="1" customFormat="1">
      <c r="B610"/>
      <c r="C610"/>
      <c r="D610"/>
      <c r="E610"/>
      <c r="F610" s="6"/>
      <c r="G610" s="6"/>
      <c r="H610" s="4"/>
      <c r="I610" s="3"/>
      <c r="J610" s="106"/>
      <c r="K610" s="108"/>
      <c r="L610" s="109"/>
      <c r="M610" s="2"/>
      <c r="N610" s="2"/>
      <c r="S610"/>
      <c r="T610"/>
    </row>
    <row r="611" spans="2:20" s="1" customFormat="1">
      <c r="B611"/>
      <c r="C611"/>
      <c r="D611"/>
      <c r="E611"/>
      <c r="F611" s="6"/>
      <c r="G611" s="6"/>
      <c r="H611" s="4"/>
      <c r="I611" s="3"/>
      <c r="J611" s="106"/>
      <c r="K611" s="108"/>
      <c r="L611" s="109"/>
      <c r="M611" s="2"/>
      <c r="N611" s="2"/>
      <c r="S611"/>
      <c r="T611"/>
    </row>
    <row r="612" spans="2:20" s="1" customFormat="1">
      <c r="B612"/>
      <c r="C612"/>
      <c r="D612"/>
      <c r="E612"/>
      <c r="F612" s="6"/>
      <c r="G612" s="6"/>
      <c r="H612" s="4"/>
      <c r="I612" s="3"/>
      <c r="J612" s="106"/>
      <c r="K612" s="108"/>
      <c r="L612" s="109"/>
      <c r="M612" s="2"/>
      <c r="N612" s="2"/>
      <c r="S612"/>
      <c r="T612"/>
    </row>
    <row r="613" spans="2:20" s="1" customFormat="1">
      <c r="B613"/>
      <c r="C613"/>
      <c r="D613"/>
      <c r="E613"/>
      <c r="F613" s="6"/>
      <c r="G613" s="6"/>
      <c r="H613" s="4"/>
      <c r="I613" s="3"/>
      <c r="J613" s="106"/>
      <c r="K613" s="108"/>
      <c r="L613" s="109"/>
      <c r="M613" s="2"/>
      <c r="N613" s="2"/>
      <c r="S613"/>
      <c r="T613"/>
    </row>
    <row r="614" spans="2:20" s="1" customFormat="1">
      <c r="B614"/>
      <c r="C614"/>
      <c r="D614"/>
      <c r="E614"/>
      <c r="F614" s="6"/>
      <c r="G614" s="6"/>
      <c r="H614" s="4"/>
      <c r="I614" s="3"/>
      <c r="J614" s="106"/>
      <c r="K614" s="108"/>
      <c r="L614" s="108"/>
      <c r="M614" s="2"/>
      <c r="N614" s="2"/>
      <c r="S614"/>
      <c r="T614"/>
    </row>
    <row r="615" spans="2:20" s="1" customFormat="1">
      <c r="B615"/>
      <c r="C615"/>
      <c r="D615"/>
      <c r="E615"/>
      <c r="F615" s="6"/>
      <c r="G615" s="6"/>
      <c r="H615" s="4"/>
      <c r="I615" s="3"/>
      <c r="J615" s="106"/>
      <c r="K615" s="108"/>
      <c r="L615" s="108"/>
      <c r="M615" s="2"/>
      <c r="N615" s="2"/>
      <c r="S615"/>
      <c r="T615"/>
    </row>
    <row r="616" spans="2:20" s="1" customFormat="1" ht="15.75">
      <c r="B616"/>
      <c r="C616"/>
      <c r="D616"/>
      <c r="E616"/>
      <c r="F616" s="20"/>
      <c r="G616" s="20"/>
      <c r="H616" s="100"/>
      <c r="I616" s="101"/>
      <c r="J616" s="106"/>
      <c r="K616" s="108"/>
      <c r="L616" s="108"/>
      <c r="M616" s="2"/>
      <c r="N616" s="2"/>
      <c r="S616"/>
      <c r="T616"/>
    </row>
    <row r="617" spans="2:20" s="1" customFormat="1">
      <c r="B617" s="15"/>
      <c r="C617" s="15"/>
      <c r="D617"/>
      <c r="E617"/>
      <c r="F617" s="6"/>
      <c r="G617" s="6"/>
      <c r="H617" s="102"/>
      <c r="I617" s="103"/>
      <c r="J617" s="107"/>
      <c r="K617" s="108"/>
      <c r="L617" s="110"/>
      <c r="M617" s="19"/>
      <c r="N617" s="12"/>
      <c r="S617"/>
      <c r="T617"/>
    </row>
    <row r="618" spans="2:20" s="1" customFormat="1">
      <c r="B618" s="15"/>
      <c r="C618" s="15"/>
      <c r="D618"/>
      <c r="E618"/>
      <c r="F618" s="6"/>
      <c r="G618" s="6"/>
      <c r="H618" s="102"/>
      <c r="I618" s="103"/>
      <c r="J618" s="107"/>
      <c r="K618" s="108"/>
      <c r="L618" s="110"/>
      <c r="M618" s="19"/>
      <c r="N618" s="12"/>
      <c r="S618"/>
      <c r="T618"/>
    </row>
    <row r="619" spans="2:20" s="1" customFormat="1">
      <c r="B619" s="15"/>
      <c r="C619" s="15"/>
      <c r="D619"/>
      <c r="E619"/>
      <c r="F619" s="6"/>
      <c r="G619" s="6"/>
      <c r="H619" s="102"/>
      <c r="I619" s="103"/>
      <c r="J619" s="107"/>
      <c r="K619" s="108"/>
      <c r="L619" s="110"/>
      <c r="M619" s="19"/>
      <c r="N619" s="12"/>
      <c r="S619"/>
      <c r="T619"/>
    </row>
    <row r="620" spans="2:20" s="1" customFormat="1">
      <c r="B620" s="15"/>
      <c r="C620" s="15"/>
      <c r="D620"/>
      <c r="E620"/>
      <c r="F620" s="6"/>
      <c r="G620" s="6"/>
      <c r="H620" s="102"/>
      <c r="I620" s="103"/>
      <c r="J620" s="107"/>
      <c r="K620" s="108"/>
      <c r="L620" s="110"/>
      <c r="M620" s="19"/>
      <c r="N620" s="12"/>
      <c r="S620"/>
      <c r="T620"/>
    </row>
    <row r="621" spans="2:20" s="1" customFormat="1">
      <c r="B621" s="15"/>
      <c r="C621" s="15"/>
      <c r="D621"/>
      <c r="E621"/>
      <c r="F621" s="6"/>
      <c r="G621" s="6"/>
      <c r="H621" s="102"/>
      <c r="I621" s="103"/>
      <c r="J621" s="107"/>
      <c r="K621" s="108"/>
      <c r="L621" s="110"/>
      <c r="M621" s="19"/>
      <c r="N621" s="12"/>
      <c r="S621"/>
      <c r="T621"/>
    </row>
    <row r="622" spans="2:20" s="1" customFormat="1">
      <c r="B622" s="15"/>
      <c r="C622" s="15"/>
      <c r="D622"/>
      <c r="E622"/>
      <c r="F622" s="6"/>
      <c r="G622" s="6"/>
      <c r="H622" s="102"/>
      <c r="I622" s="103"/>
      <c r="J622" s="107"/>
      <c r="K622" s="108"/>
      <c r="L622" s="110"/>
      <c r="M622" s="19"/>
      <c r="N622" s="12"/>
      <c r="S622"/>
      <c r="T622"/>
    </row>
    <row r="623" spans="2:20" s="1" customFormat="1">
      <c r="B623" s="15"/>
      <c r="C623" s="15"/>
      <c r="D623"/>
      <c r="E623"/>
      <c r="F623" s="6"/>
      <c r="G623" s="6"/>
      <c r="H623" s="102"/>
      <c r="I623" s="103"/>
      <c r="J623" s="107"/>
      <c r="K623" s="108"/>
      <c r="L623" s="110"/>
      <c r="M623" s="19"/>
      <c r="N623" s="12"/>
      <c r="S623"/>
      <c r="T623"/>
    </row>
    <row r="624" spans="2:20" s="1" customFormat="1">
      <c r="B624" s="15"/>
      <c r="C624" s="15"/>
      <c r="D624"/>
      <c r="E624"/>
      <c r="F624" s="6"/>
      <c r="G624" s="6"/>
      <c r="H624" s="102"/>
      <c r="I624" s="103"/>
      <c r="J624" s="107"/>
      <c r="K624" s="108"/>
      <c r="L624" s="110"/>
      <c r="M624" s="19"/>
      <c r="N624" s="12"/>
      <c r="S624"/>
      <c r="T624"/>
    </row>
    <row r="625" spans="2:20" s="1" customFormat="1">
      <c r="B625" s="15"/>
      <c r="C625" s="15"/>
      <c r="D625"/>
      <c r="E625"/>
      <c r="F625" s="6"/>
      <c r="G625" s="6"/>
      <c r="H625" s="102"/>
      <c r="I625" s="103"/>
      <c r="J625" s="107"/>
      <c r="K625" s="108"/>
      <c r="L625" s="110"/>
      <c r="M625" s="19"/>
      <c r="N625" s="12"/>
      <c r="S625"/>
      <c r="T625"/>
    </row>
    <row r="626" spans="2:20" s="1" customFormat="1">
      <c r="B626" s="15"/>
      <c r="C626" s="15"/>
      <c r="D626"/>
      <c r="E626"/>
      <c r="F626" s="6"/>
      <c r="G626" s="6"/>
      <c r="H626" s="102"/>
      <c r="I626" s="103"/>
      <c r="J626" s="107"/>
      <c r="K626" s="108"/>
      <c r="L626" s="110"/>
      <c r="M626" s="19"/>
      <c r="N626" s="12"/>
      <c r="S626"/>
      <c r="T626"/>
    </row>
    <row r="627" spans="2:20" s="1" customFormat="1">
      <c r="B627" s="15"/>
      <c r="C627" s="15"/>
      <c r="D627"/>
      <c r="E627"/>
      <c r="F627" s="6"/>
      <c r="G627" s="6"/>
      <c r="H627" s="102"/>
      <c r="I627" s="103"/>
      <c r="J627" s="107"/>
      <c r="K627" s="108"/>
      <c r="L627" s="110"/>
      <c r="M627" s="19"/>
      <c r="N627" s="12"/>
      <c r="S627"/>
      <c r="T627"/>
    </row>
    <row r="628" spans="2:20" s="1" customFormat="1">
      <c r="B628" s="15"/>
      <c r="C628" s="15"/>
      <c r="D628"/>
      <c r="E628"/>
      <c r="F628" s="6"/>
      <c r="G628" s="6"/>
      <c r="H628" s="102"/>
      <c r="I628" s="103"/>
      <c r="J628" s="107"/>
      <c r="K628" s="108"/>
      <c r="L628" s="110"/>
      <c r="M628" s="19"/>
      <c r="N628" s="12"/>
      <c r="S628"/>
      <c r="T628"/>
    </row>
    <row r="629" spans="2:20" s="1" customFormat="1" ht="15.75">
      <c r="B629" s="15"/>
      <c r="C629" s="15"/>
      <c r="D629"/>
      <c r="E629"/>
      <c r="F629" s="18"/>
      <c r="G629" s="18"/>
      <c r="H629" s="104"/>
      <c r="I629" s="101"/>
      <c r="J629" s="107"/>
      <c r="K629" s="108"/>
      <c r="L629" s="110"/>
      <c r="M629" s="2"/>
      <c r="N629" s="12"/>
      <c r="S629"/>
      <c r="T629"/>
    </row>
    <row r="630" spans="2:20" s="1" customFormat="1">
      <c r="B630" s="15"/>
      <c r="C630" s="15"/>
      <c r="D630"/>
      <c r="E630"/>
      <c r="F630" s="6"/>
      <c r="G630" s="6"/>
      <c r="H630" s="102"/>
      <c r="I630" s="101"/>
      <c r="J630" s="107"/>
      <c r="K630" s="108"/>
      <c r="L630" s="110"/>
      <c r="M630" s="2"/>
      <c r="N630" s="12"/>
      <c r="S630"/>
      <c r="T630"/>
    </row>
    <row r="631" spans="2:20" s="1" customFormat="1">
      <c r="B631" s="15"/>
      <c r="C631" s="15"/>
      <c r="D631"/>
      <c r="E631"/>
      <c r="F631" s="6"/>
      <c r="G631" s="6"/>
      <c r="H631" s="102"/>
      <c r="I631" s="101"/>
      <c r="J631" s="107"/>
      <c r="K631" s="108"/>
      <c r="L631" s="110"/>
      <c r="M631" s="2"/>
      <c r="N631" s="2"/>
      <c r="S631"/>
      <c r="T631"/>
    </row>
    <row r="632" spans="2:20" s="1" customFormat="1">
      <c r="B632" s="15"/>
      <c r="C632" s="15"/>
      <c r="D632"/>
      <c r="E632"/>
      <c r="F632" s="6"/>
      <c r="G632" s="6"/>
      <c r="H632" s="102"/>
      <c r="I632" s="101"/>
      <c r="J632" s="107"/>
      <c r="K632" s="108"/>
      <c r="L632" s="110"/>
      <c r="M632" s="2"/>
      <c r="N632" s="2"/>
      <c r="S632"/>
      <c r="T632"/>
    </row>
    <row r="633" spans="2:20" s="1" customFormat="1">
      <c r="B633" s="15"/>
      <c r="C633" s="15"/>
      <c r="D633"/>
      <c r="E633"/>
      <c r="F633" s="6"/>
      <c r="G633" s="6"/>
      <c r="H633" s="102"/>
      <c r="I633" s="101"/>
      <c r="J633" s="13"/>
      <c r="K633" s="108"/>
      <c r="L633" s="110"/>
      <c r="M633" s="17"/>
      <c r="N633" s="2"/>
      <c r="S633"/>
      <c r="T633"/>
    </row>
    <row r="634" spans="2:20" s="1" customFormat="1">
      <c r="B634" s="15"/>
      <c r="C634" s="15"/>
      <c r="D634"/>
      <c r="E634"/>
      <c r="F634" s="6"/>
      <c r="G634" s="6"/>
      <c r="H634" s="102"/>
      <c r="I634" s="101"/>
      <c r="J634" s="13"/>
      <c r="K634" s="108"/>
      <c r="L634" s="110"/>
      <c r="M634" s="17"/>
      <c r="N634" s="2"/>
      <c r="S634"/>
      <c r="T634"/>
    </row>
    <row r="635" spans="2:20" s="1" customFormat="1">
      <c r="B635" s="15"/>
      <c r="C635" s="15"/>
      <c r="D635"/>
      <c r="E635"/>
      <c r="F635" s="6"/>
      <c r="G635" s="6"/>
      <c r="H635" s="102"/>
      <c r="I635" s="101"/>
      <c r="J635" s="13"/>
      <c r="K635" s="108"/>
      <c r="L635" s="110"/>
      <c r="M635" s="17"/>
      <c r="N635" s="2"/>
      <c r="S635"/>
      <c r="T635"/>
    </row>
    <row r="636" spans="2:20" s="1" customFormat="1">
      <c r="B636" s="15"/>
      <c r="C636" s="15"/>
      <c r="D636"/>
      <c r="E636"/>
      <c r="F636" s="14"/>
      <c r="G636" s="14"/>
      <c r="H636" s="105"/>
      <c r="I636" s="103"/>
      <c r="J636" s="8"/>
      <c r="K636" s="111"/>
      <c r="L636" s="111"/>
      <c r="M636" s="16"/>
      <c r="N636" s="2"/>
      <c r="S636"/>
      <c r="T636"/>
    </row>
    <row r="637" spans="2:20" s="1" customFormat="1">
      <c r="B637" s="15"/>
      <c r="C637" s="15"/>
      <c r="D637"/>
      <c r="E637"/>
      <c r="F637" s="14"/>
      <c r="G637" s="14"/>
      <c r="H637" s="105"/>
      <c r="I637" s="103"/>
      <c r="J637" s="8"/>
      <c r="K637" s="111"/>
      <c r="L637" s="111"/>
      <c r="M637" s="12"/>
      <c r="N637" s="2"/>
      <c r="S637"/>
      <c r="T637"/>
    </row>
    <row r="638" spans="2:20" s="1" customFormat="1">
      <c r="B638"/>
      <c r="C638"/>
      <c r="D638"/>
      <c r="E638"/>
      <c r="F638" s="6"/>
      <c r="G638" s="11"/>
      <c r="H638" s="4"/>
      <c r="I638" s="3"/>
      <c r="J638" s="106"/>
      <c r="K638" s="108"/>
      <c r="L638" s="108"/>
      <c r="M638" s="2"/>
      <c r="N638" s="2"/>
      <c r="S638"/>
      <c r="T638"/>
    </row>
    <row r="639" spans="2:20" s="1" customFormat="1">
      <c r="B639"/>
      <c r="C639"/>
      <c r="D639"/>
      <c r="E639"/>
      <c r="F639" s="6"/>
      <c r="G639" s="6"/>
      <c r="H639" s="102"/>
      <c r="I639" s="101"/>
      <c r="J639" s="106"/>
      <c r="K639" s="108"/>
      <c r="L639" s="110"/>
      <c r="M639" s="2"/>
      <c r="N639" s="2"/>
      <c r="S639"/>
      <c r="T639"/>
    </row>
    <row r="640" spans="2:20" s="1" customFormat="1">
      <c r="B640"/>
      <c r="C640"/>
      <c r="D640"/>
      <c r="E640"/>
      <c r="F640" s="6"/>
      <c r="G640" s="6"/>
      <c r="H640" s="102"/>
      <c r="I640" s="101"/>
      <c r="J640" s="106"/>
      <c r="K640" s="108"/>
      <c r="L640" s="110"/>
      <c r="M640" s="2"/>
      <c r="N640" s="2"/>
      <c r="S640"/>
      <c r="T640"/>
    </row>
    <row r="641" spans="2:20" s="1" customFormat="1">
      <c r="B641"/>
      <c r="C641"/>
      <c r="D641"/>
      <c r="E641"/>
      <c r="F641" s="6"/>
      <c r="G641" s="6"/>
      <c r="H641" s="102"/>
      <c r="I641" s="101"/>
      <c r="J641" s="106"/>
      <c r="K641" s="108"/>
      <c r="L641" s="108"/>
      <c r="M641" s="2"/>
      <c r="N641" s="2"/>
      <c r="S641"/>
      <c r="T641"/>
    </row>
    <row r="642" spans="2:20" s="1" customFormat="1">
      <c r="B642"/>
      <c r="C642"/>
      <c r="D642"/>
      <c r="E642"/>
      <c r="F642" s="6"/>
      <c r="G642" s="6"/>
      <c r="H642" s="102"/>
      <c r="I642" s="101"/>
      <c r="J642" s="106"/>
      <c r="K642" s="108"/>
      <c r="L642" s="108"/>
      <c r="M642" s="2"/>
      <c r="N642" s="2"/>
      <c r="S642"/>
      <c r="T642"/>
    </row>
    <row r="643" spans="2:20" s="1" customFormat="1">
      <c r="B643"/>
      <c r="C643"/>
      <c r="D643"/>
      <c r="E643"/>
      <c r="F643" s="6"/>
      <c r="G643" s="6"/>
      <c r="H643" s="4"/>
      <c r="I643" s="3"/>
      <c r="J643" s="106"/>
      <c r="K643" s="108"/>
      <c r="L643" s="108"/>
      <c r="M643" s="2"/>
      <c r="N643" s="2"/>
      <c r="S643"/>
      <c r="T643"/>
    </row>
    <row r="644" spans="2:20" s="1" customFormat="1">
      <c r="B644"/>
      <c r="C644"/>
      <c r="D644"/>
      <c r="E644"/>
      <c r="F644" s="6"/>
      <c r="G644" s="6"/>
      <c r="H644" s="4"/>
      <c r="I644" s="3"/>
      <c r="J644" s="106"/>
      <c r="K644" s="108"/>
      <c r="L644" s="108"/>
      <c r="M644" s="2"/>
      <c r="N644" s="2"/>
      <c r="S644"/>
      <c r="T644"/>
    </row>
    <row r="645" spans="2:20" s="1" customFormat="1">
      <c r="B645"/>
      <c r="C645"/>
      <c r="D645"/>
      <c r="E645"/>
      <c r="F645" s="6"/>
      <c r="G645" s="6"/>
      <c r="H645" s="4"/>
      <c r="I645" s="3"/>
      <c r="J645" s="106"/>
      <c r="K645" s="108"/>
      <c r="L645" s="108"/>
      <c r="M645" s="2"/>
      <c r="N645" s="2"/>
      <c r="S645"/>
      <c r="T645"/>
    </row>
    <row r="646" spans="2:20" s="1" customFormat="1">
      <c r="B646"/>
      <c r="C646"/>
      <c r="D646"/>
      <c r="E646"/>
      <c r="F646" s="6"/>
      <c r="G646" s="6"/>
      <c r="H646" s="4"/>
      <c r="I646" s="3"/>
      <c r="J646" s="106"/>
      <c r="K646" s="108"/>
      <c r="L646" s="108"/>
      <c r="M646" s="2"/>
      <c r="N646" s="2"/>
      <c r="S646"/>
      <c r="T646"/>
    </row>
    <row r="647" spans="2:20" s="1" customFormat="1">
      <c r="B647"/>
      <c r="C647"/>
      <c r="D647"/>
      <c r="E647"/>
      <c r="F647" s="6"/>
      <c r="G647" s="6"/>
      <c r="H647" s="4"/>
      <c r="I647" s="3"/>
      <c r="J647" s="106"/>
      <c r="K647" s="108"/>
      <c r="L647" s="108"/>
      <c r="M647" s="2"/>
      <c r="N647" s="2"/>
      <c r="S647"/>
      <c r="T647"/>
    </row>
    <row r="648" spans="2:20" s="1" customFormat="1">
      <c r="B648"/>
      <c r="C648"/>
      <c r="D648"/>
      <c r="E648"/>
      <c r="F648" s="6"/>
      <c r="G648" s="6"/>
      <c r="H648" s="4"/>
      <c r="I648" s="3"/>
      <c r="J648" s="106"/>
      <c r="K648" s="108"/>
      <c r="L648" s="108"/>
      <c r="M648" s="2"/>
      <c r="N648" s="2"/>
      <c r="S648"/>
      <c r="T648"/>
    </row>
    <row r="649" spans="2:20" s="1" customFormat="1">
      <c r="B649"/>
      <c r="C649"/>
      <c r="D649"/>
      <c r="E649"/>
      <c r="F649" s="6"/>
      <c r="G649" s="6"/>
      <c r="H649" s="4"/>
      <c r="I649" s="3"/>
      <c r="J649" s="106"/>
      <c r="K649" s="108"/>
      <c r="L649" s="108"/>
      <c r="M649" s="2"/>
      <c r="N649" s="2"/>
      <c r="S649"/>
      <c r="T649"/>
    </row>
    <row r="650" spans="2:20" s="1" customFormat="1">
      <c r="B650"/>
      <c r="C650"/>
      <c r="D650"/>
      <c r="E650"/>
      <c r="F650" s="6"/>
      <c r="G650" s="6"/>
      <c r="H650" s="4"/>
      <c r="I650" s="3"/>
      <c r="J650" s="106"/>
      <c r="K650" s="108"/>
      <c r="L650" s="108"/>
      <c r="M650" s="2"/>
      <c r="N650" s="2"/>
      <c r="S650"/>
      <c r="T650"/>
    </row>
    <row r="651" spans="2:20" s="1" customFormat="1">
      <c r="B651"/>
      <c r="C651"/>
      <c r="D651"/>
      <c r="E651"/>
      <c r="F651" s="6"/>
      <c r="G651" s="6"/>
      <c r="H651" s="4"/>
      <c r="I651" s="3"/>
      <c r="J651" s="106"/>
      <c r="K651" s="108"/>
      <c r="L651" s="108"/>
      <c r="M651" s="2"/>
      <c r="N651" s="2"/>
      <c r="S651"/>
      <c r="T651"/>
    </row>
    <row r="652" spans="2:20" s="1" customFormat="1">
      <c r="B652"/>
      <c r="C652"/>
      <c r="D652"/>
      <c r="E652"/>
      <c r="F652" s="6"/>
      <c r="G652" s="6"/>
      <c r="H652" s="4"/>
      <c r="I652" s="3"/>
      <c r="J652" s="106"/>
      <c r="K652" s="108"/>
      <c r="L652" s="108"/>
      <c r="M652" s="2"/>
      <c r="N652" s="2"/>
      <c r="S652"/>
      <c r="T652"/>
    </row>
    <row r="653" spans="2:20" s="1" customFormat="1">
      <c r="B653"/>
      <c r="C653"/>
      <c r="D653"/>
      <c r="E653"/>
      <c r="F653" s="6"/>
      <c r="G653" s="6"/>
      <c r="H653" s="4"/>
      <c r="I653" s="3"/>
      <c r="J653" s="106"/>
      <c r="K653" s="108"/>
      <c r="L653" s="108"/>
      <c r="M653" s="2"/>
      <c r="N653" s="2"/>
      <c r="S653"/>
      <c r="T653"/>
    </row>
    <row r="654" spans="2:20" s="1" customFormat="1">
      <c r="B654"/>
      <c r="C654"/>
      <c r="D654"/>
      <c r="E654"/>
      <c r="F654" s="6"/>
      <c r="G654" s="6"/>
      <c r="H654" s="4"/>
      <c r="I654" s="3"/>
      <c r="J654" s="106"/>
      <c r="K654" s="108"/>
      <c r="L654" s="108"/>
      <c r="M654" s="2"/>
      <c r="N654" s="2"/>
      <c r="S654"/>
      <c r="T654"/>
    </row>
    <row r="655" spans="2:20" s="1" customFormat="1">
      <c r="B655"/>
      <c r="C655"/>
      <c r="D655"/>
      <c r="E655"/>
      <c r="F655" s="6"/>
      <c r="G655" s="6"/>
      <c r="H655" s="4"/>
      <c r="I655" s="3"/>
      <c r="J655" s="106"/>
      <c r="K655" s="108"/>
      <c r="L655" s="108"/>
      <c r="M655" s="2"/>
      <c r="N655" s="2"/>
      <c r="S655"/>
      <c r="T655"/>
    </row>
    <row r="656" spans="2:20" s="1" customFormat="1">
      <c r="B656"/>
      <c r="C656"/>
      <c r="D656"/>
      <c r="E656"/>
      <c r="F656" s="6"/>
      <c r="G656" s="6"/>
      <c r="H656" s="4"/>
      <c r="I656" s="3"/>
      <c r="J656" s="106"/>
      <c r="K656" s="108"/>
      <c r="L656" s="108"/>
      <c r="M656" s="2"/>
      <c r="N656" s="2"/>
      <c r="S656"/>
      <c r="T656"/>
    </row>
    <row r="657" spans="2:20" s="1" customFormat="1">
      <c r="B657"/>
      <c r="C657"/>
      <c r="D657"/>
      <c r="E657"/>
      <c r="F657" s="6"/>
      <c r="G657" s="6"/>
      <c r="H657" s="4"/>
      <c r="I657" s="3"/>
      <c r="J657" s="106"/>
      <c r="K657" s="108"/>
      <c r="L657" s="108"/>
      <c r="M657" s="2"/>
      <c r="N657" s="2"/>
      <c r="S657"/>
      <c r="T657"/>
    </row>
    <row r="658" spans="2:20" s="1" customFormat="1">
      <c r="B658"/>
      <c r="C658"/>
      <c r="D658"/>
      <c r="E658"/>
      <c r="F658" s="6"/>
      <c r="G658" s="6"/>
      <c r="H658" s="4"/>
      <c r="I658" s="3"/>
      <c r="J658" s="106"/>
      <c r="K658" s="108"/>
      <c r="L658" s="108"/>
      <c r="M658" s="2"/>
      <c r="N658" s="2"/>
      <c r="S658"/>
      <c r="T658"/>
    </row>
    <row r="659" spans="2:20" s="1" customFormat="1">
      <c r="B659"/>
      <c r="C659"/>
      <c r="D659"/>
      <c r="E659"/>
      <c r="F659" s="6"/>
      <c r="G659" s="6"/>
      <c r="H659" s="4"/>
      <c r="I659" s="3"/>
      <c r="J659" s="106"/>
      <c r="K659" s="108"/>
      <c r="L659" s="108"/>
      <c r="M659" s="2"/>
      <c r="N659" s="2"/>
      <c r="S659"/>
      <c r="T659"/>
    </row>
    <row r="660" spans="2:20" s="1" customFormat="1">
      <c r="B660"/>
      <c r="C660"/>
      <c r="D660"/>
      <c r="E660"/>
      <c r="F660" s="6"/>
      <c r="G660" s="6"/>
      <c r="H660" s="4"/>
      <c r="I660" s="3"/>
      <c r="J660" s="106"/>
      <c r="K660" s="108"/>
      <c r="L660" s="108"/>
      <c r="M660" s="2"/>
      <c r="N660" s="2"/>
      <c r="S660"/>
      <c r="T660"/>
    </row>
    <row r="661" spans="2:20" s="1" customFormat="1">
      <c r="B661"/>
      <c r="C661"/>
      <c r="D661"/>
      <c r="E661"/>
      <c r="F661" s="6"/>
      <c r="G661" s="6"/>
      <c r="H661" s="4"/>
      <c r="I661" s="3"/>
      <c r="J661" s="106"/>
      <c r="K661" s="108"/>
      <c r="L661" s="108"/>
      <c r="M661" s="2"/>
      <c r="N661" s="2"/>
      <c r="S661"/>
      <c r="T661"/>
    </row>
    <row r="662" spans="2:20" s="1" customFormat="1">
      <c r="B662"/>
      <c r="C662"/>
      <c r="D662"/>
      <c r="E662"/>
      <c r="F662" s="6"/>
      <c r="G662" s="6"/>
      <c r="H662" s="4"/>
      <c r="I662" s="3"/>
      <c r="J662" s="106"/>
      <c r="K662" s="108"/>
      <c r="L662" s="108"/>
      <c r="M662" s="2"/>
      <c r="N662" s="2"/>
      <c r="S662"/>
      <c r="T662"/>
    </row>
    <row r="663" spans="2:20" s="1" customFormat="1">
      <c r="B663"/>
      <c r="C663"/>
      <c r="D663"/>
      <c r="E663"/>
      <c r="F663" s="6"/>
      <c r="G663" s="6"/>
      <c r="H663" s="4"/>
      <c r="I663" s="3"/>
      <c r="J663" s="106"/>
      <c r="K663" s="108"/>
      <c r="L663" s="108"/>
      <c r="M663" s="2"/>
      <c r="N663" s="2"/>
      <c r="S663"/>
      <c r="T663"/>
    </row>
    <row r="664" spans="2:20" s="1" customFormat="1">
      <c r="B664"/>
      <c r="C664"/>
      <c r="D664"/>
      <c r="E664"/>
      <c r="F664" s="6"/>
      <c r="G664" s="6"/>
      <c r="H664" s="4"/>
      <c r="I664" s="3"/>
      <c r="J664" s="106"/>
      <c r="K664" s="108"/>
      <c r="L664" s="108"/>
      <c r="M664" s="2"/>
      <c r="N664" s="2"/>
      <c r="S664"/>
      <c r="T664"/>
    </row>
    <row r="665" spans="2:20" s="1" customFormat="1">
      <c r="B665"/>
      <c r="C665"/>
      <c r="D665"/>
      <c r="E665"/>
      <c r="F665" s="6"/>
      <c r="G665" s="6"/>
      <c r="H665" s="4"/>
      <c r="I665" s="3"/>
      <c r="J665" s="106"/>
      <c r="K665" s="108"/>
      <c r="L665" s="108"/>
      <c r="M665" s="2"/>
      <c r="N665" s="2"/>
      <c r="S665"/>
      <c r="T665"/>
    </row>
    <row r="666" spans="2:20" s="1" customFormat="1">
      <c r="B666"/>
      <c r="C666"/>
      <c r="D666"/>
      <c r="E666"/>
      <c r="F666" s="6"/>
      <c r="G666" s="6"/>
      <c r="H666" s="4"/>
      <c r="I666" s="3"/>
      <c r="J666" s="106"/>
      <c r="K666" s="108"/>
      <c r="L666" s="108"/>
      <c r="M666" s="2"/>
      <c r="N666" s="2"/>
      <c r="S666"/>
      <c r="T666"/>
    </row>
    <row r="667" spans="2:20" s="1" customFormat="1">
      <c r="B667"/>
      <c r="C667"/>
      <c r="D667"/>
      <c r="E667"/>
      <c r="F667" s="6"/>
      <c r="G667" s="6"/>
      <c r="H667" s="4"/>
      <c r="I667" s="3"/>
      <c r="J667" s="106"/>
      <c r="K667" s="108"/>
      <c r="L667" s="108"/>
      <c r="M667" s="2"/>
      <c r="N667" s="2"/>
      <c r="S667"/>
      <c r="T667"/>
    </row>
    <row r="668" spans="2:20" s="1" customFormat="1">
      <c r="B668"/>
      <c r="C668"/>
      <c r="D668"/>
      <c r="E668"/>
      <c r="F668" s="6"/>
      <c r="G668" s="6"/>
      <c r="H668" s="4"/>
      <c r="I668" s="3"/>
      <c r="J668" s="106"/>
      <c r="K668" s="108"/>
      <c r="L668" s="108"/>
      <c r="M668" s="2"/>
      <c r="N668" s="2"/>
      <c r="S668"/>
      <c r="T668"/>
    </row>
    <row r="669" spans="2:20" s="1" customFormat="1">
      <c r="B669"/>
      <c r="C669"/>
      <c r="D669"/>
      <c r="E669"/>
      <c r="F669" s="6"/>
      <c r="G669" s="6"/>
      <c r="H669" s="4"/>
      <c r="I669" s="3"/>
      <c r="J669" s="106"/>
      <c r="K669" s="108"/>
      <c r="L669" s="108"/>
      <c r="M669" s="2"/>
      <c r="N669" s="2"/>
      <c r="S669"/>
      <c r="T669"/>
    </row>
    <row r="670" spans="2:20" s="1" customFormat="1">
      <c r="B670"/>
      <c r="C670"/>
      <c r="D670"/>
      <c r="E670"/>
      <c r="F670" s="6"/>
      <c r="G670" s="6"/>
      <c r="H670" s="4"/>
      <c r="I670" s="3"/>
      <c r="J670" s="106"/>
      <c r="K670" s="108"/>
      <c r="L670" s="108"/>
      <c r="M670" s="2"/>
      <c r="N670" s="2"/>
      <c r="S670"/>
      <c r="T670"/>
    </row>
    <row r="671" spans="2:20" s="1" customFormat="1">
      <c r="B671"/>
      <c r="C671"/>
      <c r="D671"/>
      <c r="E671"/>
      <c r="F671" s="6"/>
      <c r="G671" s="6"/>
      <c r="H671" s="4"/>
      <c r="I671" s="3"/>
      <c r="J671" s="106"/>
      <c r="K671" s="108"/>
      <c r="L671" s="108"/>
      <c r="M671" s="2"/>
      <c r="N671" s="2"/>
      <c r="S671"/>
      <c r="T671"/>
    </row>
    <row r="672" spans="2:20" s="1" customFormat="1">
      <c r="B672"/>
      <c r="C672"/>
      <c r="D672"/>
      <c r="E672"/>
      <c r="F672" s="6"/>
      <c r="G672" s="6"/>
      <c r="H672" s="4"/>
      <c r="I672" s="3"/>
      <c r="J672" s="106"/>
      <c r="K672" s="108"/>
      <c r="L672" s="108"/>
      <c r="M672" s="2"/>
      <c r="N672" s="2"/>
      <c r="S672"/>
      <c r="T672"/>
    </row>
    <row r="673" spans="2:20" s="1" customFormat="1">
      <c r="B673"/>
      <c r="C673"/>
      <c r="D673"/>
      <c r="E673"/>
      <c r="F673" s="6"/>
      <c r="G673" s="6"/>
      <c r="H673" s="4"/>
      <c r="I673" s="3"/>
      <c r="J673" s="106"/>
      <c r="K673" s="108"/>
      <c r="L673" s="108"/>
      <c r="M673" s="2"/>
      <c r="N673" s="2"/>
      <c r="S673"/>
      <c r="T673"/>
    </row>
    <row r="674" spans="2:20" s="1" customFormat="1">
      <c r="B674"/>
      <c r="C674"/>
      <c r="D674"/>
      <c r="E674"/>
      <c r="F674" s="6"/>
      <c r="G674" s="6"/>
      <c r="H674" s="4"/>
      <c r="I674" s="3"/>
      <c r="J674" s="106"/>
      <c r="K674" s="108"/>
      <c r="L674" s="108"/>
      <c r="M674" s="2"/>
      <c r="N674" s="2"/>
      <c r="S674"/>
      <c r="T674"/>
    </row>
    <row r="675" spans="2:20" s="1" customFormat="1">
      <c r="B675"/>
      <c r="C675"/>
      <c r="D675"/>
      <c r="E675"/>
      <c r="F675" s="6"/>
      <c r="G675" s="6"/>
      <c r="H675" s="4"/>
      <c r="I675" s="3"/>
      <c r="J675" s="106"/>
      <c r="K675" s="108"/>
      <c r="L675" s="108"/>
      <c r="M675" s="2"/>
      <c r="N675" s="2"/>
      <c r="S675"/>
      <c r="T675"/>
    </row>
    <row r="676" spans="2:20" s="1" customFormat="1">
      <c r="B676"/>
      <c r="C676"/>
      <c r="D676"/>
      <c r="E676"/>
      <c r="F676" s="6"/>
      <c r="G676" s="6"/>
      <c r="H676" s="4"/>
      <c r="I676" s="3"/>
      <c r="J676" s="106"/>
      <c r="K676" s="108"/>
      <c r="L676" s="108"/>
      <c r="M676" s="2"/>
      <c r="N676" s="2"/>
      <c r="S676"/>
      <c r="T676"/>
    </row>
    <row r="677" spans="2:20" s="1" customFormat="1">
      <c r="B677"/>
      <c r="C677"/>
      <c r="D677"/>
      <c r="E677"/>
      <c r="F677" s="6"/>
      <c r="G677" s="6"/>
      <c r="H677" s="4"/>
      <c r="I677" s="3"/>
      <c r="J677" s="106"/>
      <c r="K677" s="108"/>
      <c r="L677" s="108"/>
      <c r="M677" s="2"/>
      <c r="N677" s="2"/>
      <c r="S677"/>
      <c r="T677"/>
    </row>
    <row r="678" spans="2:20" s="1" customFormat="1">
      <c r="B678"/>
      <c r="C678"/>
      <c r="D678"/>
      <c r="E678"/>
      <c r="F678" s="6"/>
      <c r="G678" s="6"/>
      <c r="H678" s="4"/>
      <c r="I678" s="3"/>
      <c r="J678" s="106"/>
      <c r="K678" s="108"/>
      <c r="L678" s="108"/>
      <c r="M678" s="2"/>
      <c r="N678" s="2"/>
      <c r="S678"/>
      <c r="T678"/>
    </row>
    <row r="679" spans="2:20" s="1" customFormat="1">
      <c r="B679"/>
      <c r="C679"/>
      <c r="D679"/>
      <c r="E679"/>
      <c r="F679" s="6"/>
      <c r="G679" s="6"/>
      <c r="H679" s="4"/>
      <c r="I679" s="3"/>
      <c r="J679" s="106"/>
      <c r="K679" s="108"/>
      <c r="L679" s="108"/>
      <c r="M679" s="2"/>
      <c r="N679" s="2"/>
      <c r="S679"/>
      <c r="T679"/>
    </row>
    <row r="680" spans="2:20" s="1" customFormat="1">
      <c r="B680"/>
      <c r="C680"/>
      <c r="D680"/>
      <c r="E680"/>
      <c r="F680" s="6"/>
      <c r="G680" s="6"/>
      <c r="H680" s="4"/>
      <c r="I680" s="3"/>
      <c r="J680" s="106"/>
      <c r="K680" s="108"/>
      <c r="L680" s="108"/>
      <c r="M680" s="2"/>
      <c r="N680" s="2"/>
      <c r="S680"/>
      <c r="T680"/>
    </row>
    <row r="681" spans="2:20" s="1" customFormat="1">
      <c r="B681"/>
      <c r="C681"/>
      <c r="D681"/>
      <c r="E681"/>
      <c r="F681" s="6"/>
      <c r="G681" s="6"/>
      <c r="H681" s="4"/>
      <c r="I681" s="3"/>
      <c r="J681" s="106"/>
      <c r="K681" s="108"/>
      <c r="L681" s="108"/>
      <c r="M681" s="2"/>
      <c r="N681" s="2"/>
      <c r="S681"/>
      <c r="T681"/>
    </row>
    <row r="682" spans="2:20" s="1" customFormat="1">
      <c r="B682"/>
      <c r="C682"/>
      <c r="D682"/>
      <c r="E682"/>
      <c r="F682" s="6"/>
      <c r="G682" s="6"/>
      <c r="H682" s="4"/>
      <c r="I682" s="3"/>
      <c r="J682" s="106"/>
      <c r="K682" s="108"/>
      <c r="L682" s="108"/>
      <c r="M682" s="2"/>
      <c r="N682" s="2"/>
      <c r="S682"/>
      <c r="T682"/>
    </row>
    <row r="683" spans="2:20" s="1" customFormat="1">
      <c r="B683"/>
      <c r="C683"/>
      <c r="D683"/>
      <c r="E683"/>
      <c r="F683" s="6"/>
      <c r="G683" s="6"/>
      <c r="H683" s="4"/>
      <c r="I683" s="3"/>
      <c r="J683" s="106"/>
      <c r="K683" s="108"/>
      <c r="L683" s="108"/>
      <c r="M683" s="2"/>
      <c r="N683" s="2"/>
      <c r="S683"/>
      <c r="T683"/>
    </row>
    <row r="684" spans="2:20" s="1" customFormat="1">
      <c r="B684"/>
      <c r="C684"/>
      <c r="D684"/>
      <c r="E684"/>
      <c r="F684" s="6"/>
      <c r="G684" s="6"/>
      <c r="H684" s="4"/>
      <c r="I684" s="3"/>
      <c r="J684" s="106"/>
      <c r="K684" s="108"/>
      <c r="L684" s="108"/>
      <c r="M684" s="2"/>
      <c r="N684" s="2"/>
      <c r="S684"/>
      <c r="T684"/>
    </row>
    <row r="685" spans="2:20" s="1" customFormat="1">
      <c r="B685"/>
      <c r="C685"/>
      <c r="D685"/>
      <c r="E685"/>
      <c r="F685" s="6"/>
      <c r="G685" s="6"/>
      <c r="H685" s="4"/>
      <c r="I685" s="3"/>
      <c r="J685" s="106"/>
      <c r="K685" s="108"/>
      <c r="L685" s="108"/>
      <c r="M685" s="2"/>
      <c r="N685" s="2"/>
      <c r="S685"/>
      <c r="T685"/>
    </row>
    <row r="686" spans="2:20" s="1" customFormat="1">
      <c r="B686"/>
      <c r="C686"/>
      <c r="D686"/>
      <c r="E686"/>
      <c r="F686" s="6"/>
      <c r="G686" s="6"/>
      <c r="H686" s="4"/>
      <c r="I686" s="3"/>
      <c r="J686" s="106"/>
      <c r="K686" s="108"/>
      <c r="L686" s="108"/>
      <c r="M686" s="2"/>
      <c r="N686" s="2"/>
      <c r="S686"/>
      <c r="T686"/>
    </row>
    <row r="687" spans="2:20" s="1" customFormat="1">
      <c r="B687"/>
      <c r="C687"/>
      <c r="D687"/>
      <c r="E687"/>
      <c r="F687" s="6"/>
      <c r="G687" s="6"/>
      <c r="H687" s="4"/>
      <c r="I687" s="3"/>
      <c r="J687" s="106"/>
      <c r="K687" s="108"/>
      <c r="L687" s="108"/>
      <c r="M687" s="2"/>
      <c r="N687" s="2"/>
      <c r="S687"/>
      <c r="T687"/>
    </row>
    <row r="688" spans="2:20" s="1" customFormat="1">
      <c r="B688"/>
      <c r="C688"/>
      <c r="D688"/>
      <c r="E688"/>
      <c r="F688" s="6"/>
      <c r="G688" s="6"/>
      <c r="H688" s="4"/>
      <c r="I688" s="3"/>
      <c r="J688" s="106"/>
      <c r="K688" s="108"/>
      <c r="L688" s="108"/>
      <c r="M688" s="2"/>
      <c r="N688" s="2"/>
      <c r="S688"/>
      <c r="T688"/>
    </row>
    <row r="689" spans="2:20" s="1" customFormat="1">
      <c r="B689"/>
      <c r="C689"/>
      <c r="D689"/>
      <c r="E689"/>
      <c r="F689" s="6"/>
      <c r="G689" s="6"/>
      <c r="H689" s="4"/>
      <c r="I689" s="3"/>
      <c r="J689" s="106"/>
      <c r="K689" s="108"/>
      <c r="L689" s="108"/>
      <c r="M689" s="2"/>
      <c r="N689" s="2"/>
      <c r="S689"/>
      <c r="T689"/>
    </row>
    <row r="690" spans="2:20" s="1" customFormat="1">
      <c r="B690"/>
      <c r="C690"/>
      <c r="D690"/>
      <c r="E690"/>
      <c r="F690" s="6"/>
      <c r="G690" s="6"/>
      <c r="H690" s="4"/>
      <c r="I690" s="3"/>
      <c r="J690" s="106"/>
      <c r="K690" s="108"/>
      <c r="L690" s="108"/>
      <c r="M690" s="2"/>
      <c r="N690" s="2"/>
      <c r="S690"/>
      <c r="T690"/>
    </row>
    <row r="691" spans="2:20" s="1" customFormat="1">
      <c r="B691"/>
      <c r="C691"/>
      <c r="D691"/>
      <c r="E691"/>
      <c r="F691" s="6"/>
      <c r="G691" s="6"/>
      <c r="H691" s="4"/>
      <c r="I691" s="3"/>
      <c r="J691" s="106"/>
      <c r="K691" s="108"/>
      <c r="L691" s="108"/>
      <c r="M691" s="2"/>
      <c r="N691" s="2"/>
      <c r="S691"/>
      <c r="T691"/>
    </row>
    <row r="692" spans="2:20" s="1" customFormat="1">
      <c r="B692"/>
      <c r="C692"/>
      <c r="D692"/>
      <c r="E692"/>
      <c r="F692" s="6"/>
      <c r="G692" s="6"/>
      <c r="H692" s="4"/>
      <c r="I692" s="3"/>
      <c r="J692" s="106"/>
      <c r="K692" s="108"/>
      <c r="L692" s="108"/>
      <c r="M692" s="2"/>
      <c r="N692" s="2"/>
      <c r="S692"/>
      <c r="T692"/>
    </row>
    <row r="693" spans="2:20" s="1" customFormat="1">
      <c r="B693"/>
      <c r="C693"/>
      <c r="D693"/>
      <c r="E693"/>
      <c r="F693" s="6"/>
      <c r="G693" s="6"/>
      <c r="H693" s="4"/>
      <c r="I693" s="3"/>
      <c r="J693" s="106"/>
      <c r="K693" s="108"/>
      <c r="L693" s="108"/>
      <c r="M693" s="2"/>
      <c r="N693" s="2"/>
      <c r="S693"/>
      <c r="T693"/>
    </row>
    <row r="694" spans="2:20" s="1" customFormat="1">
      <c r="B694"/>
      <c r="C694"/>
      <c r="D694"/>
      <c r="E694"/>
      <c r="F694" s="6"/>
      <c r="G694" s="6"/>
      <c r="H694" s="4"/>
      <c r="I694" s="3"/>
      <c r="J694" s="106"/>
      <c r="K694" s="108"/>
      <c r="L694" s="108"/>
      <c r="M694" s="2"/>
      <c r="N694" s="2"/>
      <c r="S694"/>
      <c r="T694"/>
    </row>
    <row r="695" spans="2:20" s="1" customFormat="1">
      <c r="B695"/>
      <c r="C695"/>
      <c r="D695"/>
      <c r="E695"/>
      <c r="F695" s="6"/>
      <c r="G695" s="6"/>
      <c r="H695" s="4"/>
      <c r="I695" s="3"/>
      <c r="J695" s="106"/>
      <c r="K695" s="108"/>
      <c r="L695" s="108"/>
      <c r="M695" s="2"/>
      <c r="N695" s="2"/>
      <c r="S695"/>
      <c r="T695"/>
    </row>
    <row r="696" spans="2:20" s="1" customFormat="1">
      <c r="B696"/>
      <c r="C696"/>
      <c r="D696"/>
      <c r="E696"/>
      <c r="F696" s="6"/>
      <c r="G696" s="6"/>
      <c r="H696" s="4"/>
      <c r="I696" s="3"/>
      <c r="J696" s="106"/>
      <c r="K696" s="108"/>
      <c r="L696" s="108"/>
      <c r="M696" s="2"/>
      <c r="N696" s="2"/>
      <c r="S696"/>
      <c r="T696"/>
    </row>
    <row r="697" spans="2:20" s="1" customFormat="1">
      <c r="B697"/>
      <c r="C697"/>
      <c r="D697"/>
      <c r="E697"/>
      <c r="F697" s="6"/>
      <c r="G697" s="6"/>
      <c r="H697" s="4"/>
      <c r="I697" s="3"/>
      <c r="J697" s="106"/>
      <c r="K697" s="108"/>
      <c r="L697" s="108"/>
      <c r="M697" s="2"/>
      <c r="N697" s="2"/>
      <c r="S697"/>
      <c r="T697"/>
    </row>
    <row r="698" spans="2:20" s="1" customFormat="1">
      <c r="B698"/>
      <c r="C698"/>
      <c r="D698"/>
      <c r="E698"/>
      <c r="F698" s="6"/>
      <c r="G698" s="6"/>
      <c r="H698" s="4"/>
      <c r="I698" s="3"/>
      <c r="J698" s="106"/>
      <c r="K698" s="108"/>
      <c r="L698" s="108"/>
      <c r="M698" s="2"/>
      <c r="N698" s="2"/>
      <c r="S698"/>
      <c r="T698"/>
    </row>
    <row r="699" spans="2:20" s="1" customFormat="1">
      <c r="B699"/>
      <c r="C699"/>
      <c r="D699"/>
      <c r="E699"/>
      <c r="F699" s="6"/>
      <c r="G699" s="6"/>
      <c r="H699" s="4"/>
      <c r="I699" s="3"/>
      <c r="J699" s="106"/>
      <c r="K699" s="108"/>
      <c r="L699" s="108"/>
      <c r="M699" s="2"/>
      <c r="N699" s="2"/>
      <c r="S699"/>
      <c r="T699"/>
    </row>
    <row r="700" spans="2:20" s="1" customFormat="1">
      <c r="B700"/>
      <c r="C700"/>
      <c r="D700"/>
      <c r="E700"/>
      <c r="F700" s="6"/>
      <c r="G700" s="6"/>
      <c r="H700" s="4"/>
      <c r="I700" s="3"/>
      <c r="J700" s="106"/>
      <c r="K700" s="108"/>
      <c r="L700" s="108"/>
      <c r="M700" s="2"/>
      <c r="N700" s="2"/>
      <c r="S700"/>
      <c r="T700"/>
    </row>
    <row r="701" spans="2:20" s="1" customFormat="1">
      <c r="B701"/>
      <c r="C701"/>
      <c r="D701"/>
      <c r="E701"/>
      <c r="F701" s="6"/>
      <c r="G701" s="6"/>
      <c r="H701" s="4"/>
      <c r="I701" s="3"/>
      <c r="J701" s="106"/>
      <c r="K701" s="108"/>
      <c r="L701" s="108"/>
      <c r="M701" s="2"/>
      <c r="N701" s="2"/>
      <c r="S701"/>
      <c r="T701"/>
    </row>
    <row r="702" spans="2:20" s="1" customFormat="1">
      <c r="B702"/>
      <c r="C702"/>
      <c r="D702"/>
      <c r="E702"/>
      <c r="F702" s="6"/>
      <c r="G702" s="6"/>
      <c r="H702" s="4"/>
      <c r="I702" s="3"/>
      <c r="J702" s="106"/>
      <c r="K702" s="108"/>
      <c r="L702" s="108"/>
      <c r="M702" s="2"/>
      <c r="N702" s="2"/>
      <c r="S702"/>
      <c r="T702"/>
    </row>
    <row r="703" spans="2:20" s="1" customFormat="1">
      <c r="B703"/>
      <c r="C703"/>
      <c r="D703"/>
      <c r="E703"/>
      <c r="F703" s="6"/>
      <c r="G703" s="6"/>
      <c r="H703" s="4"/>
      <c r="I703" s="3"/>
      <c r="J703" s="106"/>
      <c r="K703" s="108"/>
      <c r="L703" s="108"/>
      <c r="M703" s="2"/>
      <c r="N703" s="2"/>
      <c r="S703"/>
      <c r="T703"/>
    </row>
    <row r="704" spans="2:20" s="1" customFormat="1">
      <c r="B704"/>
      <c r="C704"/>
      <c r="D704"/>
      <c r="E704"/>
      <c r="F704" s="6"/>
      <c r="G704" s="6"/>
      <c r="H704" s="4"/>
      <c r="I704" s="3"/>
      <c r="J704" s="106"/>
      <c r="K704" s="108"/>
      <c r="L704" s="108"/>
      <c r="M704" s="2"/>
      <c r="N704" s="2"/>
      <c r="S704"/>
      <c r="T704"/>
    </row>
    <row r="705" spans="2:20" s="1" customFormat="1">
      <c r="B705"/>
      <c r="C705"/>
      <c r="D705"/>
      <c r="E705"/>
      <c r="F705" s="6"/>
      <c r="G705" s="6"/>
      <c r="H705" s="4"/>
      <c r="I705" s="3"/>
      <c r="J705" s="106"/>
      <c r="K705" s="108"/>
      <c r="L705" s="108"/>
      <c r="M705" s="2"/>
      <c r="N705" s="2"/>
      <c r="S705"/>
      <c r="T705"/>
    </row>
    <row r="706" spans="2:20" s="1" customFormat="1">
      <c r="B706"/>
      <c r="C706"/>
      <c r="D706"/>
      <c r="E706"/>
      <c r="F706" s="6"/>
      <c r="G706" s="6"/>
      <c r="H706" s="4"/>
      <c r="I706" s="3"/>
      <c r="J706" s="106"/>
      <c r="K706" s="108"/>
      <c r="L706" s="108"/>
      <c r="M706" s="2"/>
      <c r="N706" s="2"/>
      <c r="S706"/>
      <c r="T706"/>
    </row>
    <row r="707" spans="2:20" s="1" customFormat="1">
      <c r="B707"/>
      <c r="C707"/>
      <c r="D707"/>
      <c r="E707"/>
      <c r="F707" s="6"/>
      <c r="G707" s="6"/>
      <c r="H707" s="4"/>
      <c r="I707" s="3"/>
      <c r="J707" s="106"/>
      <c r="K707" s="108"/>
      <c r="L707" s="108"/>
      <c r="M707" s="2"/>
      <c r="N707" s="2"/>
      <c r="S707"/>
      <c r="T707"/>
    </row>
    <row r="708" spans="2:20" s="1" customFormat="1">
      <c r="B708"/>
      <c r="C708"/>
      <c r="D708"/>
      <c r="E708"/>
      <c r="F708" s="6"/>
      <c r="G708" s="6"/>
      <c r="H708" s="4"/>
      <c r="I708" s="3"/>
      <c r="J708" s="106"/>
      <c r="K708" s="108"/>
      <c r="L708" s="108"/>
      <c r="M708" s="2"/>
      <c r="N708" s="2"/>
      <c r="S708"/>
      <c r="T708"/>
    </row>
    <row r="709" spans="2:20" s="1" customFormat="1">
      <c r="B709"/>
      <c r="C709"/>
      <c r="D709"/>
      <c r="E709"/>
      <c r="F709" s="6"/>
      <c r="G709" s="6"/>
      <c r="H709" s="4"/>
      <c r="I709" s="3"/>
      <c r="J709" s="106"/>
      <c r="K709" s="108"/>
      <c r="L709" s="108"/>
      <c r="M709" s="2"/>
      <c r="N709" s="2"/>
      <c r="S709"/>
      <c r="T709"/>
    </row>
    <row r="710" spans="2:20" s="1" customFormat="1">
      <c r="B710"/>
      <c r="C710"/>
      <c r="D710"/>
      <c r="E710"/>
      <c r="F710" s="6"/>
      <c r="G710" s="6"/>
      <c r="H710" s="4"/>
      <c r="I710" s="3"/>
      <c r="J710" s="106"/>
      <c r="K710" s="108"/>
      <c r="L710" s="108"/>
      <c r="M710" s="2"/>
      <c r="N710" s="2"/>
      <c r="S710"/>
      <c r="T710"/>
    </row>
    <row r="711" spans="2:20" s="1" customFormat="1">
      <c r="B711"/>
      <c r="C711"/>
      <c r="D711"/>
      <c r="E711"/>
      <c r="F711" s="6"/>
      <c r="G711" s="6"/>
      <c r="H711" s="4"/>
      <c r="I711" s="3"/>
      <c r="J711" s="106"/>
      <c r="K711" s="108"/>
      <c r="L711" s="108"/>
      <c r="M711" s="2"/>
      <c r="N711" s="2"/>
      <c r="S711"/>
      <c r="T711"/>
    </row>
    <row r="712" spans="2:20" s="1" customFormat="1">
      <c r="B712"/>
      <c r="C712"/>
      <c r="D712"/>
      <c r="E712"/>
      <c r="F712" s="6"/>
      <c r="G712" s="6"/>
      <c r="H712" s="4"/>
      <c r="I712" s="3"/>
      <c r="J712" s="106"/>
      <c r="K712" s="108"/>
      <c r="L712" s="108"/>
      <c r="M712" s="2"/>
      <c r="N712" s="2"/>
      <c r="S712"/>
      <c r="T712"/>
    </row>
    <row r="713" spans="2:20" s="1" customFormat="1">
      <c r="B713"/>
      <c r="C713"/>
      <c r="D713"/>
      <c r="E713"/>
      <c r="F713" s="6"/>
      <c r="G713" s="6"/>
      <c r="H713" s="4"/>
      <c r="I713" s="3"/>
      <c r="J713" s="106"/>
      <c r="K713" s="108"/>
      <c r="L713" s="108"/>
      <c r="M713" s="2"/>
      <c r="N713" s="2"/>
      <c r="S713"/>
      <c r="T713"/>
    </row>
    <row r="714" spans="2:20" s="1" customFormat="1">
      <c r="B714"/>
      <c r="C714"/>
      <c r="D714"/>
      <c r="E714"/>
      <c r="F714" s="6"/>
      <c r="G714" s="6"/>
      <c r="H714" s="4"/>
      <c r="I714" s="3"/>
      <c r="J714" s="106"/>
      <c r="K714" s="108"/>
      <c r="L714" s="108"/>
      <c r="M714" s="2"/>
      <c r="N714" s="2"/>
      <c r="S714"/>
      <c r="T714"/>
    </row>
    <row r="715" spans="2:20" s="1" customFormat="1">
      <c r="B715"/>
      <c r="C715"/>
      <c r="D715"/>
      <c r="E715"/>
      <c r="F715" s="6"/>
      <c r="G715" s="6"/>
      <c r="H715" s="4"/>
      <c r="I715" s="3"/>
      <c r="J715" s="106"/>
      <c r="K715" s="108"/>
      <c r="L715" s="108"/>
      <c r="M715" s="2"/>
      <c r="N715" s="2"/>
      <c r="S715"/>
      <c r="T715"/>
    </row>
    <row r="716" spans="2:20" s="1" customFormat="1">
      <c r="B716"/>
      <c r="C716"/>
      <c r="D716"/>
      <c r="E716"/>
      <c r="F716" s="6"/>
      <c r="G716" s="6"/>
      <c r="H716" s="4"/>
      <c r="I716" s="3"/>
      <c r="J716" s="106"/>
      <c r="K716" s="108"/>
      <c r="L716" s="108"/>
      <c r="M716" s="2"/>
      <c r="N716" s="2"/>
      <c r="S716"/>
      <c r="T716"/>
    </row>
    <row r="717" spans="2:20" s="1" customFormat="1">
      <c r="B717"/>
      <c r="C717"/>
      <c r="D717"/>
      <c r="E717"/>
      <c r="F717" s="6"/>
      <c r="G717" s="6"/>
      <c r="H717" s="4"/>
      <c r="I717" s="3"/>
      <c r="J717" s="106"/>
      <c r="K717" s="108"/>
      <c r="L717" s="108"/>
      <c r="M717" s="2"/>
      <c r="N717" s="2"/>
      <c r="S717"/>
      <c r="T717"/>
    </row>
    <row r="718" spans="2:20" s="1" customFormat="1">
      <c r="B718"/>
      <c r="C718"/>
      <c r="D718"/>
      <c r="E718"/>
      <c r="F718" s="6"/>
      <c r="G718" s="6"/>
      <c r="H718" s="4"/>
      <c r="I718" s="3"/>
      <c r="J718" s="106"/>
      <c r="K718" s="108"/>
      <c r="L718" s="108"/>
      <c r="M718" s="2"/>
      <c r="N718" s="2"/>
      <c r="S718"/>
      <c r="T718"/>
    </row>
    <row r="719" spans="2:20" s="1" customFormat="1">
      <c r="B719"/>
      <c r="C719"/>
      <c r="D719"/>
      <c r="E719"/>
      <c r="F719" s="6"/>
      <c r="G719" s="6"/>
      <c r="H719" s="4"/>
      <c r="I719" s="3"/>
      <c r="J719" s="106"/>
      <c r="K719" s="108"/>
      <c r="L719" s="108"/>
      <c r="M719" s="2"/>
      <c r="N719" s="2"/>
      <c r="S719"/>
      <c r="T719"/>
    </row>
    <row r="720" spans="2:20" s="1" customFormat="1">
      <c r="B720"/>
      <c r="C720"/>
      <c r="D720"/>
      <c r="E720"/>
      <c r="F720" s="6"/>
      <c r="G720" s="6"/>
      <c r="H720" s="4"/>
      <c r="I720" s="3"/>
      <c r="J720" s="106"/>
      <c r="K720" s="108"/>
      <c r="L720" s="108"/>
      <c r="M720" s="2"/>
      <c r="N720" s="2"/>
      <c r="S720"/>
      <c r="T720"/>
    </row>
    <row r="721" spans="2:20" s="1" customFormat="1">
      <c r="B721"/>
      <c r="C721"/>
      <c r="D721"/>
      <c r="E721"/>
      <c r="F721" s="6"/>
      <c r="G721" s="6"/>
      <c r="H721" s="4"/>
      <c r="I721" s="3"/>
      <c r="J721" s="106"/>
      <c r="K721" s="108"/>
      <c r="L721" s="108"/>
      <c r="M721" s="2"/>
      <c r="N721" s="2"/>
      <c r="S721"/>
      <c r="T721"/>
    </row>
    <row r="722" spans="2:20" s="1" customFormat="1">
      <c r="B722"/>
      <c r="C722"/>
      <c r="D722"/>
      <c r="E722"/>
      <c r="F722" s="6"/>
      <c r="G722" s="6"/>
      <c r="H722" s="4"/>
      <c r="I722" s="3"/>
      <c r="J722" s="106"/>
      <c r="K722" s="108"/>
      <c r="L722" s="108"/>
      <c r="M722" s="2"/>
      <c r="N722" s="2"/>
      <c r="S722"/>
      <c r="T722"/>
    </row>
    <row r="723" spans="2:20" s="1" customFormat="1">
      <c r="B723"/>
      <c r="C723"/>
      <c r="D723"/>
      <c r="E723"/>
      <c r="F723" s="6"/>
      <c r="G723" s="6"/>
      <c r="H723" s="4"/>
      <c r="I723" s="3"/>
      <c r="J723" s="106"/>
      <c r="K723" s="108"/>
      <c r="L723" s="108"/>
      <c r="M723" s="2"/>
      <c r="N723" s="2"/>
      <c r="S723"/>
      <c r="T723"/>
    </row>
    <row r="724" spans="2:20" s="1" customFormat="1">
      <c r="B724"/>
      <c r="C724"/>
      <c r="D724"/>
      <c r="E724"/>
      <c r="F724" s="6"/>
      <c r="G724" s="6"/>
      <c r="H724" s="4"/>
      <c r="I724" s="3"/>
      <c r="J724" s="106"/>
      <c r="K724" s="108"/>
      <c r="L724" s="108"/>
      <c r="M724" s="2"/>
      <c r="N724" s="2"/>
      <c r="S724"/>
      <c r="T724"/>
    </row>
    <row r="725" spans="2:20" s="1" customFormat="1">
      <c r="B725"/>
      <c r="C725"/>
      <c r="D725"/>
      <c r="E725"/>
      <c r="F725" s="6"/>
      <c r="G725" s="6"/>
      <c r="H725" s="4"/>
      <c r="I725" s="3"/>
      <c r="J725" s="106"/>
      <c r="K725" s="108"/>
      <c r="L725" s="108"/>
      <c r="M725" s="2"/>
      <c r="N725" s="2"/>
      <c r="S725"/>
      <c r="T725"/>
    </row>
    <row r="726" spans="2:20" s="1" customFormat="1">
      <c r="B726"/>
      <c r="C726"/>
      <c r="D726"/>
      <c r="E726"/>
      <c r="F726" s="6"/>
      <c r="G726" s="6"/>
      <c r="H726" s="4"/>
      <c r="I726" s="3"/>
      <c r="J726" s="106"/>
      <c r="K726" s="108"/>
      <c r="L726" s="108"/>
      <c r="M726" s="2"/>
      <c r="N726" s="2"/>
      <c r="S726"/>
      <c r="T726"/>
    </row>
    <row r="727" spans="2:20" s="1" customFormat="1">
      <c r="B727"/>
      <c r="C727"/>
      <c r="D727"/>
      <c r="E727"/>
      <c r="F727" s="6"/>
      <c r="G727" s="6"/>
      <c r="H727" s="4"/>
      <c r="I727" s="3"/>
      <c r="J727" s="106"/>
      <c r="K727" s="108"/>
      <c r="L727" s="108"/>
      <c r="M727" s="2"/>
      <c r="N727" s="2"/>
      <c r="S727"/>
      <c r="T727"/>
    </row>
    <row r="728" spans="2:20" s="1" customFormat="1">
      <c r="B728"/>
      <c r="C728"/>
      <c r="D728"/>
      <c r="E728"/>
      <c r="F728" s="6"/>
      <c r="G728" s="6"/>
      <c r="H728" s="4"/>
      <c r="I728" s="3"/>
      <c r="J728" s="106"/>
      <c r="K728" s="108"/>
      <c r="L728" s="108"/>
      <c r="M728" s="2"/>
      <c r="N728" s="2"/>
      <c r="S728"/>
      <c r="T728"/>
    </row>
    <row r="729" spans="2:20" s="1" customFormat="1">
      <c r="B729"/>
      <c r="C729"/>
      <c r="D729"/>
      <c r="E729"/>
      <c r="F729" s="6"/>
      <c r="G729" s="6"/>
      <c r="H729" s="4"/>
      <c r="I729" s="3"/>
      <c r="J729" s="106"/>
      <c r="K729" s="108"/>
      <c r="L729" s="108"/>
      <c r="M729" s="2"/>
      <c r="N729" s="2"/>
      <c r="S729"/>
      <c r="T729"/>
    </row>
    <row r="730" spans="2:20" s="1" customFormat="1">
      <c r="B730"/>
      <c r="C730"/>
      <c r="D730"/>
      <c r="E730"/>
      <c r="F730" s="6"/>
      <c r="G730" s="6"/>
      <c r="H730" s="4"/>
      <c r="I730" s="3"/>
      <c r="J730" s="106"/>
      <c r="K730" s="108"/>
      <c r="L730" s="108"/>
      <c r="M730" s="2"/>
      <c r="N730" s="2"/>
      <c r="S730"/>
      <c r="T730"/>
    </row>
    <row r="731" spans="2:20" s="1" customFormat="1">
      <c r="B731"/>
      <c r="C731"/>
      <c r="D731"/>
      <c r="E731"/>
      <c r="F731" s="6"/>
      <c r="G731" s="6"/>
      <c r="H731" s="4"/>
      <c r="I731" s="3"/>
      <c r="J731" s="106"/>
      <c r="K731" s="108"/>
      <c r="L731" s="108"/>
      <c r="M731" s="2"/>
      <c r="N731" s="2"/>
      <c r="S731"/>
      <c r="T731"/>
    </row>
    <row r="732" spans="2:20" s="1" customFormat="1">
      <c r="B732"/>
      <c r="C732"/>
      <c r="D732"/>
      <c r="E732"/>
      <c r="F732" s="6"/>
      <c r="G732" s="6"/>
      <c r="H732" s="4"/>
      <c r="I732" s="3"/>
      <c r="J732" s="106"/>
      <c r="K732" s="108"/>
      <c r="L732" s="108"/>
      <c r="M732" s="2"/>
      <c r="N732" s="2"/>
      <c r="S732"/>
      <c r="T732"/>
    </row>
    <row r="733" spans="2:20" s="1" customFormat="1">
      <c r="B733"/>
      <c r="C733"/>
      <c r="D733"/>
      <c r="E733"/>
      <c r="F733" s="6"/>
      <c r="G733" s="6"/>
      <c r="H733" s="4"/>
      <c r="I733" s="3"/>
      <c r="J733" s="106"/>
      <c r="K733" s="108"/>
      <c r="L733" s="108"/>
      <c r="M733" s="2"/>
      <c r="N733" s="2"/>
      <c r="S733"/>
      <c r="T733"/>
    </row>
    <row r="734" spans="2:20" s="1" customFormat="1">
      <c r="B734"/>
      <c r="C734"/>
      <c r="D734"/>
      <c r="E734"/>
      <c r="F734" s="6"/>
      <c r="G734" s="6"/>
      <c r="H734" s="4"/>
      <c r="I734" s="3"/>
      <c r="J734" s="106"/>
      <c r="K734" s="108"/>
      <c r="L734" s="108"/>
      <c r="M734" s="2"/>
      <c r="N734" s="2"/>
      <c r="S734"/>
      <c r="T734"/>
    </row>
    <row r="735" spans="2:20" s="1" customFormat="1">
      <c r="B735"/>
      <c r="C735"/>
      <c r="D735"/>
      <c r="E735"/>
      <c r="F735" s="6"/>
      <c r="G735" s="6"/>
      <c r="H735" s="4"/>
      <c r="I735" s="3"/>
      <c r="J735" s="106"/>
      <c r="K735" s="108"/>
      <c r="L735" s="108"/>
      <c r="M735" s="2"/>
      <c r="N735" s="2"/>
      <c r="S735"/>
      <c r="T735"/>
    </row>
    <row r="736" spans="2:20" s="1" customFormat="1">
      <c r="B736"/>
      <c r="C736"/>
      <c r="D736"/>
      <c r="E736"/>
      <c r="F736" s="6"/>
      <c r="G736" s="6"/>
      <c r="H736" s="4"/>
      <c r="I736" s="3"/>
      <c r="J736" s="106"/>
      <c r="K736" s="108"/>
      <c r="L736" s="108"/>
      <c r="M736" s="2"/>
      <c r="N736" s="2"/>
      <c r="S736"/>
      <c r="T736"/>
    </row>
    <row r="737" spans="2:20" s="1" customFormat="1">
      <c r="B737"/>
      <c r="C737"/>
      <c r="D737"/>
      <c r="E737"/>
      <c r="F737" s="6"/>
      <c r="G737" s="6"/>
      <c r="H737" s="4"/>
      <c r="I737" s="3"/>
      <c r="J737" s="106"/>
      <c r="K737" s="108"/>
      <c r="L737" s="108"/>
      <c r="M737" s="2"/>
      <c r="N737" s="2"/>
      <c r="S737"/>
      <c r="T737"/>
    </row>
    <row r="738" spans="2:20" s="1" customFormat="1">
      <c r="B738"/>
      <c r="C738"/>
      <c r="D738"/>
      <c r="E738"/>
      <c r="F738" s="6"/>
      <c r="G738" s="6"/>
      <c r="H738" s="4"/>
      <c r="I738" s="3"/>
      <c r="J738" s="106"/>
      <c r="K738" s="108"/>
      <c r="L738" s="108"/>
      <c r="M738" s="2"/>
      <c r="N738" s="2"/>
      <c r="S738"/>
      <c r="T738"/>
    </row>
    <row r="739" spans="2:20" s="1" customFormat="1">
      <c r="B739"/>
      <c r="C739"/>
      <c r="D739"/>
      <c r="E739"/>
      <c r="F739" s="6"/>
      <c r="G739" s="6"/>
      <c r="H739" s="4"/>
      <c r="I739" s="3"/>
      <c r="J739" s="106"/>
      <c r="K739" s="108"/>
      <c r="L739" s="108"/>
      <c r="M739" s="2"/>
      <c r="N739" s="2"/>
      <c r="S739"/>
      <c r="T739"/>
    </row>
    <row r="740" spans="2:20" s="1" customFormat="1">
      <c r="B740"/>
      <c r="C740"/>
      <c r="D740"/>
      <c r="E740"/>
      <c r="F740" s="6"/>
      <c r="G740" s="6"/>
      <c r="H740" s="4"/>
      <c r="I740" s="3"/>
      <c r="J740" s="106"/>
      <c r="K740" s="108"/>
      <c r="L740" s="108"/>
      <c r="M740" s="2"/>
      <c r="N740" s="2"/>
      <c r="S740"/>
      <c r="T740"/>
    </row>
    <row r="741" spans="2:20" s="1" customFormat="1">
      <c r="B741"/>
      <c r="C741"/>
      <c r="D741"/>
      <c r="E741"/>
      <c r="F741" s="6"/>
      <c r="G741" s="6"/>
      <c r="H741" s="4"/>
      <c r="I741" s="3"/>
      <c r="J741" s="106"/>
      <c r="K741" s="108"/>
      <c r="L741" s="108"/>
      <c r="M741" s="2"/>
      <c r="N741" s="2"/>
      <c r="S741"/>
      <c r="T741"/>
    </row>
    <row r="742" spans="2:20" s="1" customFormat="1">
      <c r="B742"/>
      <c r="C742"/>
      <c r="D742"/>
      <c r="E742"/>
      <c r="F742" s="6"/>
      <c r="G742" s="6"/>
      <c r="H742" s="4"/>
      <c r="I742" s="3"/>
      <c r="J742" s="106"/>
      <c r="K742" s="108"/>
      <c r="L742" s="108"/>
      <c r="M742" s="2"/>
      <c r="N742" s="2"/>
      <c r="S742"/>
      <c r="T742"/>
    </row>
    <row r="743" spans="2:20" s="1" customFormat="1">
      <c r="B743"/>
      <c r="C743"/>
      <c r="D743"/>
      <c r="E743"/>
      <c r="F743" s="6"/>
      <c r="G743" s="6"/>
      <c r="H743" s="4"/>
      <c r="I743" s="3"/>
      <c r="J743" s="106"/>
      <c r="K743" s="108"/>
      <c r="L743" s="108"/>
      <c r="M743" s="2"/>
      <c r="N743" s="2"/>
      <c r="S743"/>
      <c r="T743"/>
    </row>
    <row r="744" spans="2:20" s="1" customFormat="1">
      <c r="B744"/>
      <c r="C744"/>
      <c r="D744"/>
      <c r="E744"/>
      <c r="F744" s="6"/>
      <c r="G744" s="6"/>
      <c r="H744" s="4"/>
      <c r="I744" s="3"/>
      <c r="J744" s="106"/>
      <c r="K744" s="108"/>
      <c r="L744" s="108"/>
      <c r="M744" s="2"/>
      <c r="N744" s="2"/>
      <c r="S744"/>
      <c r="T744"/>
    </row>
    <row r="745" spans="2:20" s="1" customFormat="1">
      <c r="B745"/>
      <c r="C745"/>
      <c r="D745"/>
      <c r="E745"/>
      <c r="F745" s="6"/>
      <c r="G745" s="6"/>
      <c r="H745" s="4"/>
      <c r="I745" s="3"/>
      <c r="J745" s="106"/>
      <c r="K745" s="108"/>
      <c r="L745" s="108"/>
      <c r="M745" s="2"/>
      <c r="N745" s="2"/>
      <c r="S745"/>
      <c r="T745"/>
    </row>
    <row r="746" spans="2:20" s="1" customFormat="1">
      <c r="B746"/>
      <c r="C746"/>
      <c r="D746"/>
      <c r="E746"/>
      <c r="F746" s="6"/>
      <c r="G746" s="6"/>
      <c r="H746" s="4"/>
      <c r="I746" s="3"/>
      <c r="J746" s="106"/>
      <c r="K746" s="108"/>
      <c r="L746" s="108"/>
      <c r="M746" s="2"/>
      <c r="N746" s="2"/>
      <c r="S746"/>
      <c r="T746"/>
    </row>
    <row r="747" spans="2:20" s="1" customFormat="1">
      <c r="B747"/>
      <c r="C747"/>
      <c r="D747"/>
      <c r="E747"/>
      <c r="F747" s="6"/>
      <c r="G747" s="6"/>
      <c r="H747" s="4"/>
      <c r="I747" s="3"/>
      <c r="J747" s="106"/>
      <c r="K747" s="108"/>
      <c r="L747" s="108"/>
      <c r="M747" s="2"/>
      <c r="N747" s="2"/>
      <c r="S747"/>
      <c r="T747"/>
    </row>
    <row r="748" spans="2:20" s="1" customFormat="1">
      <c r="B748"/>
      <c r="C748"/>
      <c r="D748"/>
      <c r="E748"/>
      <c r="F748" s="6"/>
      <c r="G748" s="6"/>
      <c r="H748" s="4"/>
      <c r="I748" s="3"/>
      <c r="J748" s="106"/>
      <c r="K748" s="108"/>
      <c r="L748" s="108"/>
      <c r="M748" s="2"/>
      <c r="N748" s="2"/>
      <c r="S748"/>
      <c r="T748"/>
    </row>
    <row r="749" spans="2:20" s="1" customFormat="1">
      <c r="B749"/>
      <c r="C749"/>
      <c r="D749"/>
      <c r="E749"/>
      <c r="F749" s="6"/>
      <c r="G749" s="6"/>
      <c r="H749" s="4"/>
      <c r="I749" s="3"/>
      <c r="J749" s="106"/>
      <c r="K749" s="108"/>
      <c r="L749" s="108"/>
      <c r="M749" s="2"/>
      <c r="N749" s="2"/>
      <c r="S749"/>
      <c r="T749"/>
    </row>
    <row r="750" spans="2:20" s="1" customFormat="1">
      <c r="B750"/>
      <c r="C750"/>
      <c r="D750"/>
      <c r="E750"/>
      <c r="F750" s="6"/>
      <c r="G750" s="6"/>
      <c r="H750" s="4"/>
      <c r="I750" s="3"/>
      <c r="J750" s="106"/>
      <c r="K750" s="108"/>
      <c r="L750" s="108"/>
      <c r="M750" s="2"/>
      <c r="N750" s="2"/>
      <c r="S750"/>
      <c r="T750"/>
    </row>
    <row r="751" spans="2:20" s="1" customFormat="1">
      <c r="B751"/>
      <c r="C751"/>
      <c r="D751"/>
      <c r="E751"/>
      <c r="F751" s="6"/>
      <c r="G751" s="6"/>
      <c r="H751" s="4"/>
      <c r="I751" s="3"/>
      <c r="J751" s="106"/>
      <c r="K751" s="108"/>
      <c r="L751" s="108"/>
      <c r="M751" s="2"/>
      <c r="N751" s="2"/>
      <c r="S751"/>
      <c r="T751"/>
    </row>
    <row r="752" spans="2:20" s="1" customFormat="1">
      <c r="B752"/>
      <c r="C752"/>
      <c r="D752"/>
      <c r="E752"/>
      <c r="F752" s="6"/>
      <c r="G752" s="6"/>
      <c r="H752" s="4"/>
      <c r="I752" s="3"/>
      <c r="J752" s="106"/>
      <c r="K752" s="108"/>
      <c r="L752" s="108"/>
      <c r="M752" s="2"/>
      <c r="N752" s="2"/>
      <c r="S752"/>
      <c r="T752"/>
    </row>
    <row r="753" spans="2:20" s="1" customFormat="1">
      <c r="B753"/>
      <c r="C753"/>
      <c r="D753"/>
      <c r="E753"/>
      <c r="F753" s="6"/>
      <c r="G753" s="6"/>
      <c r="H753" s="4"/>
      <c r="I753" s="3"/>
      <c r="J753" s="106"/>
      <c r="K753" s="108"/>
      <c r="L753" s="108"/>
      <c r="M753" s="2"/>
      <c r="N753" s="2"/>
      <c r="S753"/>
      <c r="T753"/>
    </row>
    <row r="754" spans="2:20" s="1" customFormat="1">
      <c r="B754"/>
      <c r="C754"/>
      <c r="D754"/>
      <c r="E754"/>
      <c r="F754" s="6"/>
      <c r="G754" s="6"/>
      <c r="H754" s="4"/>
      <c r="I754" s="3"/>
      <c r="J754" s="106"/>
      <c r="K754" s="108"/>
      <c r="L754" s="108"/>
      <c r="M754" s="2"/>
      <c r="N754" s="2"/>
      <c r="S754"/>
      <c r="T754"/>
    </row>
    <row r="755" spans="2:20" s="1" customFormat="1">
      <c r="B755"/>
      <c r="C755"/>
      <c r="D755"/>
      <c r="E755"/>
      <c r="F755" s="6"/>
      <c r="G755" s="6"/>
      <c r="H755" s="4"/>
      <c r="I755" s="3"/>
      <c r="J755" s="106"/>
      <c r="K755" s="108"/>
      <c r="L755" s="108"/>
      <c r="M755" s="2"/>
      <c r="N755" s="2"/>
      <c r="S755"/>
      <c r="T755"/>
    </row>
    <row r="756" spans="2:20" s="1" customFormat="1">
      <c r="B756"/>
      <c r="C756"/>
      <c r="D756"/>
      <c r="E756"/>
      <c r="F756" s="6"/>
      <c r="G756" s="6"/>
      <c r="H756" s="4"/>
      <c r="I756" s="3"/>
      <c r="J756" s="106"/>
      <c r="K756" s="108"/>
      <c r="L756" s="108"/>
      <c r="M756" s="2"/>
      <c r="N756" s="2"/>
      <c r="S756"/>
      <c r="T756"/>
    </row>
    <row r="757" spans="2:20" s="1" customFormat="1">
      <c r="B757"/>
      <c r="C757"/>
      <c r="D757"/>
      <c r="E757"/>
      <c r="F757" s="6"/>
      <c r="G757" s="6"/>
      <c r="H757" s="4"/>
      <c r="I757" s="3"/>
      <c r="J757" s="106"/>
      <c r="K757" s="108"/>
      <c r="L757" s="108"/>
      <c r="M757" s="2"/>
      <c r="N757" s="2"/>
      <c r="S757"/>
      <c r="T757"/>
    </row>
    <row r="758" spans="2:20" s="1" customFormat="1">
      <c r="B758"/>
      <c r="C758"/>
      <c r="D758"/>
      <c r="E758"/>
      <c r="F758" s="6"/>
      <c r="G758" s="6"/>
      <c r="H758" s="4"/>
      <c r="I758" s="3"/>
      <c r="J758" s="106"/>
      <c r="K758" s="108"/>
      <c r="L758" s="108"/>
      <c r="M758" s="2"/>
      <c r="N758" s="2"/>
      <c r="S758"/>
      <c r="T758"/>
    </row>
    <row r="759" spans="2:20" s="1" customFormat="1">
      <c r="B759"/>
      <c r="C759"/>
      <c r="D759"/>
      <c r="E759"/>
      <c r="F759" s="6"/>
      <c r="G759" s="6"/>
      <c r="H759" s="4"/>
      <c r="I759" s="3"/>
      <c r="J759" s="106"/>
      <c r="K759" s="108"/>
      <c r="L759" s="108"/>
      <c r="M759" s="2"/>
      <c r="N759" s="2"/>
      <c r="S759"/>
      <c r="T759"/>
    </row>
    <row r="760" spans="2:20" s="1" customFormat="1">
      <c r="B760"/>
      <c r="C760"/>
      <c r="D760"/>
      <c r="E760"/>
      <c r="F760" s="6"/>
      <c r="G760" s="6"/>
      <c r="H760" s="4"/>
      <c r="I760" s="3"/>
      <c r="J760" s="106"/>
      <c r="K760" s="108"/>
      <c r="L760" s="108"/>
      <c r="M760" s="2"/>
      <c r="N760" s="2"/>
      <c r="S760"/>
      <c r="T760"/>
    </row>
    <row r="761" spans="2:20" s="1" customFormat="1">
      <c r="B761"/>
      <c r="C761"/>
      <c r="D761"/>
      <c r="E761"/>
      <c r="F761" s="6"/>
      <c r="G761" s="6"/>
      <c r="H761" s="4"/>
      <c r="I761" s="3"/>
      <c r="J761" s="106"/>
      <c r="K761" s="108"/>
      <c r="L761" s="108"/>
      <c r="M761" s="2"/>
      <c r="N761" s="2"/>
      <c r="S761"/>
      <c r="T761"/>
    </row>
    <row r="762" spans="2:20" s="1" customFormat="1">
      <c r="B762"/>
      <c r="C762"/>
      <c r="D762"/>
      <c r="E762"/>
      <c r="F762" s="6"/>
      <c r="G762" s="6"/>
      <c r="H762" s="4"/>
      <c r="I762" s="3"/>
      <c r="J762" s="106"/>
      <c r="K762" s="108"/>
      <c r="L762" s="108"/>
      <c r="M762" s="2"/>
      <c r="N762" s="2"/>
      <c r="S762"/>
      <c r="T762"/>
    </row>
    <row r="763" spans="2:20" s="1" customFormat="1">
      <c r="B763"/>
      <c r="C763"/>
      <c r="D763"/>
      <c r="E763"/>
      <c r="F763" s="6"/>
      <c r="G763" s="6"/>
      <c r="H763" s="4"/>
      <c r="I763" s="3"/>
      <c r="J763" s="106"/>
      <c r="K763" s="108"/>
      <c r="L763" s="108"/>
      <c r="M763" s="2"/>
      <c r="N763" s="2"/>
      <c r="S763"/>
      <c r="T763"/>
    </row>
    <row r="764" spans="2:20" s="1" customFormat="1">
      <c r="B764"/>
      <c r="C764"/>
      <c r="D764"/>
      <c r="E764"/>
      <c r="F764" s="6"/>
      <c r="G764" s="6"/>
      <c r="H764" s="4"/>
      <c r="I764" s="3"/>
      <c r="J764" s="106"/>
      <c r="K764" s="108"/>
      <c r="L764" s="108"/>
      <c r="M764" s="2"/>
      <c r="N764" s="2"/>
      <c r="S764"/>
      <c r="T764"/>
    </row>
    <row r="765" spans="2:20" s="1" customFormat="1">
      <c r="B765"/>
      <c r="C765"/>
      <c r="D765"/>
      <c r="E765"/>
      <c r="F765" s="6"/>
      <c r="G765" s="6"/>
      <c r="H765" s="4"/>
      <c r="I765" s="3"/>
      <c r="J765" s="106"/>
      <c r="K765" s="108"/>
      <c r="L765" s="108"/>
      <c r="M765" s="2"/>
      <c r="N765" s="2"/>
      <c r="S765"/>
      <c r="T765"/>
    </row>
    <row r="766" spans="2:20" s="1" customFormat="1">
      <c r="B766"/>
      <c r="C766"/>
      <c r="D766"/>
      <c r="E766"/>
      <c r="F766" s="6"/>
      <c r="G766" s="6"/>
      <c r="H766" s="4"/>
      <c r="I766" s="3"/>
      <c r="J766" s="106"/>
      <c r="K766" s="108"/>
      <c r="L766" s="108"/>
      <c r="M766" s="2"/>
      <c r="N766" s="2"/>
      <c r="S766"/>
      <c r="T766"/>
    </row>
    <row r="767" spans="2:20" s="1" customFormat="1">
      <c r="B767"/>
      <c r="C767"/>
      <c r="D767"/>
      <c r="E767"/>
      <c r="F767" s="6"/>
      <c r="G767" s="6"/>
      <c r="H767" s="4"/>
      <c r="I767" s="3"/>
      <c r="J767" s="106"/>
      <c r="K767" s="108"/>
      <c r="L767" s="108"/>
      <c r="M767" s="2"/>
      <c r="N767" s="2"/>
      <c r="S767"/>
      <c r="T767"/>
    </row>
    <row r="768" spans="2:20" s="1" customFormat="1">
      <c r="B768"/>
      <c r="C768"/>
      <c r="D768"/>
      <c r="E768"/>
      <c r="F768" s="6"/>
      <c r="G768" s="6"/>
      <c r="H768" s="4"/>
      <c r="I768" s="3"/>
      <c r="J768" s="106"/>
      <c r="K768" s="108"/>
      <c r="L768" s="108"/>
      <c r="M768" s="2"/>
      <c r="N768" s="2"/>
      <c r="S768"/>
      <c r="T768"/>
    </row>
    <row r="769" spans="2:20" s="1" customFormat="1">
      <c r="B769"/>
      <c r="C769"/>
      <c r="D769"/>
      <c r="E769"/>
      <c r="F769" s="6"/>
      <c r="G769" s="6"/>
      <c r="H769" s="4"/>
      <c r="I769" s="3"/>
      <c r="J769" s="106"/>
      <c r="K769" s="108"/>
      <c r="L769" s="108"/>
      <c r="M769" s="2"/>
      <c r="N769" s="2"/>
      <c r="S769"/>
      <c r="T769"/>
    </row>
    <row r="770" spans="2:20" s="1" customFormat="1">
      <c r="B770"/>
      <c r="C770"/>
      <c r="D770"/>
      <c r="E770"/>
      <c r="F770" s="6"/>
      <c r="G770" s="6"/>
      <c r="H770" s="4"/>
      <c r="I770" s="3"/>
      <c r="J770" s="106"/>
      <c r="K770" s="108"/>
      <c r="L770" s="108"/>
      <c r="M770" s="2"/>
      <c r="N770" s="2"/>
      <c r="S770"/>
      <c r="T770"/>
    </row>
    <row r="771" spans="2:20" s="1" customFormat="1">
      <c r="B771"/>
      <c r="C771"/>
      <c r="D771"/>
      <c r="E771"/>
      <c r="F771" s="6"/>
      <c r="G771" s="6"/>
      <c r="H771" s="4"/>
      <c r="I771" s="3"/>
      <c r="J771" s="106"/>
      <c r="K771" s="108"/>
      <c r="L771" s="108"/>
      <c r="M771" s="2"/>
      <c r="N771" s="2"/>
      <c r="S771"/>
      <c r="T771"/>
    </row>
    <row r="772" spans="2:20" s="1" customFormat="1">
      <c r="B772"/>
      <c r="C772"/>
      <c r="D772"/>
      <c r="E772"/>
      <c r="F772" s="6"/>
      <c r="G772" s="6"/>
      <c r="H772" s="4"/>
      <c r="I772" s="3"/>
      <c r="J772" s="106"/>
      <c r="K772" s="108"/>
      <c r="L772" s="108"/>
      <c r="M772" s="2"/>
      <c r="N772" s="2"/>
      <c r="S772"/>
      <c r="T772"/>
    </row>
    <row r="773" spans="2:20" s="1" customFormat="1">
      <c r="B773"/>
      <c r="C773"/>
      <c r="D773"/>
      <c r="E773"/>
      <c r="F773" s="6"/>
      <c r="G773" s="6"/>
      <c r="H773" s="4"/>
      <c r="I773" s="3"/>
      <c r="J773" s="106"/>
      <c r="K773" s="108"/>
      <c r="L773" s="108"/>
      <c r="M773" s="2"/>
      <c r="N773" s="2"/>
      <c r="S773"/>
      <c r="T773"/>
    </row>
    <row r="774" spans="2:20" s="1" customFormat="1">
      <c r="B774"/>
      <c r="C774"/>
      <c r="D774"/>
      <c r="E774"/>
      <c r="F774" s="6"/>
      <c r="G774" s="6"/>
      <c r="H774" s="4"/>
      <c r="I774" s="3"/>
      <c r="J774" s="106"/>
      <c r="K774" s="108"/>
      <c r="L774" s="108"/>
      <c r="M774" s="2"/>
      <c r="N774" s="2"/>
      <c r="S774"/>
      <c r="T774"/>
    </row>
    <row r="775" spans="2:20" s="1" customFormat="1">
      <c r="B775"/>
      <c r="C775"/>
      <c r="D775"/>
      <c r="E775"/>
      <c r="F775" s="6"/>
      <c r="G775" s="6"/>
      <c r="H775" s="4"/>
      <c r="I775" s="3"/>
      <c r="J775" s="106"/>
      <c r="K775" s="108"/>
      <c r="L775" s="108"/>
      <c r="M775" s="2"/>
      <c r="N775" s="2"/>
      <c r="S775"/>
      <c r="T775"/>
    </row>
    <row r="776" spans="2:20" s="1" customFormat="1">
      <c r="B776"/>
      <c r="C776"/>
      <c r="D776"/>
      <c r="E776"/>
      <c r="F776" s="6"/>
      <c r="G776" s="6"/>
      <c r="H776" s="4"/>
      <c r="I776" s="3"/>
      <c r="J776" s="106"/>
      <c r="K776" s="108"/>
      <c r="L776" s="108"/>
      <c r="M776" s="2"/>
      <c r="N776" s="2"/>
      <c r="S776"/>
      <c r="T776"/>
    </row>
    <row r="777" spans="2:20" s="1" customFormat="1">
      <c r="B777"/>
      <c r="C777"/>
      <c r="D777"/>
      <c r="E777"/>
      <c r="F777" s="6"/>
      <c r="G777" s="6"/>
      <c r="H777" s="4"/>
      <c r="I777" s="3"/>
      <c r="J777" s="106"/>
      <c r="K777" s="108"/>
      <c r="L777" s="108"/>
      <c r="M777" s="2"/>
      <c r="N777" s="2"/>
      <c r="S777"/>
      <c r="T777"/>
    </row>
    <row r="778" spans="2:20" s="1" customFormat="1">
      <c r="B778"/>
      <c r="C778"/>
      <c r="D778"/>
      <c r="E778"/>
      <c r="F778" s="6"/>
      <c r="G778" s="6"/>
      <c r="H778" s="4"/>
      <c r="I778" s="3"/>
      <c r="J778" s="106"/>
      <c r="K778" s="108"/>
      <c r="L778" s="108"/>
      <c r="M778" s="2"/>
      <c r="N778" s="2"/>
      <c r="S778"/>
      <c r="T778"/>
    </row>
    <row r="779" spans="2:20" s="1" customFormat="1">
      <c r="B779"/>
      <c r="C779"/>
      <c r="D779"/>
      <c r="E779"/>
      <c r="F779" s="6"/>
      <c r="G779" s="6"/>
      <c r="H779" s="4"/>
      <c r="I779" s="3"/>
      <c r="J779" s="106"/>
      <c r="K779" s="108"/>
      <c r="L779" s="108"/>
      <c r="M779" s="2"/>
      <c r="N779" s="2"/>
      <c r="S779"/>
      <c r="T779"/>
    </row>
    <row r="780" spans="2:20" s="1" customFormat="1">
      <c r="B780"/>
      <c r="C780"/>
      <c r="D780"/>
      <c r="E780"/>
      <c r="F780" s="6"/>
      <c r="G780" s="6"/>
      <c r="H780" s="4"/>
      <c r="I780" s="3"/>
      <c r="J780" s="106"/>
      <c r="K780" s="108"/>
      <c r="L780" s="108"/>
      <c r="M780" s="2"/>
      <c r="N780" s="2"/>
      <c r="S780"/>
      <c r="T780"/>
    </row>
    <row r="781" spans="2:20" s="1" customFormat="1">
      <c r="B781"/>
      <c r="C781"/>
      <c r="D781"/>
      <c r="E781"/>
      <c r="F781" s="6"/>
      <c r="G781" s="6"/>
      <c r="H781" s="4"/>
      <c r="I781" s="3"/>
      <c r="J781" s="106"/>
      <c r="K781" s="108"/>
      <c r="L781" s="108"/>
      <c r="M781" s="2"/>
      <c r="N781" s="2"/>
      <c r="S781"/>
      <c r="T781"/>
    </row>
    <row r="782" spans="2:20" s="1" customFormat="1">
      <c r="B782"/>
      <c r="C782"/>
      <c r="D782"/>
      <c r="E782"/>
      <c r="F782" s="6"/>
      <c r="G782" s="6"/>
      <c r="H782" s="4"/>
      <c r="I782" s="3"/>
      <c r="J782" s="106"/>
      <c r="K782" s="108"/>
      <c r="L782" s="108"/>
      <c r="M782" s="2"/>
      <c r="N782" s="2"/>
      <c r="S782"/>
      <c r="T782"/>
    </row>
    <row r="783" spans="2:20" s="1" customFormat="1">
      <c r="B783"/>
      <c r="C783"/>
      <c r="D783"/>
      <c r="E783"/>
      <c r="F783" s="6"/>
      <c r="G783" s="6"/>
      <c r="H783" s="4"/>
      <c r="I783" s="3"/>
      <c r="J783" s="106"/>
      <c r="K783" s="108"/>
      <c r="L783" s="108"/>
      <c r="M783" s="2"/>
      <c r="N783" s="2"/>
      <c r="S783"/>
      <c r="T783"/>
    </row>
    <row r="784" spans="2:20" s="1" customFormat="1">
      <c r="B784"/>
      <c r="C784"/>
      <c r="D784"/>
      <c r="E784"/>
      <c r="F784" s="6"/>
      <c r="G784" s="6"/>
      <c r="H784" s="4"/>
      <c r="I784" s="3"/>
      <c r="J784" s="106"/>
      <c r="K784" s="108"/>
      <c r="L784" s="108"/>
      <c r="M784" s="2"/>
      <c r="N784" s="2"/>
      <c r="S784"/>
      <c r="T784"/>
    </row>
    <row r="785" spans="2:20" s="1" customFormat="1">
      <c r="B785"/>
      <c r="C785"/>
      <c r="D785"/>
      <c r="E785"/>
      <c r="F785" s="6"/>
      <c r="G785" s="6"/>
      <c r="H785" s="4"/>
      <c r="I785" s="3"/>
      <c r="J785" s="106"/>
      <c r="K785" s="108"/>
      <c r="L785" s="108"/>
      <c r="M785" s="2"/>
      <c r="N785" s="2"/>
      <c r="S785"/>
      <c r="T785"/>
    </row>
    <row r="786" spans="2:20" s="1" customFormat="1">
      <c r="B786"/>
      <c r="C786"/>
      <c r="D786"/>
      <c r="E786"/>
      <c r="F786" s="6"/>
      <c r="G786" s="6"/>
      <c r="H786" s="4"/>
      <c r="I786" s="3"/>
      <c r="J786" s="106"/>
      <c r="K786" s="108"/>
      <c r="L786" s="108"/>
      <c r="M786" s="2"/>
      <c r="N786" s="2"/>
      <c r="S786"/>
      <c r="T786"/>
    </row>
    <row r="787" spans="2:20" s="1" customFormat="1">
      <c r="B787"/>
      <c r="C787"/>
      <c r="D787"/>
      <c r="E787"/>
      <c r="F787" s="6"/>
      <c r="G787" s="6"/>
      <c r="H787" s="4"/>
      <c r="I787" s="3"/>
      <c r="J787" s="106"/>
      <c r="K787" s="108"/>
      <c r="L787" s="108"/>
      <c r="M787" s="2"/>
      <c r="N787" s="2"/>
      <c r="S787"/>
      <c r="T787"/>
    </row>
    <row r="788" spans="2:20" s="1" customFormat="1">
      <c r="B788"/>
      <c r="C788"/>
      <c r="D788"/>
      <c r="E788"/>
      <c r="F788" s="6"/>
      <c r="G788" s="6"/>
      <c r="H788" s="4"/>
      <c r="I788" s="3"/>
      <c r="J788" s="106"/>
      <c r="K788" s="108"/>
      <c r="L788" s="108"/>
      <c r="M788" s="2"/>
      <c r="N788" s="2"/>
      <c r="S788"/>
      <c r="T788"/>
    </row>
    <row r="789" spans="2:20" s="1" customFormat="1">
      <c r="B789"/>
      <c r="C789"/>
      <c r="D789"/>
      <c r="E789"/>
      <c r="F789" s="6"/>
      <c r="G789" s="6"/>
      <c r="H789" s="4"/>
      <c r="I789" s="3"/>
      <c r="J789" s="106"/>
      <c r="K789" s="108"/>
      <c r="L789" s="108"/>
      <c r="M789" s="2"/>
      <c r="N789" s="2"/>
      <c r="S789"/>
      <c r="T789"/>
    </row>
    <row r="790" spans="2:20" s="1" customFormat="1">
      <c r="B790"/>
      <c r="C790"/>
      <c r="D790"/>
      <c r="E790"/>
      <c r="F790" s="6"/>
      <c r="G790" s="6"/>
      <c r="H790" s="4"/>
      <c r="I790" s="3"/>
      <c r="J790" s="106"/>
      <c r="K790" s="108"/>
      <c r="L790" s="108"/>
      <c r="M790" s="2"/>
      <c r="N790" s="2"/>
      <c r="S790"/>
      <c r="T790"/>
    </row>
    <row r="791" spans="2:20" s="1" customFormat="1">
      <c r="B791"/>
      <c r="C791"/>
      <c r="D791"/>
      <c r="E791"/>
      <c r="F791" s="6"/>
      <c r="G791" s="6"/>
      <c r="H791" s="4"/>
      <c r="I791" s="3"/>
      <c r="J791" s="106"/>
      <c r="K791" s="108"/>
      <c r="L791" s="108"/>
      <c r="M791" s="2"/>
      <c r="N791" s="2"/>
      <c r="S791"/>
      <c r="T791"/>
    </row>
    <row r="792" spans="2:20" s="1" customFormat="1">
      <c r="B792"/>
      <c r="C792"/>
      <c r="D792"/>
      <c r="E792"/>
      <c r="F792" s="6"/>
      <c r="G792" s="6"/>
      <c r="H792" s="4"/>
      <c r="I792" s="3"/>
      <c r="J792" s="106"/>
      <c r="K792" s="108"/>
      <c r="L792" s="108"/>
      <c r="M792" s="2"/>
      <c r="N792" s="2"/>
      <c r="S792"/>
      <c r="T792"/>
    </row>
    <row r="793" spans="2:20" s="1" customFormat="1">
      <c r="B793"/>
      <c r="C793"/>
      <c r="D793"/>
      <c r="E793"/>
      <c r="F793" s="6"/>
      <c r="G793" s="6"/>
      <c r="H793" s="4"/>
      <c r="I793" s="3"/>
      <c r="J793" s="106"/>
      <c r="K793" s="108"/>
      <c r="L793" s="108"/>
      <c r="M793" s="2"/>
      <c r="N793" s="2"/>
      <c r="S793"/>
      <c r="T793"/>
    </row>
    <row r="794" spans="2:20" s="1" customFormat="1">
      <c r="B794"/>
      <c r="C794"/>
      <c r="D794"/>
      <c r="E794"/>
      <c r="F794" s="6"/>
      <c r="G794" s="6"/>
      <c r="H794" s="4"/>
      <c r="I794" s="3"/>
      <c r="J794" s="106"/>
      <c r="K794" s="108"/>
      <c r="L794" s="108"/>
      <c r="M794" s="2"/>
      <c r="N794" s="2"/>
      <c r="S794"/>
      <c r="T794"/>
    </row>
    <row r="795" spans="2:20" s="1" customFormat="1">
      <c r="B795"/>
      <c r="C795"/>
      <c r="D795"/>
      <c r="E795"/>
      <c r="F795" s="6"/>
      <c r="G795" s="6"/>
      <c r="H795" s="4"/>
      <c r="I795" s="3"/>
      <c r="J795" s="106"/>
      <c r="K795" s="108"/>
      <c r="L795" s="108"/>
      <c r="M795" s="2"/>
      <c r="N795" s="2"/>
      <c r="S795"/>
      <c r="T795"/>
    </row>
    <row r="796" spans="2:20" s="1" customFormat="1">
      <c r="B796"/>
      <c r="C796"/>
      <c r="D796"/>
      <c r="E796"/>
      <c r="F796" s="6"/>
      <c r="G796" s="6"/>
      <c r="H796" s="4"/>
      <c r="I796" s="3"/>
      <c r="J796" s="106"/>
      <c r="K796" s="108"/>
      <c r="L796" s="108"/>
      <c r="M796" s="2"/>
      <c r="N796" s="2"/>
      <c r="S796"/>
      <c r="T796"/>
    </row>
    <row r="797" spans="2:20" s="1" customFormat="1">
      <c r="B797"/>
      <c r="C797"/>
      <c r="D797"/>
      <c r="E797"/>
      <c r="F797" s="6"/>
      <c r="G797" s="6"/>
      <c r="H797" s="4"/>
      <c r="I797" s="3"/>
      <c r="J797" s="106"/>
      <c r="K797" s="108"/>
      <c r="L797" s="108"/>
      <c r="M797" s="2"/>
      <c r="N797" s="2"/>
      <c r="S797"/>
      <c r="T797"/>
    </row>
    <row r="798" spans="2:20" s="1" customFormat="1">
      <c r="B798"/>
      <c r="C798"/>
      <c r="D798"/>
      <c r="E798"/>
      <c r="F798" s="6"/>
      <c r="G798" s="6"/>
      <c r="H798" s="4"/>
      <c r="I798" s="3"/>
      <c r="J798" s="106"/>
      <c r="K798" s="108"/>
      <c r="L798" s="108"/>
      <c r="M798" s="2"/>
      <c r="N798" s="2"/>
      <c r="S798"/>
      <c r="T798"/>
    </row>
    <row r="799" spans="2:20" s="1" customFormat="1">
      <c r="B799"/>
      <c r="C799"/>
      <c r="D799"/>
      <c r="E799"/>
      <c r="F799" s="6"/>
      <c r="G799" s="6"/>
      <c r="H799" s="4"/>
      <c r="I799" s="3"/>
      <c r="J799" s="106"/>
      <c r="K799" s="108"/>
      <c r="L799" s="108"/>
      <c r="M799" s="2"/>
      <c r="N799" s="2"/>
      <c r="S799"/>
      <c r="T799"/>
    </row>
    <row r="800" spans="2:20" s="1" customFormat="1">
      <c r="B800"/>
      <c r="C800"/>
      <c r="D800"/>
      <c r="E800"/>
      <c r="F800" s="6"/>
      <c r="G800" s="6"/>
      <c r="H800" s="4"/>
      <c r="I800" s="3"/>
      <c r="J800" s="106"/>
      <c r="K800" s="108"/>
      <c r="L800" s="108"/>
      <c r="M800" s="2"/>
      <c r="N800" s="2"/>
      <c r="S800"/>
      <c r="T800"/>
    </row>
    <row r="801" spans="2:20" s="1" customFormat="1">
      <c r="B801"/>
      <c r="C801"/>
      <c r="D801"/>
      <c r="E801"/>
      <c r="F801" s="6"/>
      <c r="G801" s="6"/>
      <c r="H801" s="4"/>
      <c r="I801" s="3"/>
      <c r="J801" s="106"/>
      <c r="K801" s="108"/>
      <c r="L801" s="108"/>
      <c r="M801" s="2"/>
      <c r="N801" s="2"/>
      <c r="S801"/>
      <c r="T801"/>
    </row>
    <row r="802" spans="2:20" s="1" customFormat="1">
      <c r="B802"/>
      <c r="C802"/>
      <c r="D802"/>
      <c r="E802"/>
      <c r="F802" s="6"/>
      <c r="G802" s="6"/>
      <c r="H802" s="4"/>
      <c r="I802" s="3"/>
      <c r="J802" s="106"/>
      <c r="K802" s="108"/>
      <c r="L802" s="108"/>
      <c r="M802" s="2"/>
      <c r="N802" s="2"/>
      <c r="S802"/>
      <c r="T802"/>
    </row>
    <row r="803" spans="2:20" s="1" customFormat="1">
      <c r="B803"/>
      <c r="C803"/>
      <c r="D803"/>
      <c r="E803"/>
      <c r="F803" s="6"/>
      <c r="G803" s="6"/>
      <c r="H803" s="4"/>
      <c r="I803" s="3"/>
      <c r="J803" s="106"/>
      <c r="K803" s="108"/>
      <c r="L803" s="108"/>
      <c r="M803" s="2"/>
      <c r="N803" s="2"/>
      <c r="S803"/>
      <c r="T803"/>
    </row>
    <row r="804" spans="2:20" s="1" customFormat="1">
      <c r="B804"/>
      <c r="C804"/>
      <c r="D804"/>
      <c r="E804"/>
      <c r="F804" s="6"/>
      <c r="G804" s="6"/>
      <c r="H804" s="4"/>
      <c r="I804" s="3"/>
      <c r="J804" s="106"/>
      <c r="K804" s="108"/>
      <c r="L804" s="108"/>
      <c r="M804" s="2"/>
      <c r="N804" s="2"/>
      <c r="S804"/>
      <c r="T804"/>
    </row>
    <row r="805" spans="2:20" s="1" customFormat="1">
      <c r="B805"/>
      <c r="C805"/>
      <c r="D805"/>
      <c r="E805"/>
      <c r="F805" s="6"/>
      <c r="G805" s="6"/>
      <c r="H805" s="4"/>
      <c r="I805" s="3"/>
      <c r="J805" s="106"/>
      <c r="K805" s="108"/>
      <c r="L805" s="108"/>
      <c r="M805" s="2"/>
      <c r="N805" s="2"/>
      <c r="S805"/>
      <c r="T805"/>
    </row>
    <row r="806" spans="2:20" s="1" customFormat="1">
      <c r="B806"/>
      <c r="C806"/>
      <c r="D806"/>
      <c r="E806"/>
      <c r="F806" s="6"/>
      <c r="G806" s="6"/>
      <c r="H806" s="4"/>
      <c r="I806" s="3"/>
      <c r="J806" s="106"/>
      <c r="K806" s="108"/>
      <c r="L806" s="108"/>
      <c r="M806" s="2"/>
      <c r="N806" s="2"/>
      <c r="S806"/>
      <c r="T806"/>
    </row>
    <row r="807" spans="2:20" s="1" customFormat="1">
      <c r="B807"/>
      <c r="C807"/>
      <c r="D807"/>
      <c r="E807"/>
      <c r="F807" s="6"/>
      <c r="G807" s="6"/>
      <c r="H807" s="4"/>
      <c r="I807" s="3"/>
      <c r="J807" s="106"/>
      <c r="K807" s="108"/>
      <c r="L807" s="108"/>
      <c r="M807" s="2"/>
      <c r="N807" s="2"/>
      <c r="S807"/>
      <c r="T807"/>
    </row>
    <row r="808" spans="2:20" s="1" customFormat="1">
      <c r="B808"/>
      <c r="C808"/>
      <c r="D808"/>
      <c r="E808"/>
      <c r="F808" s="6"/>
      <c r="G808" s="6"/>
      <c r="H808" s="4"/>
      <c r="I808" s="3"/>
      <c r="J808" s="106"/>
      <c r="K808" s="108"/>
      <c r="L808" s="108"/>
      <c r="M808" s="2"/>
      <c r="N808" s="2"/>
      <c r="S808"/>
      <c r="T808"/>
    </row>
    <row r="809" spans="2:20" s="1" customFormat="1">
      <c r="B809"/>
      <c r="C809"/>
      <c r="D809"/>
      <c r="E809"/>
      <c r="F809" s="6"/>
      <c r="G809" s="6"/>
      <c r="H809" s="4"/>
      <c r="I809" s="3"/>
      <c r="J809" s="106"/>
      <c r="K809" s="108"/>
      <c r="L809" s="108"/>
      <c r="M809" s="2"/>
      <c r="N809" s="2"/>
      <c r="S809"/>
      <c r="T809"/>
    </row>
    <row r="810" spans="2:20" s="1" customFormat="1">
      <c r="B810"/>
      <c r="C810"/>
      <c r="D810"/>
      <c r="E810"/>
      <c r="F810" s="6"/>
      <c r="G810" s="6"/>
      <c r="H810" s="4"/>
      <c r="I810" s="3"/>
      <c r="J810" s="106"/>
      <c r="K810" s="108"/>
      <c r="L810" s="108"/>
      <c r="M810" s="2"/>
      <c r="N810" s="2"/>
      <c r="S810"/>
      <c r="T810"/>
    </row>
    <row r="811" spans="2:20" s="1" customFormat="1">
      <c r="B811"/>
      <c r="C811"/>
      <c r="D811"/>
      <c r="E811"/>
      <c r="F811" s="6"/>
      <c r="G811" s="6"/>
      <c r="H811" s="4"/>
      <c r="I811" s="3"/>
      <c r="J811" s="106"/>
      <c r="K811" s="108"/>
      <c r="L811" s="108"/>
      <c r="M811" s="2"/>
      <c r="N811" s="2"/>
      <c r="S811"/>
      <c r="T811"/>
    </row>
    <row r="812" spans="2:20" s="1" customFormat="1">
      <c r="B812"/>
      <c r="C812"/>
      <c r="D812"/>
      <c r="E812"/>
      <c r="F812" s="6"/>
      <c r="G812" s="6"/>
      <c r="H812" s="4"/>
      <c r="I812" s="3"/>
      <c r="J812" s="106"/>
      <c r="K812" s="108"/>
      <c r="L812" s="108"/>
      <c r="M812" s="2"/>
      <c r="N812" s="2"/>
      <c r="S812"/>
      <c r="T812"/>
    </row>
    <row r="813" spans="2:20" s="1" customFormat="1">
      <c r="B813"/>
      <c r="C813"/>
      <c r="D813"/>
      <c r="E813"/>
      <c r="F813" s="6"/>
      <c r="G813" s="6"/>
      <c r="H813" s="4"/>
      <c r="I813" s="3"/>
      <c r="J813" s="106"/>
      <c r="K813" s="108"/>
      <c r="L813" s="108"/>
      <c r="M813" s="2"/>
      <c r="N813" s="2"/>
      <c r="S813"/>
      <c r="T813"/>
    </row>
    <row r="814" spans="2:20" s="1" customFormat="1">
      <c r="B814"/>
      <c r="C814"/>
      <c r="D814"/>
      <c r="E814"/>
      <c r="F814" s="6"/>
      <c r="G814" s="6"/>
      <c r="H814" s="4"/>
      <c r="I814" s="3"/>
      <c r="J814" s="106"/>
      <c r="K814" s="108"/>
      <c r="L814" s="108"/>
      <c r="M814" s="2"/>
      <c r="N814" s="2"/>
      <c r="S814"/>
      <c r="T814"/>
    </row>
    <row r="815" spans="2:20" s="1" customFormat="1">
      <c r="B815"/>
      <c r="C815"/>
      <c r="D815"/>
      <c r="E815"/>
      <c r="F815" s="6"/>
      <c r="G815" s="6"/>
      <c r="H815" s="4"/>
      <c r="I815" s="3"/>
      <c r="J815" s="106"/>
      <c r="K815" s="108"/>
      <c r="L815" s="108"/>
      <c r="M815" s="2"/>
      <c r="N815" s="2"/>
      <c r="S815"/>
      <c r="T815"/>
    </row>
    <row r="816" spans="2:20" s="1" customFormat="1">
      <c r="B816"/>
      <c r="C816"/>
      <c r="D816"/>
      <c r="E816"/>
      <c r="F816" s="6"/>
      <c r="G816" s="6"/>
      <c r="H816" s="4"/>
      <c r="I816" s="3"/>
      <c r="J816" s="106"/>
      <c r="K816" s="108"/>
      <c r="L816" s="108"/>
      <c r="M816" s="2"/>
      <c r="N816" s="2"/>
      <c r="S816"/>
      <c r="T816"/>
    </row>
    <row r="817" spans="2:20" s="1" customFormat="1">
      <c r="B817"/>
      <c r="C817"/>
      <c r="D817"/>
      <c r="E817"/>
      <c r="F817" s="6"/>
      <c r="G817" s="6"/>
      <c r="H817" s="4"/>
      <c r="I817" s="3"/>
      <c r="J817" s="106"/>
      <c r="K817" s="108"/>
      <c r="L817" s="108"/>
      <c r="M817" s="2"/>
      <c r="N817" s="2"/>
      <c r="S817"/>
      <c r="T817"/>
    </row>
    <row r="818" spans="2:20" s="1" customFormat="1">
      <c r="B818"/>
      <c r="C818"/>
      <c r="D818"/>
      <c r="E818"/>
      <c r="F818" s="6"/>
      <c r="G818" s="6"/>
      <c r="H818" s="4"/>
      <c r="I818" s="3"/>
      <c r="J818" s="106"/>
      <c r="K818" s="108"/>
      <c r="L818" s="108"/>
      <c r="M818" s="2"/>
      <c r="N818" s="2"/>
      <c r="S818"/>
      <c r="T818"/>
    </row>
    <row r="819" spans="2:20" s="1" customFormat="1">
      <c r="B819"/>
      <c r="C819"/>
      <c r="D819"/>
      <c r="E819"/>
      <c r="F819" s="6"/>
      <c r="G819" s="6"/>
      <c r="H819" s="4"/>
      <c r="I819" s="3"/>
      <c r="J819" s="106"/>
      <c r="K819" s="108"/>
      <c r="L819" s="108"/>
      <c r="M819" s="2"/>
      <c r="N819" s="2"/>
      <c r="S819"/>
      <c r="T819"/>
    </row>
    <row r="820" spans="2:20" s="1" customFormat="1">
      <c r="B820"/>
      <c r="C820"/>
      <c r="D820"/>
      <c r="E820"/>
      <c r="F820" s="6"/>
      <c r="G820" s="6"/>
      <c r="H820" s="4"/>
      <c r="I820" s="3"/>
      <c r="J820" s="106"/>
      <c r="K820" s="108"/>
      <c r="L820" s="108"/>
      <c r="M820" s="2"/>
      <c r="N820" s="2"/>
      <c r="S820"/>
      <c r="T820"/>
    </row>
    <row r="821" spans="2:20" s="1" customFormat="1">
      <c r="B821"/>
      <c r="C821"/>
      <c r="D821"/>
      <c r="E821"/>
      <c r="F821" s="6"/>
      <c r="G821" s="6"/>
      <c r="H821" s="4"/>
      <c r="I821" s="3"/>
      <c r="J821" s="106"/>
      <c r="K821" s="108"/>
      <c r="L821" s="108"/>
      <c r="M821" s="2"/>
      <c r="N821" s="2"/>
      <c r="S821"/>
      <c r="T821"/>
    </row>
    <row r="822" spans="2:20" s="1" customFormat="1">
      <c r="B822"/>
      <c r="C822"/>
      <c r="D822"/>
      <c r="E822"/>
      <c r="F822" s="6"/>
      <c r="G822" s="6"/>
      <c r="H822" s="4"/>
      <c r="I822" s="3"/>
      <c r="J822" s="106"/>
      <c r="K822" s="108"/>
      <c r="L822" s="108"/>
      <c r="M822" s="2"/>
      <c r="N822" s="2"/>
      <c r="S822"/>
      <c r="T822"/>
    </row>
    <row r="823" spans="2:20" s="1" customFormat="1">
      <c r="B823"/>
      <c r="C823"/>
      <c r="D823"/>
      <c r="E823"/>
      <c r="F823" s="6"/>
      <c r="G823" s="6"/>
      <c r="H823" s="4"/>
      <c r="I823" s="3"/>
      <c r="J823" s="106"/>
      <c r="K823" s="108"/>
      <c r="L823" s="108"/>
      <c r="M823" s="2"/>
      <c r="N823" s="2"/>
      <c r="S823"/>
      <c r="T823"/>
    </row>
    <row r="824" spans="2:20" s="1" customFormat="1">
      <c r="B824"/>
      <c r="C824"/>
      <c r="D824"/>
      <c r="E824"/>
      <c r="F824" s="6"/>
      <c r="G824" s="6"/>
      <c r="H824" s="4"/>
      <c r="I824" s="3"/>
      <c r="J824" s="106"/>
      <c r="K824" s="108"/>
      <c r="L824" s="108"/>
      <c r="M824" s="2"/>
      <c r="N824" s="2"/>
      <c r="S824"/>
      <c r="T824"/>
    </row>
    <row r="825" spans="2:20" s="1" customFormat="1">
      <c r="B825"/>
      <c r="C825"/>
      <c r="D825"/>
      <c r="E825"/>
      <c r="F825" s="6"/>
      <c r="G825" s="6"/>
      <c r="H825" s="4"/>
      <c r="I825" s="3"/>
      <c r="J825" s="106"/>
      <c r="K825" s="108"/>
      <c r="L825" s="108"/>
      <c r="M825" s="2"/>
      <c r="N825" s="2"/>
      <c r="S825"/>
      <c r="T825"/>
    </row>
    <row r="826" spans="2:20" s="1" customFormat="1">
      <c r="B826"/>
      <c r="C826"/>
      <c r="D826"/>
      <c r="E826"/>
      <c r="F826" s="6"/>
      <c r="G826" s="6"/>
      <c r="H826" s="4"/>
      <c r="I826" s="3"/>
      <c r="J826" s="106"/>
      <c r="K826" s="108"/>
      <c r="L826" s="108"/>
      <c r="M826" s="2"/>
      <c r="N826" s="2"/>
      <c r="S826"/>
      <c r="T826"/>
    </row>
    <row r="827" spans="2:20" s="1" customFormat="1">
      <c r="B827"/>
      <c r="C827"/>
      <c r="D827"/>
      <c r="E827"/>
      <c r="F827" s="6"/>
      <c r="G827" s="6"/>
      <c r="H827" s="4"/>
      <c r="I827" s="3"/>
      <c r="J827" s="106"/>
      <c r="K827" s="108"/>
      <c r="L827" s="108"/>
      <c r="M827" s="2"/>
      <c r="N827" s="2"/>
      <c r="S827"/>
      <c r="T827"/>
    </row>
    <row r="828" spans="2:20" s="1" customFormat="1">
      <c r="B828"/>
      <c r="C828"/>
      <c r="D828"/>
      <c r="E828"/>
      <c r="F828" s="6"/>
      <c r="G828" s="6"/>
      <c r="H828" s="4"/>
      <c r="I828" s="3"/>
      <c r="J828" s="106"/>
      <c r="K828" s="108"/>
      <c r="L828" s="108"/>
      <c r="M828" s="2"/>
      <c r="N828" s="2"/>
      <c r="S828"/>
      <c r="T828"/>
    </row>
    <row r="829" spans="2:20" s="1" customFormat="1">
      <c r="B829"/>
      <c r="C829"/>
      <c r="D829"/>
      <c r="E829"/>
      <c r="F829" s="6"/>
      <c r="G829" s="6"/>
      <c r="H829" s="4"/>
      <c r="I829" s="3"/>
      <c r="J829" s="106"/>
      <c r="K829" s="108"/>
      <c r="L829" s="108"/>
      <c r="M829" s="2"/>
      <c r="N829" s="2"/>
      <c r="S829"/>
      <c r="T829"/>
    </row>
    <row r="830" spans="2:20" s="1" customFormat="1">
      <c r="B830"/>
      <c r="C830"/>
      <c r="D830"/>
      <c r="E830"/>
      <c r="F830" s="6"/>
      <c r="G830" s="6"/>
      <c r="H830" s="4"/>
      <c r="I830" s="3"/>
      <c r="J830" s="106"/>
      <c r="K830" s="108"/>
      <c r="L830" s="108"/>
      <c r="M830" s="2"/>
      <c r="N830" s="2"/>
      <c r="S830"/>
      <c r="T830"/>
    </row>
    <row r="831" spans="2:20" s="1" customFormat="1">
      <c r="B831"/>
      <c r="C831"/>
      <c r="D831"/>
      <c r="E831"/>
      <c r="F831" s="6"/>
      <c r="G831" s="6"/>
      <c r="H831" s="4"/>
      <c r="I831" s="3"/>
      <c r="J831" s="106"/>
      <c r="K831" s="108"/>
      <c r="L831" s="108"/>
      <c r="M831" s="2"/>
      <c r="N831" s="2"/>
      <c r="S831"/>
      <c r="T831"/>
    </row>
    <row r="832" spans="2:20" s="1" customFormat="1">
      <c r="B832"/>
      <c r="C832"/>
      <c r="D832"/>
      <c r="E832"/>
      <c r="F832" s="6"/>
      <c r="G832" s="6"/>
      <c r="H832" s="4"/>
      <c r="I832" s="3"/>
      <c r="J832" s="106"/>
      <c r="K832" s="108"/>
      <c r="L832" s="108"/>
      <c r="M832" s="2"/>
      <c r="N832" s="2"/>
      <c r="S832"/>
      <c r="T832"/>
    </row>
    <row r="833" spans="2:20" s="1" customFormat="1">
      <c r="B833"/>
      <c r="C833"/>
      <c r="D833"/>
      <c r="E833"/>
      <c r="F833" s="6"/>
      <c r="G833" s="6"/>
      <c r="H833" s="4"/>
      <c r="I833" s="3"/>
      <c r="J833" s="106"/>
      <c r="K833" s="108"/>
      <c r="L833" s="108"/>
      <c r="M833" s="2"/>
      <c r="N833" s="2"/>
      <c r="S833"/>
      <c r="T833"/>
    </row>
    <row r="834" spans="2:20" s="1" customFormat="1">
      <c r="B834"/>
      <c r="C834"/>
      <c r="D834"/>
      <c r="E834"/>
      <c r="F834" s="6"/>
      <c r="G834" s="6"/>
      <c r="H834" s="4"/>
      <c r="I834" s="3"/>
      <c r="J834" s="106"/>
      <c r="K834" s="108"/>
      <c r="L834" s="108"/>
      <c r="M834" s="2"/>
      <c r="N834" s="2"/>
      <c r="S834"/>
      <c r="T834"/>
    </row>
    <row r="835" spans="2:20" s="1" customFormat="1">
      <c r="B835"/>
      <c r="C835"/>
      <c r="D835"/>
      <c r="E835"/>
      <c r="F835" s="6"/>
      <c r="G835" s="6"/>
      <c r="H835" s="4"/>
      <c r="I835" s="3"/>
      <c r="J835" s="106"/>
      <c r="K835" s="108"/>
      <c r="L835" s="108"/>
      <c r="M835" s="2"/>
      <c r="N835" s="2"/>
      <c r="S835"/>
      <c r="T835"/>
    </row>
    <row r="836" spans="2:20" s="1" customFormat="1">
      <c r="B836"/>
      <c r="C836"/>
      <c r="D836"/>
      <c r="E836"/>
      <c r="F836" s="6"/>
      <c r="G836" s="6"/>
      <c r="H836" s="4"/>
      <c r="I836" s="3"/>
      <c r="J836" s="106"/>
      <c r="K836" s="108"/>
      <c r="L836" s="108"/>
      <c r="M836" s="2"/>
      <c r="N836" s="2"/>
      <c r="S836"/>
      <c r="T836"/>
    </row>
    <row r="837" spans="2:20" s="1" customFormat="1">
      <c r="B837"/>
      <c r="C837"/>
      <c r="D837"/>
      <c r="E837"/>
      <c r="F837" s="6"/>
      <c r="G837" s="6"/>
      <c r="H837" s="4"/>
      <c r="I837" s="3"/>
      <c r="J837" s="106"/>
      <c r="K837" s="108"/>
      <c r="L837" s="108"/>
      <c r="M837" s="2"/>
      <c r="N837" s="2"/>
      <c r="S837"/>
      <c r="T837"/>
    </row>
    <row r="838" spans="2:20" s="1" customFormat="1">
      <c r="B838"/>
      <c r="C838"/>
      <c r="D838"/>
      <c r="E838"/>
      <c r="F838" s="6"/>
      <c r="G838" s="6"/>
      <c r="H838" s="4"/>
      <c r="I838" s="3"/>
      <c r="J838" s="106"/>
      <c r="K838" s="108"/>
      <c r="L838" s="108"/>
      <c r="M838" s="2"/>
      <c r="N838" s="2"/>
      <c r="S838"/>
      <c r="T838"/>
    </row>
    <row r="839" spans="2:20" s="1" customFormat="1">
      <c r="B839"/>
      <c r="C839"/>
      <c r="D839"/>
      <c r="E839"/>
      <c r="F839" s="6"/>
      <c r="G839" s="6"/>
      <c r="H839" s="4"/>
      <c r="I839" s="3"/>
      <c r="J839" s="106"/>
      <c r="K839" s="108"/>
      <c r="L839" s="108"/>
      <c r="M839" s="2"/>
      <c r="N839" s="2"/>
      <c r="S839"/>
      <c r="T839"/>
    </row>
    <row r="840" spans="2:20" s="1" customFormat="1">
      <c r="B840"/>
      <c r="C840"/>
      <c r="D840"/>
      <c r="E840"/>
      <c r="F840" s="6"/>
      <c r="G840" s="6"/>
      <c r="H840" s="4"/>
      <c r="I840" s="3"/>
      <c r="J840" s="106"/>
      <c r="K840" s="108"/>
      <c r="L840" s="108"/>
      <c r="M840" s="2"/>
      <c r="N840" s="2"/>
      <c r="S840"/>
      <c r="T840"/>
    </row>
    <row r="841" spans="2:20" s="1" customFormat="1">
      <c r="B841"/>
      <c r="C841"/>
      <c r="D841"/>
      <c r="E841"/>
      <c r="F841" s="6"/>
      <c r="G841" s="6"/>
      <c r="H841" s="4"/>
      <c r="I841" s="3"/>
      <c r="J841" s="106"/>
      <c r="K841" s="108"/>
      <c r="L841" s="108"/>
      <c r="M841" s="2"/>
      <c r="N841" s="2"/>
      <c r="S841"/>
      <c r="T841"/>
    </row>
  </sheetData>
  <autoFilter ref="P533:P579">
    <filterColumn colId="0">
      <colorFilter dxfId="1"/>
    </filterColumn>
  </autoFilter>
  <mergeCells count="14">
    <mergeCell ref="N577:O577"/>
    <mergeCell ref="M2:N2"/>
    <mergeCell ref="O2:P2"/>
    <mergeCell ref="Q2:R2"/>
    <mergeCell ref="B1:R1"/>
    <mergeCell ref="B2:B3"/>
    <mergeCell ref="D2:D3"/>
    <mergeCell ref="E2:E3"/>
    <mergeCell ref="F2:F3"/>
    <mergeCell ref="I2:J2"/>
    <mergeCell ref="K2:L2"/>
    <mergeCell ref="C2:C3"/>
    <mergeCell ref="G2:G3"/>
    <mergeCell ref="H2:H3"/>
  </mergeCells>
  <pageMargins left="0.59055118110236227" right="0.74803149606299213" top="0.59055118110236227" bottom="0.98425196850393704" header="0.51181102362204722" footer="0.51181102362204722"/>
  <pageSetup paperSize="9" scale="10" fitToHeight="2" orientation="landscape" r:id="rId1"/>
  <rowBreaks count="2" manualBreakCount="2">
    <brk id="116" min="1" max="17" man="1"/>
    <brk id="260" min="1" max="17" man="1"/>
  </rowBreaks>
</worksheet>
</file>

<file path=xl/worksheets/sheet7.xml><?xml version="1.0" encoding="utf-8"?>
<worksheet xmlns="http://schemas.openxmlformats.org/spreadsheetml/2006/main" xmlns:r="http://schemas.openxmlformats.org/officeDocument/2006/relationships">
  <dimension ref="B5:D17"/>
  <sheetViews>
    <sheetView view="pageBreakPreview" zoomScale="60" workbookViewId="0">
      <selection activeCell="G33" sqref="G33"/>
    </sheetView>
  </sheetViews>
  <sheetFormatPr defaultColWidth="8.7109375" defaultRowHeight="14.25"/>
  <cols>
    <col min="1" max="2" width="8.7109375" style="475"/>
    <col min="3" max="3" width="47.42578125" style="475" customWidth="1"/>
    <col min="4" max="4" width="21.5703125" style="475" customWidth="1"/>
    <col min="5" max="16384" width="8.7109375" style="475"/>
  </cols>
  <sheetData>
    <row r="5" spans="2:4" ht="24.95" customHeight="1">
      <c r="B5" s="502" t="s">
        <v>522</v>
      </c>
      <c r="C5" s="502" t="s">
        <v>560</v>
      </c>
      <c r="D5" s="502" t="s">
        <v>590</v>
      </c>
    </row>
    <row r="6" spans="2:4" ht="42" customHeight="1">
      <c r="B6" s="495">
        <v>1</v>
      </c>
      <c r="C6" s="500" t="s">
        <v>806</v>
      </c>
      <c r="D6" s="496">
        <v>12611958</v>
      </c>
    </row>
    <row r="7" spans="2:4" ht="42" customHeight="1">
      <c r="B7" s="495">
        <v>2</v>
      </c>
      <c r="C7" s="500" t="s">
        <v>807</v>
      </c>
      <c r="D7" s="496">
        <v>6240000</v>
      </c>
    </row>
    <row r="8" spans="2:4" ht="42" customHeight="1">
      <c r="B8" s="495">
        <v>3</v>
      </c>
      <c r="C8" s="500" t="s">
        <v>812</v>
      </c>
      <c r="D8" s="496">
        <v>4814994</v>
      </c>
    </row>
    <row r="9" spans="2:4" ht="42" customHeight="1">
      <c r="B9" s="495">
        <v>4</v>
      </c>
      <c r="C9" s="500" t="s">
        <v>808</v>
      </c>
      <c r="D9" s="496">
        <v>9540000</v>
      </c>
    </row>
    <row r="10" spans="2:4" ht="42" customHeight="1">
      <c r="B10" s="495">
        <v>5</v>
      </c>
      <c r="C10" s="500" t="s">
        <v>809</v>
      </c>
      <c r="D10" s="496">
        <v>1046383</v>
      </c>
    </row>
    <row r="11" spans="2:4" ht="42" customHeight="1">
      <c r="B11" s="495">
        <v>6</v>
      </c>
      <c r="C11" s="500" t="s">
        <v>810</v>
      </c>
      <c r="D11" s="496">
        <v>1258716</v>
      </c>
    </row>
    <row r="12" spans="2:4" ht="42" customHeight="1">
      <c r="B12" s="495">
        <v>7</v>
      </c>
      <c r="C12" s="500" t="s">
        <v>811</v>
      </c>
      <c r="D12" s="496">
        <v>615620</v>
      </c>
    </row>
    <row r="13" spans="2:4" ht="42" customHeight="1">
      <c r="B13" s="495">
        <v>8</v>
      </c>
      <c r="C13" s="500" t="s">
        <v>814</v>
      </c>
      <c r="D13" s="496">
        <f>ROUND(556931.025,0)</f>
        <v>556931</v>
      </c>
    </row>
    <row r="14" spans="2:4" ht="148.5" customHeight="1">
      <c r="B14" s="495">
        <v>9</v>
      </c>
      <c r="C14" s="500" t="s">
        <v>813</v>
      </c>
      <c r="D14" s="496">
        <f>ROUND(8689969.16,0)</f>
        <v>8689969</v>
      </c>
    </row>
    <row r="15" spans="2:4" ht="33.950000000000003" customHeight="1">
      <c r="B15" s="497"/>
      <c r="C15" s="501"/>
      <c r="D15" s="498">
        <f>SUM(D6:D14)</f>
        <v>45374571</v>
      </c>
    </row>
    <row r="17" spans="4:4">
      <c r="D17" s="499"/>
    </row>
  </sheetData>
  <pageMargins left="1.0236220472440944" right="0.70866141732283472" top="0.94488188976377963" bottom="0.74803149606299213" header="0.31496062992125984" footer="0.31496062992125984"/>
  <pageSetup paperSize="9" orientation="portrait" r:id="rId1"/>
</worksheet>
</file>

<file path=xl/worksheets/sheet8.xml><?xml version="1.0" encoding="utf-8"?>
<worksheet xmlns="http://schemas.openxmlformats.org/spreadsheetml/2006/main" xmlns:r="http://schemas.openxmlformats.org/officeDocument/2006/relationships">
  <sheetPr codeName="Sheet4">
    <pageSetUpPr fitToPage="1"/>
  </sheetPr>
  <dimension ref="B1:AG76"/>
  <sheetViews>
    <sheetView view="pageBreakPreview" zoomScale="85" zoomScaleNormal="85" zoomScaleSheetLayoutView="85" workbookViewId="0">
      <pane xSplit="1" ySplit="3" topLeftCell="F59" activePane="bottomRight" state="frozen"/>
      <selection activeCell="G33" sqref="G33"/>
      <selection pane="topRight" activeCell="G33" sqref="G33"/>
      <selection pane="bottomLeft" activeCell="G33" sqref="G33"/>
      <selection pane="bottomRight" activeCell="G33" sqref="G33"/>
    </sheetView>
  </sheetViews>
  <sheetFormatPr defaultRowHeight="15"/>
  <cols>
    <col min="2" max="2" width="5.7109375" customWidth="1"/>
    <col min="3" max="3" width="5.28515625" customWidth="1"/>
    <col min="4" max="4" width="8.28515625" bestFit="1" customWidth="1"/>
    <col min="5" max="5" width="49.7109375" customWidth="1"/>
    <col min="6" max="6" width="5.85546875" bestFit="1" customWidth="1"/>
    <col min="17" max="17" width="9.140625" bestFit="1" customWidth="1"/>
    <col min="18" max="18" width="11.28515625" bestFit="1" customWidth="1"/>
    <col min="19" max="19" width="9.140625" bestFit="1" customWidth="1"/>
    <col min="20" max="20" width="20.28515625" customWidth="1"/>
  </cols>
  <sheetData>
    <row r="1" spans="2:20" ht="23.45" customHeight="1" thickBot="1">
      <c r="B1" s="781" t="s">
        <v>522</v>
      </c>
      <c r="C1" s="781" t="s">
        <v>521</v>
      </c>
      <c r="D1" s="781" t="s">
        <v>520</v>
      </c>
      <c r="E1" s="781" t="s">
        <v>519</v>
      </c>
      <c r="F1" s="781" t="s">
        <v>29</v>
      </c>
      <c r="G1" s="834" t="s">
        <v>27</v>
      </c>
      <c r="H1" s="832" t="s">
        <v>27</v>
      </c>
      <c r="I1" s="832"/>
      <c r="J1" s="832"/>
      <c r="K1" s="832" t="s">
        <v>597</v>
      </c>
      <c r="L1" s="832"/>
      <c r="M1" s="832"/>
      <c r="N1" s="832" t="s">
        <v>598</v>
      </c>
      <c r="O1" s="832"/>
      <c r="P1" s="832"/>
      <c r="Q1" s="832" t="s">
        <v>590</v>
      </c>
      <c r="R1" s="832"/>
      <c r="S1" s="832"/>
      <c r="T1" s="832" t="s">
        <v>599</v>
      </c>
    </row>
    <row r="2" spans="2:20" ht="14.45" customHeight="1" thickBot="1">
      <c r="B2" s="781"/>
      <c r="C2" s="781"/>
      <c r="D2" s="781"/>
      <c r="E2" s="781"/>
      <c r="F2" s="781"/>
      <c r="G2" s="834"/>
      <c r="H2" s="833" t="s">
        <v>600</v>
      </c>
      <c r="I2" s="833" t="s">
        <v>601</v>
      </c>
      <c r="J2" s="833" t="s">
        <v>602</v>
      </c>
      <c r="K2" s="833" t="s">
        <v>603</v>
      </c>
      <c r="L2" s="833" t="s">
        <v>604</v>
      </c>
      <c r="M2" s="833" t="s">
        <v>605</v>
      </c>
      <c r="N2" s="833" t="s">
        <v>606</v>
      </c>
      <c r="O2" s="833" t="s">
        <v>607</v>
      </c>
      <c r="P2" s="833" t="s">
        <v>608</v>
      </c>
      <c r="Q2" s="833" t="s">
        <v>609</v>
      </c>
      <c r="R2" s="833" t="s">
        <v>610</v>
      </c>
      <c r="S2" s="833" t="s">
        <v>611</v>
      </c>
      <c r="T2" s="832"/>
    </row>
    <row r="3" spans="2:20" ht="26.45" customHeight="1" thickBot="1">
      <c r="B3" s="781"/>
      <c r="C3" s="781"/>
      <c r="D3" s="781"/>
      <c r="E3" s="781"/>
      <c r="F3" s="781"/>
      <c r="G3" s="834"/>
      <c r="H3" s="833"/>
      <c r="I3" s="833"/>
      <c r="J3" s="833"/>
      <c r="K3" s="833"/>
      <c r="L3" s="833"/>
      <c r="M3" s="833"/>
      <c r="N3" s="833"/>
      <c r="O3" s="833"/>
      <c r="P3" s="833"/>
      <c r="Q3" s="833"/>
      <c r="R3" s="833"/>
      <c r="S3" s="833"/>
      <c r="T3" s="832"/>
    </row>
    <row r="4" spans="2:20" ht="90">
      <c r="B4" s="47">
        <v>1</v>
      </c>
      <c r="C4" s="47">
        <v>116</v>
      </c>
      <c r="D4" s="47" t="s">
        <v>231</v>
      </c>
      <c r="E4" s="80" t="s">
        <v>230</v>
      </c>
      <c r="F4" s="53" t="s">
        <v>23</v>
      </c>
      <c r="G4" s="55">
        <v>10</v>
      </c>
      <c r="H4" s="54"/>
      <c r="I4" s="54"/>
      <c r="J4" s="54"/>
      <c r="K4" s="54">
        <v>0.4</v>
      </c>
      <c r="L4" s="54">
        <v>0.8</v>
      </c>
      <c r="M4" s="54">
        <v>0.51200000000000001</v>
      </c>
      <c r="N4" s="56">
        <v>44</v>
      </c>
      <c r="O4" s="56">
        <v>75</v>
      </c>
      <c r="P4" s="56">
        <f>60/1000</f>
        <v>0.06</v>
      </c>
      <c r="Q4" s="81">
        <f>H4*K4*N4</f>
        <v>0</v>
      </c>
      <c r="R4" s="81">
        <f>I4*L4*O4</f>
        <v>0</v>
      </c>
      <c r="S4" s="81">
        <f>J4*M4*P4</f>
        <v>0</v>
      </c>
      <c r="T4" s="81">
        <f>SUM(Q4:S4)</f>
        <v>0</v>
      </c>
    </row>
    <row r="5" spans="2:20" ht="90">
      <c r="B5" s="28">
        <v>2</v>
      </c>
      <c r="C5" s="28">
        <v>117</v>
      </c>
      <c r="D5" s="28" t="s">
        <v>229</v>
      </c>
      <c r="E5" s="33" t="s">
        <v>228</v>
      </c>
      <c r="F5" s="29" t="s">
        <v>23</v>
      </c>
      <c r="G5" s="31">
        <v>51.901499999999999</v>
      </c>
      <c r="H5" s="30"/>
      <c r="I5" s="30"/>
      <c r="J5" s="30"/>
      <c r="K5" s="30">
        <v>0.4</v>
      </c>
      <c r="L5" s="30">
        <v>0.8</v>
      </c>
      <c r="M5" s="30">
        <v>0.51200000000000001</v>
      </c>
      <c r="N5" s="32">
        <v>44</v>
      </c>
      <c r="O5" s="32">
        <v>75</v>
      </c>
      <c r="P5" s="32">
        <f t="shared" ref="P5:P59" si="0">60/1000</f>
        <v>0.06</v>
      </c>
      <c r="Q5" s="82">
        <f t="shared" ref="Q5:S59" si="1">H5*K5*N5</f>
        <v>0</v>
      </c>
      <c r="R5" s="82">
        <f t="shared" si="1"/>
        <v>0</v>
      </c>
      <c r="S5" s="82">
        <f t="shared" si="1"/>
        <v>0</v>
      </c>
      <c r="T5" s="82">
        <f t="shared" ref="T5:T59" si="2">SUM(Q5:S5)</f>
        <v>0</v>
      </c>
    </row>
    <row r="6" spans="2:20" ht="90">
      <c r="B6" s="28">
        <v>3</v>
      </c>
      <c r="C6" s="28">
        <v>118</v>
      </c>
      <c r="D6" s="28" t="s">
        <v>227</v>
      </c>
      <c r="E6" s="33" t="s">
        <v>226</v>
      </c>
      <c r="F6" s="29" t="s">
        <v>23</v>
      </c>
      <c r="G6" s="31">
        <v>152.691</v>
      </c>
      <c r="H6" s="30"/>
      <c r="I6" s="30"/>
      <c r="J6" s="30"/>
      <c r="K6" s="30">
        <v>0.4</v>
      </c>
      <c r="L6" s="30">
        <v>0.8</v>
      </c>
      <c r="M6" s="30">
        <v>0.51200000000000001</v>
      </c>
      <c r="N6" s="32">
        <v>44</v>
      </c>
      <c r="O6" s="32">
        <v>75</v>
      </c>
      <c r="P6" s="32">
        <f t="shared" si="0"/>
        <v>0.06</v>
      </c>
      <c r="Q6" s="82">
        <f t="shared" si="1"/>
        <v>0</v>
      </c>
      <c r="R6" s="82">
        <f t="shared" si="1"/>
        <v>0</v>
      </c>
      <c r="S6" s="82">
        <f t="shared" si="1"/>
        <v>0</v>
      </c>
      <c r="T6" s="82">
        <f t="shared" si="2"/>
        <v>0</v>
      </c>
    </row>
    <row r="7" spans="2:20" ht="78" customHeight="1">
      <c r="B7" s="28">
        <v>4</v>
      </c>
      <c r="C7" s="28">
        <v>119</v>
      </c>
      <c r="D7" s="28" t="s">
        <v>225</v>
      </c>
      <c r="E7" s="33" t="s">
        <v>224</v>
      </c>
      <c r="F7" s="29" t="s">
        <v>0</v>
      </c>
      <c r="G7" s="31">
        <v>692.92650000000003</v>
      </c>
      <c r="H7" s="30"/>
      <c r="I7" s="30"/>
      <c r="J7" s="30"/>
      <c r="K7" s="30">
        <v>0.4</v>
      </c>
      <c r="L7" s="30">
        <v>0.8</v>
      </c>
      <c r="M7" s="30">
        <v>0.51200000000000001</v>
      </c>
      <c r="N7" s="32">
        <v>44</v>
      </c>
      <c r="O7" s="32">
        <v>75</v>
      </c>
      <c r="P7" s="32">
        <f t="shared" si="0"/>
        <v>0.06</v>
      </c>
      <c r="Q7" s="82">
        <f t="shared" si="1"/>
        <v>0</v>
      </c>
      <c r="R7" s="82">
        <f t="shared" si="1"/>
        <v>0</v>
      </c>
      <c r="S7" s="82">
        <f t="shared" si="1"/>
        <v>0</v>
      </c>
      <c r="T7" s="82">
        <f t="shared" si="2"/>
        <v>0</v>
      </c>
    </row>
    <row r="8" spans="2:20" ht="90">
      <c r="B8" s="28">
        <v>5</v>
      </c>
      <c r="C8" s="28">
        <v>120</v>
      </c>
      <c r="D8" s="28" t="s">
        <v>223</v>
      </c>
      <c r="E8" s="33" t="s">
        <v>222</v>
      </c>
      <c r="F8" s="29" t="s">
        <v>3</v>
      </c>
      <c r="G8" s="31">
        <v>203</v>
      </c>
      <c r="H8" s="30"/>
      <c r="I8" s="30"/>
      <c r="J8" s="30"/>
      <c r="K8" s="30">
        <v>0.4</v>
      </c>
      <c r="L8" s="30">
        <v>0.8</v>
      </c>
      <c r="M8" s="30">
        <v>0.51200000000000001</v>
      </c>
      <c r="N8" s="32">
        <v>44</v>
      </c>
      <c r="O8" s="32">
        <v>75</v>
      </c>
      <c r="P8" s="32">
        <f t="shared" si="0"/>
        <v>0.06</v>
      </c>
      <c r="Q8" s="82">
        <f t="shared" si="1"/>
        <v>0</v>
      </c>
      <c r="R8" s="82">
        <f t="shared" si="1"/>
        <v>0</v>
      </c>
      <c r="S8" s="82">
        <f t="shared" si="1"/>
        <v>0</v>
      </c>
      <c r="T8" s="82">
        <f t="shared" si="2"/>
        <v>0</v>
      </c>
    </row>
    <row r="9" spans="2:20" ht="60">
      <c r="B9" s="28">
        <v>6</v>
      </c>
      <c r="C9" s="28">
        <v>121</v>
      </c>
      <c r="D9" s="28" t="s">
        <v>221</v>
      </c>
      <c r="E9" s="33" t="s">
        <v>220</v>
      </c>
      <c r="F9" s="29" t="s">
        <v>23</v>
      </c>
      <c r="G9" s="31">
        <v>314.76900000000001</v>
      </c>
      <c r="H9" s="30"/>
      <c r="I9" s="30"/>
      <c r="J9" s="30"/>
      <c r="K9" s="30">
        <v>0.4</v>
      </c>
      <c r="L9" s="30">
        <v>0.8</v>
      </c>
      <c r="M9" s="30">
        <v>0.51200000000000001</v>
      </c>
      <c r="N9" s="32">
        <v>44</v>
      </c>
      <c r="O9" s="32">
        <v>75</v>
      </c>
      <c r="P9" s="32">
        <f t="shared" si="0"/>
        <v>0.06</v>
      </c>
      <c r="Q9" s="82">
        <f t="shared" si="1"/>
        <v>0</v>
      </c>
      <c r="R9" s="82">
        <f t="shared" si="1"/>
        <v>0</v>
      </c>
      <c r="S9" s="82">
        <f t="shared" si="1"/>
        <v>0</v>
      </c>
      <c r="T9" s="82">
        <f t="shared" si="2"/>
        <v>0</v>
      </c>
    </row>
    <row r="10" spans="2:20" ht="30">
      <c r="B10" s="28">
        <v>7</v>
      </c>
      <c r="C10" s="28">
        <v>122</v>
      </c>
      <c r="D10" s="28" t="s">
        <v>219</v>
      </c>
      <c r="E10" s="33" t="s">
        <v>218</v>
      </c>
      <c r="F10" s="29" t="s">
        <v>23</v>
      </c>
      <c r="G10" s="31">
        <v>3.1710000000000003</v>
      </c>
      <c r="H10" s="30">
        <f>(1/4)*G10</f>
        <v>0.79275000000000007</v>
      </c>
      <c r="I10" s="30">
        <f>(1/2)*G10</f>
        <v>1.5855000000000001</v>
      </c>
      <c r="J10" s="30"/>
      <c r="K10" s="30">
        <v>0.4</v>
      </c>
      <c r="L10" s="30">
        <v>0.8</v>
      </c>
      <c r="M10" s="30">
        <v>0.51200000000000001</v>
      </c>
      <c r="N10" s="32">
        <v>44</v>
      </c>
      <c r="O10" s="32">
        <v>75</v>
      </c>
      <c r="P10" s="32">
        <f t="shared" si="0"/>
        <v>0.06</v>
      </c>
      <c r="Q10" s="82">
        <f t="shared" si="1"/>
        <v>13.952400000000003</v>
      </c>
      <c r="R10" s="82">
        <f t="shared" si="1"/>
        <v>95.13000000000001</v>
      </c>
      <c r="S10" s="82">
        <f t="shared" si="1"/>
        <v>0</v>
      </c>
      <c r="T10" s="82">
        <f t="shared" si="2"/>
        <v>109.08240000000001</v>
      </c>
    </row>
    <row r="11" spans="2:20" ht="30">
      <c r="B11" s="28">
        <v>8</v>
      </c>
      <c r="C11" s="28">
        <v>123</v>
      </c>
      <c r="D11" s="28" t="s">
        <v>217</v>
      </c>
      <c r="E11" s="33" t="s">
        <v>216</v>
      </c>
      <c r="F11" s="29" t="s">
        <v>0</v>
      </c>
      <c r="G11" s="31">
        <v>0</v>
      </c>
      <c r="H11" s="30">
        <f>(1.5/5.5)*G11</f>
        <v>0</v>
      </c>
      <c r="I11" s="30">
        <f>(3/5.5)*G11</f>
        <v>0</v>
      </c>
      <c r="J11" s="30"/>
      <c r="K11" s="30">
        <v>0.4</v>
      </c>
      <c r="L11" s="30">
        <v>0.8</v>
      </c>
      <c r="M11" s="30">
        <v>0.51200000000000001</v>
      </c>
      <c r="N11" s="32">
        <v>44</v>
      </c>
      <c r="O11" s="32">
        <v>75</v>
      </c>
      <c r="P11" s="32">
        <f t="shared" si="0"/>
        <v>0.06</v>
      </c>
      <c r="Q11" s="82">
        <f t="shared" si="1"/>
        <v>0</v>
      </c>
      <c r="R11" s="82">
        <f t="shared" si="1"/>
        <v>0</v>
      </c>
      <c r="S11" s="82">
        <f t="shared" si="1"/>
        <v>0</v>
      </c>
      <c r="T11" s="82">
        <f t="shared" si="2"/>
        <v>0</v>
      </c>
    </row>
    <row r="12" spans="2:20" ht="30">
      <c r="B12" s="28">
        <v>9</v>
      </c>
      <c r="C12" s="28">
        <v>124</v>
      </c>
      <c r="D12" s="28" t="s">
        <v>215</v>
      </c>
      <c r="E12" s="33" t="s">
        <v>214</v>
      </c>
      <c r="F12" s="29" t="s">
        <v>0</v>
      </c>
      <c r="G12" s="31">
        <v>0</v>
      </c>
      <c r="H12" s="30">
        <f>(1.5/5.5)*G12</f>
        <v>0</v>
      </c>
      <c r="I12" s="30">
        <f>(3/5.5)*G12</f>
        <v>0</v>
      </c>
      <c r="J12" s="30"/>
      <c r="K12" s="30">
        <v>0.4</v>
      </c>
      <c r="L12" s="30">
        <v>0.8</v>
      </c>
      <c r="M12" s="30">
        <v>0.51200000000000001</v>
      </c>
      <c r="N12" s="32">
        <v>44</v>
      </c>
      <c r="O12" s="32">
        <v>75</v>
      </c>
      <c r="P12" s="32">
        <f t="shared" si="0"/>
        <v>0.06</v>
      </c>
      <c r="Q12" s="82">
        <f t="shared" si="1"/>
        <v>0</v>
      </c>
      <c r="R12" s="82">
        <f t="shared" si="1"/>
        <v>0</v>
      </c>
      <c r="S12" s="82">
        <f t="shared" si="1"/>
        <v>0</v>
      </c>
      <c r="T12" s="82">
        <f t="shared" si="2"/>
        <v>0</v>
      </c>
    </row>
    <row r="13" spans="2:20" ht="30">
      <c r="B13" s="28">
        <v>10</v>
      </c>
      <c r="C13" s="28">
        <v>125</v>
      </c>
      <c r="D13" s="28" t="s">
        <v>213</v>
      </c>
      <c r="E13" s="33" t="s">
        <v>212</v>
      </c>
      <c r="F13" s="29" t="s">
        <v>23</v>
      </c>
      <c r="G13" s="31">
        <v>111.95100000000001</v>
      </c>
      <c r="H13" s="30">
        <v>14.238000000000003</v>
      </c>
      <c r="I13" s="30">
        <v>0</v>
      </c>
      <c r="J13" s="30">
        <v>7945</v>
      </c>
      <c r="K13" s="30">
        <v>0.4</v>
      </c>
      <c r="L13" s="30">
        <v>0.8</v>
      </c>
      <c r="M13" s="30">
        <v>0.51200000000000001</v>
      </c>
      <c r="N13" s="32">
        <v>44</v>
      </c>
      <c r="O13" s="32">
        <v>75</v>
      </c>
      <c r="P13" s="32">
        <f t="shared" si="0"/>
        <v>0.06</v>
      </c>
      <c r="Q13" s="82">
        <f t="shared" si="1"/>
        <v>250.58880000000008</v>
      </c>
      <c r="R13" s="82">
        <f t="shared" si="1"/>
        <v>0</v>
      </c>
      <c r="S13" s="82">
        <f t="shared" si="1"/>
        <v>244.07040000000001</v>
      </c>
      <c r="T13" s="82">
        <f t="shared" si="2"/>
        <v>494.65920000000006</v>
      </c>
    </row>
    <row r="14" spans="2:20" ht="30">
      <c r="B14" s="28">
        <v>11</v>
      </c>
      <c r="C14" s="28">
        <v>126</v>
      </c>
      <c r="D14" s="28" t="s">
        <v>211</v>
      </c>
      <c r="E14" s="33" t="s">
        <v>210</v>
      </c>
      <c r="F14" s="29" t="s">
        <v>0</v>
      </c>
      <c r="G14" s="31">
        <v>404.9325</v>
      </c>
      <c r="H14" s="30">
        <v>4.8</v>
      </c>
      <c r="I14" s="30"/>
      <c r="J14" s="30">
        <v>2874</v>
      </c>
      <c r="K14" s="30">
        <v>0.4</v>
      </c>
      <c r="L14" s="30">
        <v>0.8</v>
      </c>
      <c r="M14" s="30">
        <v>0.51200000000000001</v>
      </c>
      <c r="N14" s="32">
        <v>44</v>
      </c>
      <c r="O14" s="32">
        <v>75</v>
      </c>
      <c r="P14" s="32">
        <f t="shared" si="0"/>
        <v>0.06</v>
      </c>
      <c r="Q14" s="82">
        <f t="shared" si="1"/>
        <v>84.47999999999999</v>
      </c>
      <c r="R14" s="82">
        <f t="shared" si="1"/>
        <v>0</v>
      </c>
      <c r="S14" s="82">
        <f t="shared" si="1"/>
        <v>88.289280000000005</v>
      </c>
      <c r="T14" s="82">
        <f t="shared" si="2"/>
        <v>172.76927999999998</v>
      </c>
    </row>
    <row r="15" spans="2:20" ht="30">
      <c r="B15" s="28">
        <v>12</v>
      </c>
      <c r="C15" s="28">
        <v>127</v>
      </c>
      <c r="D15" s="28" t="s">
        <v>209</v>
      </c>
      <c r="E15" s="33" t="s">
        <v>208</v>
      </c>
      <c r="F15" s="29" t="s">
        <v>23</v>
      </c>
      <c r="G15" s="31">
        <v>0</v>
      </c>
      <c r="H15" s="30"/>
      <c r="I15" s="30"/>
      <c r="J15" s="30"/>
      <c r="K15" s="30">
        <v>0.4</v>
      </c>
      <c r="L15" s="30">
        <v>0.8</v>
      </c>
      <c r="M15" s="30">
        <v>0.51200000000000001</v>
      </c>
      <c r="N15" s="32">
        <v>44</v>
      </c>
      <c r="O15" s="32">
        <v>75</v>
      </c>
      <c r="P15" s="32">
        <f t="shared" si="0"/>
        <v>0.06</v>
      </c>
      <c r="Q15" s="82">
        <f t="shared" si="1"/>
        <v>0</v>
      </c>
      <c r="R15" s="82">
        <f t="shared" si="1"/>
        <v>0</v>
      </c>
      <c r="S15" s="82">
        <f t="shared" si="1"/>
        <v>0</v>
      </c>
      <c r="T15" s="82">
        <f t="shared" si="2"/>
        <v>0</v>
      </c>
    </row>
    <row r="16" spans="2:20" ht="30">
      <c r="B16" s="28">
        <v>13</v>
      </c>
      <c r="C16" s="28">
        <v>128</v>
      </c>
      <c r="D16" s="28" t="s">
        <v>207</v>
      </c>
      <c r="E16" s="33" t="s">
        <v>206</v>
      </c>
      <c r="F16" s="29" t="s">
        <v>23</v>
      </c>
      <c r="G16" s="31">
        <v>16.865100000000002</v>
      </c>
      <c r="H16" s="30">
        <v>5.2703437500000003</v>
      </c>
      <c r="I16" s="30"/>
      <c r="J16" s="30">
        <v>6850</v>
      </c>
      <c r="K16" s="30">
        <v>0.4</v>
      </c>
      <c r="L16" s="30">
        <v>0.8</v>
      </c>
      <c r="M16" s="30">
        <v>0.51200000000000001</v>
      </c>
      <c r="N16" s="32">
        <v>44</v>
      </c>
      <c r="O16" s="32">
        <v>75</v>
      </c>
      <c r="P16" s="32">
        <f t="shared" si="0"/>
        <v>0.06</v>
      </c>
      <c r="Q16" s="82">
        <f t="shared" si="1"/>
        <v>92.758050000000011</v>
      </c>
      <c r="R16" s="82">
        <f t="shared" si="1"/>
        <v>0</v>
      </c>
      <c r="S16" s="82">
        <f t="shared" si="1"/>
        <v>210.43200000000002</v>
      </c>
      <c r="T16" s="82">
        <f t="shared" si="2"/>
        <v>303.19005000000004</v>
      </c>
    </row>
    <row r="17" spans="2:20" ht="30">
      <c r="B17" s="28">
        <v>14</v>
      </c>
      <c r="C17" s="28">
        <v>129</v>
      </c>
      <c r="D17" s="28" t="s">
        <v>205</v>
      </c>
      <c r="E17" s="33" t="s">
        <v>204</v>
      </c>
      <c r="F17" s="29" t="s">
        <v>203</v>
      </c>
      <c r="G17" s="31">
        <v>0.76860000000000006</v>
      </c>
      <c r="H17" s="30"/>
      <c r="I17" s="30"/>
      <c r="J17" s="30"/>
      <c r="K17" s="30">
        <v>0.4</v>
      </c>
      <c r="L17" s="30">
        <v>0.8</v>
      </c>
      <c r="M17" s="30">
        <v>0.51200000000000001</v>
      </c>
      <c r="N17" s="32">
        <v>44</v>
      </c>
      <c r="O17" s="32">
        <v>75</v>
      </c>
      <c r="P17" s="32">
        <f t="shared" si="0"/>
        <v>0.06</v>
      </c>
      <c r="Q17" s="82">
        <f t="shared" si="1"/>
        <v>0</v>
      </c>
      <c r="R17" s="82">
        <f t="shared" si="1"/>
        <v>0</v>
      </c>
      <c r="S17" s="82">
        <f t="shared" si="1"/>
        <v>0</v>
      </c>
      <c r="T17" s="82">
        <f t="shared" si="2"/>
        <v>0</v>
      </c>
    </row>
    <row r="18" spans="2:20" ht="45">
      <c r="B18" s="28">
        <v>15</v>
      </c>
      <c r="C18" s="28">
        <v>130</v>
      </c>
      <c r="D18" s="28" t="s">
        <v>202</v>
      </c>
      <c r="E18" s="33" t="s">
        <v>201</v>
      </c>
      <c r="F18" s="29" t="s">
        <v>0</v>
      </c>
      <c r="G18" s="31">
        <v>2148.8040000000001</v>
      </c>
      <c r="H18" s="30">
        <v>28.742402304000006</v>
      </c>
      <c r="I18" s="30"/>
      <c r="J18" s="30"/>
      <c r="K18" s="30">
        <v>0.4</v>
      </c>
      <c r="L18" s="30">
        <v>0.8</v>
      </c>
      <c r="M18" s="30">
        <v>0.51200000000000001</v>
      </c>
      <c r="N18" s="32">
        <v>44</v>
      </c>
      <c r="O18" s="32">
        <v>75</v>
      </c>
      <c r="P18" s="32">
        <f t="shared" si="0"/>
        <v>0.06</v>
      </c>
      <c r="Q18" s="82">
        <f t="shared" si="1"/>
        <v>505.86628055040012</v>
      </c>
      <c r="R18" s="82">
        <f t="shared" si="1"/>
        <v>0</v>
      </c>
      <c r="S18" s="82">
        <f t="shared" si="1"/>
        <v>0</v>
      </c>
      <c r="T18" s="82">
        <f t="shared" si="2"/>
        <v>505.86628055040012</v>
      </c>
    </row>
    <row r="19" spans="2:20" ht="30">
      <c r="B19" s="28">
        <v>16</v>
      </c>
      <c r="C19" s="28">
        <v>131</v>
      </c>
      <c r="D19" s="28" t="s">
        <v>200</v>
      </c>
      <c r="E19" s="33" t="s">
        <v>199</v>
      </c>
      <c r="F19" s="29" t="s">
        <v>0</v>
      </c>
      <c r="G19" s="31">
        <v>43.050000000000004</v>
      </c>
      <c r="H19" s="30"/>
      <c r="I19" s="30"/>
      <c r="J19" s="30"/>
      <c r="K19" s="30">
        <v>0.4</v>
      </c>
      <c r="L19" s="30">
        <v>0.8</v>
      </c>
      <c r="M19" s="30">
        <v>0.51200000000000001</v>
      </c>
      <c r="N19" s="32">
        <v>44</v>
      </c>
      <c r="O19" s="32">
        <v>75</v>
      </c>
      <c r="P19" s="32">
        <f t="shared" si="0"/>
        <v>0.06</v>
      </c>
      <c r="Q19" s="82">
        <f t="shared" si="1"/>
        <v>0</v>
      </c>
      <c r="R19" s="82">
        <f t="shared" si="1"/>
        <v>0</v>
      </c>
      <c r="S19" s="82">
        <f t="shared" si="1"/>
        <v>0</v>
      </c>
      <c r="T19" s="82">
        <f t="shared" si="2"/>
        <v>0</v>
      </c>
    </row>
    <row r="20" spans="2:20" ht="120">
      <c r="B20" s="28">
        <v>17</v>
      </c>
      <c r="C20" s="28">
        <v>222</v>
      </c>
      <c r="D20" s="28" t="s">
        <v>198</v>
      </c>
      <c r="E20" s="33" t="s">
        <v>197</v>
      </c>
      <c r="F20" s="29" t="s">
        <v>0</v>
      </c>
      <c r="G20" s="31">
        <v>1811.5335</v>
      </c>
      <c r="H20" s="30"/>
      <c r="I20" s="30"/>
      <c r="J20" s="30"/>
      <c r="K20" s="30">
        <v>0.4</v>
      </c>
      <c r="L20" s="30">
        <v>0.8</v>
      </c>
      <c r="M20" s="30">
        <v>0.51200000000000001</v>
      </c>
      <c r="N20" s="32">
        <v>44</v>
      </c>
      <c r="O20" s="32">
        <v>75</v>
      </c>
      <c r="P20" s="32">
        <f t="shared" si="0"/>
        <v>0.06</v>
      </c>
      <c r="Q20" s="82">
        <f t="shared" si="1"/>
        <v>0</v>
      </c>
      <c r="R20" s="82">
        <f t="shared" si="1"/>
        <v>0</v>
      </c>
      <c r="S20" s="82">
        <f t="shared" si="1"/>
        <v>0</v>
      </c>
      <c r="T20" s="82">
        <f t="shared" si="2"/>
        <v>0</v>
      </c>
    </row>
    <row r="21" spans="2:20" ht="30">
      <c r="B21" s="28">
        <v>18</v>
      </c>
      <c r="C21" s="28">
        <v>132</v>
      </c>
      <c r="D21" s="28" t="s">
        <v>196</v>
      </c>
      <c r="E21" s="33" t="s">
        <v>195</v>
      </c>
      <c r="F21" s="29" t="s">
        <v>0</v>
      </c>
      <c r="G21" s="31">
        <v>98.080500000000001</v>
      </c>
      <c r="H21" s="30"/>
      <c r="I21" s="30"/>
      <c r="J21" s="30"/>
      <c r="K21" s="30">
        <v>0.4</v>
      </c>
      <c r="L21" s="30">
        <v>0.8</v>
      </c>
      <c r="M21" s="30">
        <v>0.51200000000000001</v>
      </c>
      <c r="N21" s="32">
        <v>44</v>
      </c>
      <c r="O21" s="32">
        <v>75</v>
      </c>
      <c r="P21" s="32">
        <f t="shared" si="0"/>
        <v>0.06</v>
      </c>
      <c r="Q21" s="82">
        <f t="shared" si="1"/>
        <v>0</v>
      </c>
      <c r="R21" s="82">
        <f t="shared" si="1"/>
        <v>0</v>
      </c>
      <c r="S21" s="82">
        <f t="shared" si="1"/>
        <v>0</v>
      </c>
      <c r="T21" s="82">
        <f t="shared" si="2"/>
        <v>0</v>
      </c>
    </row>
    <row r="22" spans="2:20" ht="30">
      <c r="B22" s="28">
        <v>19</v>
      </c>
      <c r="C22" s="28">
        <v>133</v>
      </c>
      <c r="D22" s="28" t="s">
        <v>194</v>
      </c>
      <c r="E22" s="33" t="s">
        <v>193</v>
      </c>
      <c r="F22" s="29" t="s">
        <v>0</v>
      </c>
      <c r="G22" s="31">
        <v>340</v>
      </c>
      <c r="H22" s="30"/>
      <c r="I22" s="30"/>
      <c r="J22" s="30"/>
      <c r="K22" s="30">
        <v>0.4</v>
      </c>
      <c r="L22" s="30">
        <v>0.8</v>
      </c>
      <c r="M22" s="30">
        <v>0.51200000000000001</v>
      </c>
      <c r="N22" s="32">
        <v>44</v>
      </c>
      <c r="O22" s="32">
        <v>75</v>
      </c>
      <c r="P22" s="32">
        <f t="shared" si="0"/>
        <v>0.06</v>
      </c>
      <c r="Q22" s="82">
        <f t="shared" si="1"/>
        <v>0</v>
      </c>
      <c r="R22" s="82">
        <f t="shared" si="1"/>
        <v>0</v>
      </c>
      <c r="S22" s="82">
        <f t="shared" si="1"/>
        <v>0</v>
      </c>
      <c r="T22" s="82">
        <f t="shared" si="2"/>
        <v>0</v>
      </c>
    </row>
    <row r="23" spans="2:20" ht="30">
      <c r="B23" s="28">
        <v>20</v>
      </c>
      <c r="C23" s="28">
        <v>134</v>
      </c>
      <c r="D23" s="28" t="s">
        <v>192</v>
      </c>
      <c r="E23" s="33" t="s">
        <v>191</v>
      </c>
      <c r="F23" s="29" t="s">
        <v>0</v>
      </c>
      <c r="G23" s="31">
        <v>270.21750000000003</v>
      </c>
      <c r="H23" s="30"/>
      <c r="I23" s="30"/>
      <c r="J23" s="30"/>
      <c r="K23" s="30">
        <v>0.4</v>
      </c>
      <c r="L23" s="30">
        <v>0.8</v>
      </c>
      <c r="M23" s="30">
        <v>0.51200000000000001</v>
      </c>
      <c r="N23" s="32">
        <v>44</v>
      </c>
      <c r="O23" s="32">
        <v>75</v>
      </c>
      <c r="P23" s="32">
        <f t="shared" si="0"/>
        <v>0.06</v>
      </c>
      <c r="Q23" s="82">
        <f t="shared" si="1"/>
        <v>0</v>
      </c>
      <c r="R23" s="82">
        <f t="shared" si="1"/>
        <v>0</v>
      </c>
      <c r="S23" s="82">
        <f t="shared" si="1"/>
        <v>0</v>
      </c>
      <c r="T23" s="82">
        <f t="shared" si="2"/>
        <v>0</v>
      </c>
    </row>
    <row r="24" spans="2:20" ht="45">
      <c r="B24" s="28">
        <v>21</v>
      </c>
      <c r="C24" s="28">
        <v>135</v>
      </c>
      <c r="D24" s="28" t="s">
        <v>190</v>
      </c>
      <c r="E24" s="33" t="s">
        <v>189</v>
      </c>
      <c r="F24" s="29" t="s">
        <v>0</v>
      </c>
      <c r="G24" s="31">
        <v>1372.0140000000001</v>
      </c>
      <c r="H24" s="30"/>
      <c r="I24" s="30"/>
      <c r="J24" s="30"/>
      <c r="K24" s="30">
        <v>0.4</v>
      </c>
      <c r="L24" s="30">
        <v>0.8</v>
      </c>
      <c r="M24" s="30">
        <v>0.51200000000000001</v>
      </c>
      <c r="N24" s="32">
        <v>44</v>
      </c>
      <c r="O24" s="32">
        <v>75</v>
      </c>
      <c r="P24" s="32">
        <f t="shared" si="0"/>
        <v>0.06</v>
      </c>
      <c r="Q24" s="82">
        <f t="shared" si="1"/>
        <v>0</v>
      </c>
      <c r="R24" s="82">
        <f t="shared" si="1"/>
        <v>0</v>
      </c>
      <c r="S24" s="82">
        <f t="shared" si="1"/>
        <v>0</v>
      </c>
      <c r="T24" s="82">
        <f t="shared" si="2"/>
        <v>0</v>
      </c>
    </row>
    <row r="25" spans="2:20" ht="30">
      <c r="B25" s="28">
        <v>22</v>
      </c>
      <c r="C25" s="28">
        <v>136</v>
      </c>
      <c r="D25" s="28" t="s">
        <v>188</v>
      </c>
      <c r="E25" s="33" t="s">
        <v>187</v>
      </c>
      <c r="F25" s="29" t="s">
        <v>0</v>
      </c>
      <c r="G25" s="31">
        <v>75</v>
      </c>
      <c r="H25" s="30"/>
      <c r="I25" s="30"/>
      <c r="J25" s="30"/>
      <c r="K25" s="30">
        <v>0.4</v>
      </c>
      <c r="L25" s="30">
        <v>0.8</v>
      </c>
      <c r="M25" s="30">
        <v>0.51200000000000001</v>
      </c>
      <c r="N25" s="32">
        <v>44</v>
      </c>
      <c r="O25" s="32">
        <v>75</v>
      </c>
      <c r="P25" s="32">
        <f t="shared" si="0"/>
        <v>0.06</v>
      </c>
      <c r="Q25" s="82">
        <f t="shared" si="1"/>
        <v>0</v>
      </c>
      <c r="R25" s="82">
        <f t="shared" si="1"/>
        <v>0</v>
      </c>
      <c r="S25" s="82">
        <f t="shared" si="1"/>
        <v>0</v>
      </c>
      <c r="T25" s="82">
        <f t="shared" si="2"/>
        <v>0</v>
      </c>
    </row>
    <row r="26" spans="2:20" ht="30">
      <c r="B26" s="28">
        <v>23</v>
      </c>
      <c r="C26" s="28">
        <v>137</v>
      </c>
      <c r="D26" s="28" t="s">
        <v>186</v>
      </c>
      <c r="E26" s="33" t="s">
        <v>185</v>
      </c>
      <c r="F26" s="29" t="s">
        <v>0</v>
      </c>
      <c r="G26" s="31">
        <v>126.42000000000002</v>
      </c>
      <c r="H26" s="30"/>
      <c r="I26" s="30"/>
      <c r="J26" s="30"/>
      <c r="K26" s="30">
        <v>0.4</v>
      </c>
      <c r="L26" s="30">
        <v>0.8</v>
      </c>
      <c r="M26" s="30">
        <v>0.51200000000000001</v>
      </c>
      <c r="N26" s="32">
        <v>44</v>
      </c>
      <c r="O26" s="32">
        <v>75</v>
      </c>
      <c r="P26" s="32">
        <f t="shared" si="0"/>
        <v>0.06</v>
      </c>
      <c r="Q26" s="82">
        <f t="shared" si="1"/>
        <v>0</v>
      </c>
      <c r="R26" s="82">
        <f t="shared" si="1"/>
        <v>0</v>
      </c>
      <c r="S26" s="82">
        <f t="shared" si="1"/>
        <v>0</v>
      </c>
      <c r="T26" s="82">
        <f t="shared" si="2"/>
        <v>0</v>
      </c>
    </row>
    <row r="27" spans="2:20" ht="30">
      <c r="B27" s="28">
        <v>24</v>
      </c>
      <c r="C27" s="28">
        <v>138</v>
      </c>
      <c r="D27" s="28" t="s">
        <v>184</v>
      </c>
      <c r="E27" s="33" t="s">
        <v>183</v>
      </c>
      <c r="F27" s="29" t="s">
        <v>0</v>
      </c>
      <c r="G27" s="31">
        <v>0</v>
      </c>
      <c r="H27" s="30"/>
      <c r="I27" s="30"/>
      <c r="J27" s="30"/>
      <c r="K27" s="30">
        <v>0.4</v>
      </c>
      <c r="L27" s="30">
        <v>0.8</v>
      </c>
      <c r="M27" s="30">
        <v>0.51200000000000001</v>
      </c>
      <c r="N27" s="32">
        <v>44</v>
      </c>
      <c r="O27" s="32">
        <v>75</v>
      </c>
      <c r="P27" s="32">
        <f t="shared" si="0"/>
        <v>0.06</v>
      </c>
      <c r="Q27" s="82">
        <f t="shared" si="1"/>
        <v>0</v>
      </c>
      <c r="R27" s="82">
        <f t="shared" si="1"/>
        <v>0</v>
      </c>
      <c r="S27" s="82">
        <f t="shared" si="1"/>
        <v>0</v>
      </c>
      <c r="T27" s="82">
        <f t="shared" si="2"/>
        <v>0</v>
      </c>
    </row>
    <row r="28" spans="2:20" ht="30">
      <c r="B28" s="28">
        <v>25</v>
      </c>
      <c r="C28" s="28">
        <v>139</v>
      </c>
      <c r="D28" s="28" t="s">
        <v>182</v>
      </c>
      <c r="E28" s="33" t="s">
        <v>181</v>
      </c>
      <c r="F28" s="29" t="s">
        <v>0</v>
      </c>
      <c r="G28" s="31">
        <v>16.516500000000001</v>
      </c>
      <c r="H28" s="30"/>
      <c r="I28" s="30"/>
      <c r="J28" s="30"/>
      <c r="K28" s="30">
        <v>0.4</v>
      </c>
      <c r="L28" s="30">
        <v>0.8</v>
      </c>
      <c r="M28" s="30">
        <v>0.51200000000000001</v>
      </c>
      <c r="N28" s="32">
        <v>44</v>
      </c>
      <c r="O28" s="32">
        <v>75</v>
      </c>
      <c r="P28" s="32">
        <f t="shared" si="0"/>
        <v>0.06</v>
      </c>
      <c r="Q28" s="82">
        <f t="shared" si="1"/>
        <v>0</v>
      </c>
      <c r="R28" s="82">
        <f t="shared" si="1"/>
        <v>0</v>
      </c>
      <c r="S28" s="82">
        <f t="shared" si="1"/>
        <v>0</v>
      </c>
      <c r="T28" s="82">
        <f t="shared" si="2"/>
        <v>0</v>
      </c>
    </row>
    <row r="29" spans="2:20" ht="30">
      <c r="B29" s="28">
        <v>26</v>
      </c>
      <c r="C29" s="28">
        <v>140</v>
      </c>
      <c r="D29" s="28" t="s">
        <v>180</v>
      </c>
      <c r="E29" s="33" t="s">
        <v>179</v>
      </c>
      <c r="F29" s="29" t="s">
        <v>0</v>
      </c>
      <c r="G29" s="31">
        <v>45.275999999999996</v>
      </c>
      <c r="H29" s="30"/>
      <c r="I29" s="30"/>
      <c r="J29" s="30"/>
      <c r="K29" s="30">
        <v>0.4</v>
      </c>
      <c r="L29" s="30">
        <v>0.8</v>
      </c>
      <c r="M29" s="30">
        <v>0.51200000000000001</v>
      </c>
      <c r="N29" s="32">
        <v>44</v>
      </c>
      <c r="O29" s="32">
        <v>75</v>
      </c>
      <c r="P29" s="32">
        <f t="shared" si="0"/>
        <v>0.06</v>
      </c>
      <c r="Q29" s="82">
        <f t="shared" si="1"/>
        <v>0</v>
      </c>
      <c r="R29" s="82">
        <f t="shared" si="1"/>
        <v>0</v>
      </c>
      <c r="S29" s="82">
        <f t="shared" si="1"/>
        <v>0</v>
      </c>
      <c r="T29" s="82">
        <f t="shared" si="2"/>
        <v>0</v>
      </c>
    </row>
    <row r="30" spans="2:20" ht="30">
      <c r="B30" s="28">
        <v>27</v>
      </c>
      <c r="C30" s="28">
        <v>141</v>
      </c>
      <c r="D30" s="28" t="s">
        <v>178</v>
      </c>
      <c r="E30" s="33" t="s">
        <v>177</v>
      </c>
      <c r="F30" s="29" t="s">
        <v>0</v>
      </c>
      <c r="G30" s="31">
        <v>126.42000000000002</v>
      </c>
      <c r="H30" s="30"/>
      <c r="I30" s="30"/>
      <c r="J30" s="30"/>
      <c r="K30" s="30">
        <v>0.4</v>
      </c>
      <c r="L30" s="30">
        <v>0.8</v>
      </c>
      <c r="M30" s="30">
        <v>0.51200000000000001</v>
      </c>
      <c r="N30" s="32">
        <v>44</v>
      </c>
      <c r="O30" s="32">
        <v>75</v>
      </c>
      <c r="P30" s="32">
        <f t="shared" si="0"/>
        <v>0.06</v>
      </c>
      <c r="Q30" s="82">
        <f t="shared" si="1"/>
        <v>0</v>
      </c>
      <c r="R30" s="82">
        <f t="shared" si="1"/>
        <v>0</v>
      </c>
      <c r="S30" s="82">
        <f t="shared" si="1"/>
        <v>0</v>
      </c>
      <c r="T30" s="82">
        <f t="shared" si="2"/>
        <v>0</v>
      </c>
    </row>
    <row r="31" spans="2:20" ht="45">
      <c r="B31" s="28">
        <v>28</v>
      </c>
      <c r="C31" s="28">
        <v>142</v>
      </c>
      <c r="D31" s="28" t="s">
        <v>176</v>
      </c>
      <c r="E31" s="37" t="s">
        <v>175</v>
      </c>
      <c r="F31" s="29" t="s">
        <v>0</v>
      </c>
      <c r="G31" s="31">
        <v>422</v>
      </c>
      <c r="H31" s="30"/>
      <c r="I31" s="30"/>
      <c r="J31" s="30"/>
      <c r="K31" s="30">
        <v>0.4</v>
      </c>
      <c r="L31" s="30">
        <v>0.8</v>
      </c>
      <c r="M31" s="30">
        <v>0.51200000000000001</v>
      </c>
      <c r="N31" s="32">
        <v>44</v>
      </c>
      <c r="O31" s="32">
        <v>75</v>
      </c>
      <c r="P31" s="32">
        <f t="shared" si="0"/>
        <v>0.06</v>
      </c>
      <c r="Q31" s="82">
        <f t="shared" si="1"/>
        <v>0</v>
      </c>
      <c r="R31" s="82">
        <f t="shared" si="1"/>
        <v>0</v>
      </c>
      <c r="S31" s="82">
        <f t="shared" si="1"/>
        <v>0</v>
      </c>
      <c r="T31" s="82">
        <f t="shared" si="2"/>
        <v>0</v>
      </c>
    </row>
    <row r="32" spans="2:20" ht="30">
      <c r="B32" s="28">
        <v>29</v>
      </c>
      <c r="C32" s="28">
        <v>143</v>
      </c>
      <c r="D32" s="28" t="s">
        <v>174</v>
      </c>
      <c r="E32" s="33" t="s">
        <v>173</v>
      </c>
      <c r="F32" s="29" t="s">
        <v>0</v>
      </c>
      <c r="G32" s="31">
        <v>15.4</v>
      </c>
      <c r="H32" s="30"/>
      <c r="I32" s="30"/>
      <c r="J32" s="30"/>
      <c r="K32" s="30">
        <v>0.4</v>
      </c>
      <c r="L32" s="30">
        <v>0.8</v>
      </c>
      <c r="M32" s="30">
        <v>0.51200000000000001</v>
      </c>
      <c r="N32" s="32">
        <v>44</v>
      </c>
      <c r="O32" s="32">
        <v>75</v>
      </c>
      <c r="P32" s="32">
        <f t="shared" si="0"/>
        <v>0.06</v>
      </c>
      <c r="Q32" s="82">
        <f t="shared" si="1"/>
        <v>0</v>
      </c>
      <c r="R32" s="82">
        <f t="shared" si="1"/>
        <v>0</v>
      </c>
      <c r="S32" s="82">
        <f t="shared" si="1"/>
        <v>0</v>
      </c>
      <c r="T32" s="82">
        <f t="shared" si="2"/>
        <v>0</v>
      </c>
    </row>
    <row r="33" spans="2:33" ht="30">
      <c r="B33" s="28">
        <v>30</v>
      </c>
      <c r="C33" s="28">
        <v>144</v>
      </c>
      <c r="D33" s="28" t="s">
        <v>172</v>
      </c>
      <c r="E33" s="33" t="s">
        <v>171</v>
      </c>
      <c r="F33" s="29" t="s">
        <v>0</v>
      </c>
      <c r="G33" s="31">
        <v>17.2</v>
      </c>
      <c r="H33" s="30"/>
      <c r="I33" s="30"/>
      <c r="J33" s="30"/>
      <c r="K33" s="30">
        <v>0.4</v>
      </c>
      <c r="L33" s="30">
        <v>0.8</v>
      </c>
      <c r="M33" s="30">
        <v>0.51200000000000001</v>
      </c>
      <c r="N33" s="32">
        <v>44</v>
      </c>
      <c r="O33" s="32">
        <v>75</v>
      </c>
      <c r="P33" s="32">
        <f t="shared" si="0"/>
        <v>0.06</v>
      </c>
      <c r="Q33" s="82">
        <f t="shared" si="1"/>
        <v>0</v>
      </c>
      <c r="R33" s="82">
        <f t="shared" si="1"/>
        <v>0</v>
      </c>
      <c r="S33" s="82">
        <f t="shared" si="1"/>
        <v>0</v>
      </c>
      <c r="T33" s="82">
        <f t="shared" si="2"/>
        <v>0</v>
      </c>
    </row>
    <row r="34" spans="2:33" ht="30">
      <c r="B34" s="28">
        <v>31</v>
      </c>
      <c r="C34" s="28">
        <v>145</v>
      </c>
      <c r="D34" s="28" t="s">
        <v>170</v>
      </c>
      <c r="E34" s="33" t="s">
        <v>169</v>
      </c>
      <c r="F34" s="29" t="s">
        <v>0</v>
      </c>
      <c r="G34" s="31">
        <v>33.3795</v>
      </c>
      <c r="H34" s="30"/>
      <c r="I34" s="30"/>
      <c r="J34" s="30"/>
      <c r="K34" s="30">
        <v>0.4</v>
      </c>
      <c r="L34" s="30">
        <v>0.8</v>
      </c>
      <c r="M34" s="30">
        <v>0.51200000000000001</v>
      </c>
      <c r="N34" s="32">
        <v>44</v>
      </c>
      <c r="O34" s="32">
        <v>75</v>
      </c>
      <c r="P34" s="32">
        <f t="shared" si="0"/>
        <v>0.06</v>
      </c>
      <c r="Q34" s="82">
        <f t="shared" si="1"/>
        <v>0</v>
      </c>
      <c r="R34" s="82">
        <f t="shared" si="1"/>
        <v>0</v>
      </c>
      <c r="S34" s="82">
        <f t="shared" si="1"/>
        <v>0</v>
      </c>
      <c r="T34" s="82">
        <f t="shared" si="2"/>
        <v>0</v>
      </c>
    </row>
    <row r="35" spans="2:33" ht="30">
      <c r="B35" s="28">
        <v>32</v>
      </c>
      <c r="C35" s="28">
        <v>146</v>
      </c>
      <c r="D35" s="28" t="s">
        <v>168</v>
      </c>
      <c r="E35" s="33" t="s">
        <v>167</v>
      </c>
      <c r="F35" s="29" t="s">
        <v>0</v>
      </c>
      <c r="G35" s="31">
        <v>77.650000000000006</v>
      </c>
      <c r="H35" s="30"/>
      <c r="I35" s="30"/>
      <c r="J35" s="30"/>
      <c r="K35" s="30">
        <v>0.4</v>
      </c>
      <c r="L35" s="30">
        <v>0.8</v>
      </c>
      <c r="M35" s="30">
        <v>0.51200000000000001</v>
      </c>
      <c r="N35" s="32">
        <v>44</v>
      </c>
      <c r="O35" s="32">
        <v>75</v>
      </c>
      <c r="P35" s="32">
        <f t="shared" si="0"/>
        <v>0.06</v>
      </c>
      <c r="Q35" s="82">
        <f t="shared" si="1"/>
        <v>0</v>
      </c>
      <c r="R35" s="82">
        <f t="shared" si="1"/>
        <v>0</v>
      </c>
      <c r="S35" s="82">
        <f t="shared" si="1"/>
        <v>0</v>
      </c>
      <c r="T35" s="82">
        <f t="shared" si="2"/>
        <v>0</v>
      </c>
    </row>
    <row r="36" spans="2:33" ht="30">
      <c r="B36" s="28">
        <v>33</v>
      </c>
      <c r="C36" s="28">
        <v>147</v>
      </c>
      <c r="D36" s="28" t="s">
        <v>166</v>
      </c>
      <c r="E36" s="33" t="s">
        <v>165</v>
      </c>
      <c r="F36" s="29" t="s">
        <v>0</v>
      </c>
      <c r="G36" s="31">
        <v>750</v>
      </c>
      <c r="H36" s="30"/>
      <c r="I36" s="30"/>
      <c r="J36" s="30"/>
      <c r="K36" s="30">
        <v>0.4</v>
      </c>
      <c r="L36" s="30">
        <v>0.8</v>
      </c>
      <c r="M36" s="30">
        <v>0.51200000000000001</v>
      </c>
      <c r="N36" s="32">
        <v>44</v>
      </c>
      <c r="O36" s="32">
        <v>75</v>
      </c>
      <c r="P36" s="32">
        <f t="shared" si="0"/>
        <v>0.06</v>
      </c>
      <c r="Q36" s="82">
        <f t="shared" si="1"/>
        <v>0</v>
      </c>
      <c r="R36" s="82">
        <f t="shared" si="1"/>
        <v>0</v>
      </c>
      <c r="S36" s="82">
        <f t="shared" si="1"/>
        <v>0</v>
      </c>
      <c r="T36" s="82">
        <f t="shared" si="2"/>
        <v>0</v>
      </c>
    </row>
    <row r="37" spans="2:33" ht="30">
      <c r="B37" s="28">
        <v>34</v>
      </c>
      <c r="C37" s="28">
        <v>148</v>
      </c>
      <c r="D37" s="28" t="s">
        <v>164</v>
      </c>
      <c r="E37" s="33" t="s">
        <v>163</v>
      </c>
      <c r="F37" s="29" t="s">
        <v>0</v>
      </c>
      <c r="G37" s="31">
        <v>664</v>
      </c>
      <c r="H37" s="30"/>
      <c r="I37" s="30"/>
      <c r="J37" s="30"/>
      <c r="K37" s="30">
        <v>0.4</v>
      </c>
      <c r="L37" s="30">
        <v>0.8</v>
      </c>
      <c r="M37" s="30">
        <v>0.51200000000000001</v>
      </c>
      <c r="N37" s="32">
        <v>44</v>
      </c>
      <c r="O37" s="32">
        <v>75</v>
      </c>
      <c r="P37" s="32">
        <f t="shared" si="0"/>
        <v>0.06</v>
      </c>
      <c r="Q37" s="82">
        <f t="shared" si="1"/>
        <v>0</v>
      </c>
      <c r="R37" s="82">
        <f t="shared" si="1"/>
        <v>0</v>
      </c>
      <c r="S37" s="82">
        <f t="shared" si="1"/>
        <v>0</v>
      </c>
      <c r="T37" s="82">
        <f t="shared" si="2"/>
        <v>0</v>
      </c>
    </row>
    <row r="38" spans="2:33" ht="30">
      <c r="B38" s="28">
        <v>35</v>
      </c>
      <c r="C38" s="28">
        <v>149</v>
      </c>
      <c r="D38" s="28" t="s">
        <v>162</v>
      </c>
      <c r="E38" s="33" t="s">
        <v>161</v>
      </c>
      <c r="F38" s="29" t="s">
        <v>0</v>
      </c>
      <c r="G38" s="31">
        <v>0</v>
      </c>
      <c r="H38" s="30"/>
      <c r="I38" s="30"/>
      <c r="J38" s="30"/>
      <c r="K38" s="30">
        <v>0.4</v>
      </c>
      <c r="L38" s="30">
        <v>0.8</v>
      </c>
      <c r="M38" s="30">
        <v>0.51200000000000001</v>
      </c>
      <c r="N38" s="32">
        <v>44</v>
      </c>
      <c r="O38" s="32">
        <v>75</v>
      </c>
      <c r="P38" s="32">
        <f t="shared" si="0"/>
        <v>0.06</v>
      </c>
      <c r="Q38" s="82">
        <f t="shared" si="1"/>
        <v>0</v>
      </c>
      <c r="R38" s="82">
        <f t="shared" si="1"/>
        <v>0</v>
      </c>
      <c r="S38" s="82">
        <f t="shared" si="1"/>
        <v>0</v>
      </c>
      <c r="T38" s="82">
        <f t="shared" si="2"/>
        <v>0</v>
      </c>
    </row>
    <row r="39" spans="2:33" ht="30">
      <c r="B39" s="28">
        <v>36</v>
      </c>
      <c r="C39" s="28">
        <v>233</v>
      </c>
      <c r="D39" s="28" t="s">
        <v>160</v>
      </c>
      <c r="E39" s="33" t="s">
        <v>159</v>
      </c>
      <c r="F39" s="29" t="s">
        <v>0</v>
      </c>
      <c r="G39" s="31">
        <v>61.01</v>
      </c>
      <c r="H39" s="30"/>
      <c r="I39" s="30"/>
      <c r="J39" s="30"/>
      <c r="K39" s="30">
        <v>0.4</v>
      </c>
      <c r="L39" s="30">
        <v>0.8</v>
      </c>
      <c r="M39" s="30">
        <v>0.51200000000000001</v>
      </c>
      <c r="N39" s="32">
        <v>44</v>
      </c>
      <c r="O39" s="32">
        <v>75</v>
      </c>
      <c r="P39" s="32">
        <f t="shared" si="0"/>
        <v>0.06</v>
      </c>
      <c r="Q39" s="82">
        <f t="shared" si="1"/>
        <v>0</v>
      </c>
      <c r="R39" s="82">
        <f t="shared" si="1"/>
        <v>0</v>
      </c>
      <c r="S39" s="82">
        <f t="shared" si="1"/>
        <v>0</v>
      </c>
      <c r="T39" s="82">
        <f t="shared" si="2"/>
        <v>0</v>
      </c>
    </row>
    <row r="40" spans="2:33" ht="69.599999999999994" customHeight="1">
      <c r="B40" s="28">
        <v>37</v>
      </c>
      <c r="C40" s="28">
        <v>223</v>
      </c>
      <c r="D40" s="28" t="s">
        <v>158</v>
      </c>
      <c r="E40" s="38" t="s">
        <v>157</v>
      </c>
      <c r="F40" s="29" t="s">
        <v>3</v>
      </c>
      <c r="G40" s="31">
        <v>0</v>
      </c>
      <c r="H40" s="30"/>
      <c r="I40" s="30"/>
      <c r="J40" s="30"/>
      <c r="K40" s="30">
        <v>0.4</v>
      </c>
      <c r="L40" s="30">
        <v>0.8</v>
      </c>
      <c r="M40" s="30">
        <v>0.51200000000000001</v>
      </c>
      <c r="N40" s="32">
        <v>44</v>
      </c>
      <c r="O40" s="32">
        <v>75</v>
      </c>
      <c r="P40" s="32">
        <f t="shared" si="0"/>
        <v>0.06</v>
      </c>
      <c r="Q40" s="82">
        <f t="shared" si="1"/>
        <v>0</v>
      </c>
      <c r="R40" s="82">
        <f t="shared" si="1"/>
        <v>0</v>
      </c>
      <c r="S40" s="82">
        <f t="shared" si="1"/>
        <v>0</v>
      </c>
      <c r="T40" s="82">
        <f t="shared" si="2"/>
        <v>0</v>
      </c>
    </row>
    <row r="41" spans="2:33" ht="90" customHeight="1">
      <c r="B41" s="28">
        <v>38</v>
      </c>
      <c r="C41" s="28">
        <v>224</v>
      </c>
      <c r="D41" s="28" t="s">
        <v>156</v>
      </c>
      <c r="E41" s="38" t="s">
        <v>155</v>
      </c>
      <c r="F41" s="29" t="s">
        <v>3</v>
      </c>
      <c r="G41" s="31">
        <v>1132</v>
      </c>
      <c r="H41" s="30"/>
      <c r="I41" s="30"/>
      <c r="J41" s="30"/>
      <c r="K41" s="30">
        <v>0.4</v>
      </c>
      <c r="L41" s="30">
        <v>0.8</v>
      </c>
      <c r="M41" s="30">
        <v>0.51200000000000001</v>
      </c>
      <c r="N41" s="32">
        <v>44</v>
      </c>
      <c r="O41" s="32">
        <v>75</v>
      </c>
      <c r="P41" s="32">
        <f t="shared" si="0"/>
        <v>0.06</v>
      </c>
      <c r="Q41" s="82">
        <f t="shared" si="1"/>
        <v>0</v>
      </c>
      <c r="R41" s="82">
        <f t="shared" si="1"/>
        <v>0</v>
      </c>
      <c r="S41" s="82">
        <f t="shared" si="1"/>
        <v>0</v>
      </c>
      <c r="T41" s="82">
        <f t="shared" si="2"/>
        <v>0</v>
      </c>
    </row>
    <row r="42" spans="2:33" ht="40.15" customHeight="1">
      <c r="B42" s="28">
        <v>39</v>
      </c>
      <c r="C42" s="28">
        <v>234</v>
      </c>
      <c r="D42" s="28" t="s">
        <v>154</v>
      </c>
      <c r="E42" s="38" t="s">
        <v>153</v>
      </c>
      <c r="F42" s="29" t="s">
        <v>152</v>
      </c>
      <c r="G42" s="31">
        <v>6500</v>
      </c>
      <c r="H42" s="30"/>
      <c r="I42" s="30"/>
      <c r="J42" s="30"/>
      <c r="K42" s="30">
        <v>0.4</v>
      </c>
      <c r="L42" s="30">
        <v>0.8</v>
      </c>
      <c r="M42" s="30">
        <v>0.51200000000000001</v>
      </c>
      <c r="N42" s="32">
        <v>44</v>
      </c>
      <c r="O42" s="32">
        <v>75</v>
      </c>
      <c r="P42" s="32">
        <f t="shared" si="0"/>
        <v>0.06</v>
      </c>
      <c r="Q42" s="82">
        <f t="shared" si="1"/>
        <v>0</v>
      </c>
      <c r="R42" s="82">
        <f t="shared" si="1"/>
        <v>0</v>
      </c>
      <c r="S42" s="82">
        <f t="shared" si="1"/>
        <v>0</v>
      </c>
      <c r="T42" s="82">
        <f t="shared" si="2"/>
        <v>0</v>
      </c>
    </row>
    <row r="43" spans="2:33" ht="30">
      <c r="B43" s="28">
        <v>40</v>
      </c>
      <c r="C43" s="28">
        <v>150</v>
      </c>
      <c r="D43" s="28" t="s">
        <v>151</v>
      </c>
      <c r="E43" s="38" t="s">
        <v>150</v>
      </c>
      <c r="F43" s="29" t="s">
        <v>0</v>
      </c>
      <c r="G43" s="31">
        <v>65</v>
      </c>
      <c r="H43" s="30"/>
      <c r="I43" s="30"/>
      <c r="J43" s="30"/>
      <c r="K43" s="30">
        <v>0.4</v>
      </c>
      <c r="L43" s="30">
        <v>0.8</v>
      </c>
      <c r="M43" s="30">
        <v>0.51200000000000001</v>
      </c>
      <c r="N43" s="32">
        <v>44</v>
      </c>
      <c r="O43" s="32">
        <v>75</v>
      </c>
      <c r="P43" s="32">
        <f t="shared" si="0"/>
        <v>0.06</v>
      </c>
      <c r="Q43" s="82">
        <f t="shared" si="1"/>
        <v>0</v>
      </c>
      <c r="R43" s="82">
        <f t="shared" si="1"/>
        <v>0</v>
      </c>
      <c r="S43" s="82">
        <f t="shared" si="1"/>
        <v>0</v>
      </c>
      <c r="T43" s="82">
        <f t="shared" si="2"/>
        <v>0</v>
      </c>
    </row>
    <row r="44" spans="2:33" ht="104.45" customHeight="1">
      <c r="B44" s="28">
        <v>41</v>
      </c>
      <c r="C44" s="43"/>
      <c r="D44" s="43"/>
      <c r="E44" s="39" t="s">
        <v>25</v>
      </c>
      <c r="F44" s="30" t="s">
        <v>0</v>
      </c>
      <c r="G44" s="30">
        <v>262.74</v>
      </c>
      <c r="H44" s="83"/>
      <c r="I44" s="31"/>
      <c r="J44" s="31"/>
      <c r="K44" s="30">
        <v>0.4</v>
      </c>
      <c r="L44" s="30">
        <v>0.8</v>
      </c>
      <c r="M44" s="30">
        <v>0.51200000000000001</v>
      </c>
      <c r="N44" s="32">
        <v>44</v>
      </c>
      <c r="O44" s="32">
        <v>75</v>
      </c>
      <c r="P44" s="32">
        <f t="shared" si="0"/>
        <v>0.06</v>
      </c>
      <c r="Q44" s="82">
        <f t="shared" si="1"/>
        <v>0</v>
      </c>
      <c r="R44" s="82">
        <f t="shared" si="1"/>
        <v>0</v>
      </c>
      <c r="S44" s="82">
        <f t="shared" si="1"/>
        <v>0</v>
      </c>
      <c r="T44" s="82">
        <f t="shared" si="2"/>
        <v>0</v>
      </c>
      <c r="X44" s="84"/>
      <c r="Y44" s="10"/>
      <c r="Z44" s="9"/>
      <c r="AA44" s="7"/>
      <c r="AB44" s="7"/>
      <c r="AC44" s="15"/>
      <c r="AD44" s="85"/>
      <c r="AG44" s="86"/>
    </row>
    <row r="45" spans="2:33" ht="143.44999999999999" customHeight="1">
      <c r="B45" s="28">
        <v>42</v>
      </c>
      <c r="C45" s="43"/>
      <c r="D45" s="43"/>
      <c r="E45" s="39" t="s">
        <v>24</v>
      </c>
      <c r="F45" s="28" t="s">
        <v>23</v>
      </c>
      <c r="G45" s="30">
        <v>28.01</v>
      </c>
      <c r="H45" s="83">
        <v>7.0025000000000004</v>
      </c>
      <c r="I45" s="31">
        <v>14.005000000000001</v>
      </c>
      <c r="J45" s="31"/>
      <c r="K45" s="30">
        <v>0.4</v>
      </c>
      <c r="L45" s="30">
        <v>0.8</v>
      </c>
      <c r="M45" s="30">
        <v>0.51200000000000001</v>
      </c>
      <c r="N45" s="32">
        <v>44</v>
      </c>
      <c r="O45" s="32">
        <v>75</v>
      </c>
      <c r="P45" s="32">
        <f t="shared" si="0"/>
        <v>0.06</v>
      </c>
      <c r="Q45" s="82">
        <f t="shared" si="1"/>
        <v>123.244</v>
      </c>
      <c r="R45" s="82">
        <f t="shared" si="1"/>
        <v>840.30000000000007</v>
      </c>
      <c r="S45" s="82">
        <f t="shared" si="1"/>
        <v>0</v>
      </c>
      <c r="T45" s="82">
        <f t="shared" si="2"/>
        <v>963.5440000000001</v>
      </c>
      <c r="X45" s="84"/>
      <c r="Y45" s="10"/>
      <c r="Z45" s="9"/>
      <c r="AA45" s="7"/>
      <c r="AB45" s="7"/>
      <c r="AC45" s="15"/>
      <c r="AD45" s="85"/>
      <c r="AG45" s="86"/>
    </row>
    <row r="46" spans="2:33" ht="120.6" customHeight="1">
      <c r="B46" s="28">
        <v>43</v>
      </c>
      <c r="C46" s="43"/>
      <c r="D46" s="43"/>
      <c r="E46" s="39" t="s">
        <v>22</v>
      </c>
      <c r="F46" s="28" t="s">
        <v>0</v>
      </c>
      <c r="G46" s="30">
        <v>882.44</v>
      </c>
      <c r="H46" s="83"/>
      <c r="I46" s="31"/>
      <c r="J46" s="31"/>
      <c r="K46" s="30">
        <v>0.4</v>
      </c>
      <c r="L46" s="30">
        <v>0.8</v>
      </c>
      <c r="M46" s="30">
        <v>0.51200000000000001</v>
      </c>
      <c r="N46" s="32">
        <v>44</v>
      </c>
      <c r="O46" s="32">
        <v>75</v>
      </c>
      <c r="P46" s="32">
        <f t="shared" si="0"/>
        <v>0.06</v>
      </c>
      <c r="Q46" s="82">
        <f t="shared" si="1"/>
        <v>0</v>
      </c>
      <c r="R46" s="82">
        <f t="shared" si="1"/>
        <v>0</v>
      </c>
      <c r="S46" s="82">
        <f t="shared" si="1"/>
        <v>0</v>
      </c>
      <c r="T46" s="82">
        <f t="shared" si="2"/>
        <v>0</v>
      </c>
      <c r="X46" s="84"/>
      <c r="Y46" s="10"/>
      <c r="Z46" s="9"/>
      <c r="AA46" s="7"/>
      <c r="AB46" s="7"/>
      <c r="AC46" s="15"/>
      <c r="AD46" s="85"/>
      <c r="AG46" s="86"/>
    </row>
    <row r="47" spans="2:33" ht="213" customHeight="1">
      <c r="B47" s="28">
        <v>44</v>
      </c>
      <c r="C47" s="43"/>
      <c r="D47" s="43"/>
      <c r="E47" s="44" t="s">
        <v>15</v>
      </c>
      <c r="F47" s="28" t="s">
        <v>0</v>
      </c>
      <c r="G47" s="30">
        <v>119.38500000000001</v>
      </c>
      <c r="H47" s="83"/>
      <c r="I47" s="31"/>
      <c r="J47" s="31"/>
      <c r="K47" s="30">
        <v>0.4</v>
      </c>
      <c r="L47" s="30">
        <v>0.8</v>
      </c>
      <c r="M47" s="30">
        <v>0.51200000000000001</v>
      </c>
      <c r="N47" s="32">
        <v>44</v>
      </c>
      <c r="O47" s="32">
        <v>75</v>
      </c>
      <c r="P47" s="32">
        <f t="shared" si="0"/>
        <v>0.06</v>
      </c>
      <c r="Q47" s="82">
        <f t="shared" si="1"/>
        <v>0</v>
      </c>
      <c r="R47" s="82">
        <f t="shared" si="1"/>
        <v>0</v>
      </c>
      <c r="S47" s="82">
        <f t="shared" si="1"/>
        <v>0</v>
      </c>
      <c r="T47" s="82">
        <f t="shared" si="2"/>
        <v>0</v>
      </c>
      <c r="U47" s="21"/>
      <c r="V47" s="21"/>
      <c r="X47" s="84"/>
      <c r="Z47" s="9"/>
      <c r="AA47" s="21"/>
      <c r="AC47" s="15"/>
      <c r="AD47" s="85"/>
      <c r="AG47" s="86"/>
    </row>
    <row r="48" spans="2:33" ht="195.6" customHeight="1">
      <c r="B48" s="28">
        <v>45</v>
      </c>
      <c r="C48" s="43"/>
      <c r="D48" s="43"/>
      <c r="E48" s="61" t="s">
        <v>14</v>
      </c>
      <c r="F48" s="28" t="s">
        <v>3</v>
      </c>
      <c r="G48" s="30">
        <v>2</v>
      </c>
      <c r="H48" s="83"/>
      <c r="I48" s="31"/>
      <c r="J48" s="31"/>
      <c r="K48" s="30">
        <v>0.4</v>
      </c>
      <c r="L48" s="30">
        <v>0.8</v>
      </c>
      <c r="M48" s="30">
        <v>0.51200000000000001</v>
      </c>
      <c r="N48" s="32">
        <v>44</v>
      </c>
      <c r="O48" s="32">
        <v>75</v>
      </c>
      <c r="P48" s="32">
        <f t="shared" si="0"/>
        <v>0.06</v>
      </c>
      <c r="Q48" s="82">
        <f t="shared" si="1"/>
        <v>0</v>
      </c>
      <c r="R48" s="82">
        <f t="shared" si="1"/>
        <v>0</v>
      </c>
      <c r="S48" s="82">
        <f t="shared" si="1"/>
        <v>0</v>
      </c>
      <c r="T48" s="82">
        <f t="shared" si="2"/>
        <v>0</v>
      </c>
      <c r="U48" s="21"/>
      <c r="V48" s="21"/>
      <c r="X48" s="84"/>
      <c r="Z48" s="9"/>
      <c r="AA48" s="21"/>
      <c r="AC48" s="15"/>
      <c r="AD48" s="85"/>
      <c r="AG48" s="86"/>
    </row>
    <row r="49" spans="2:33" ht="47.45" customHeight="1">
      <c r="B49" s="28">
        <v>46</v>
      </c>
      <c r="C49" s="43"/>
      <c r="D49" s="43"/>
      <c r="E49" s="39" t="s">
        <v>9</v>
      </c>
      <c r="F49" s="28" t="s">
        <v>0</v>
      </c>
      <c r="G49" s="30">
        <v>16</v>
      </c>
      <c r="H49" s="83"/>
      <c r="I49" s="31"/>
      <c r="J49" s="31"/>
      <c r="K49" s="30">
        <v>0.4</v>
      </c>
      <c r="L49" s="30">
        <v>0.8</v>
      </c>
      <c r="M49" s="30">
        <v>0.51200000000000001</v>
      </c>
      <c r="N49" s="32">
        <v>44</v>
      </c>
      <c r="O49" s="32">
        <v>75</v>
      </c>
      <c r="P49" s="32">
        <f t="shared" si="0"/>
        <v>0.06</v>
      </c>
      <c r="Q49" s="82">
        <f t="shared" si="1"/>
        <v>0</v>
      </c>
      <c r="R49" s="82">
        <f t="shared" si="1"/>
        <v>0</v>
      </c>
      <c r="S49" s="82">
        <f t="shared" si="1"/>
        <v>0</v>
      </c>
      <c r="T49" s="82">
        <f t="shared" si="2"/>
        <v>0</v>
      </c>
      <c r="U49" s="87"/>
      <c r="V49" s="87"/>
      <c r="W49" s="15"/>
      <c r="X49" s="84"/>
      <c r="Y49" s="15"/>
      <c r="Z49" s="15"/>
      <c r="AA49" s="87"/>
      <c r="AB49" s="15"/>
      <c r="AC49" s="15"/>
      <c r="AD49" s="85"/>
      <c r="AG49" s="86"/>
    </row>
    <row r="50" spans="2:33" ht="135">
      <c r="B50" s="28">
        <v>47</v>
      </c>
      <c r="C50" s="43"/>
      <c r="D50" s="43"/>
      <c r="E50" s="97" t="s">
        <v>8</v>
      </c>
      <c r="F50" s="28" t="s">
        <v>3</v>
      </c>
      <c r="G50" s="30">
        <v>1</v>
      </c>
      <c r="H50" s="83"/>
      <c r="I50" s="31"/>
      <c r="J50" s="31"/>
      <c r="K50" s="30">
        <v>0.4</v>
      </c>
      <c r="L50" s="30">
        <v>0.8</v>
      </c>
      <c r="M50" s="30">
        <v>0.51200000000000001</v>
      </c>
      <c r="N50" s="32">
        <v>44</v>
      </c>
      <c r="O50" s="32">
        <v>75</v>
      </c>
      <c r="P50" s="32">
        <f t="shared" si="0"/>
        <v>0.06</v>
      </c>
      <c r="Q50" s="82">
        <f t="shared" si="1"/>
        <v>0</v>
      </c>
      <c r="R50" s="82">
        <f t="shared" si="1"/>
        <v>0</v>
      </c>
      <c r="S50" s="82">
        <f t="shared" si="1"/>
        <v>0</v>
      </c>
      <c r="T50" s="82">
        <f t="shared" si="2"/>
        <v>0</v>
      </c>
      <c r="U50" s="87"/>
      <c r="V50" s="87"/>
      <c r="W50" s="15"/>
      <c r="X50" s="84"/>
      <c r="Y50" s="15"/>
      <c r="Z50" s="15"/>
      <c r="AA50" s="87"/>
      <c r="AB50" s="15"/>
      <c r="AC50" s="15"/>
      <c r="AD50" s="85"/>
      <c r="AG50" s="86"/>
    </row>
    <row r="51" spans="2:33" ht="175.9" customHeight="1">
      <c r="B51" s="28">
        <v>48</v>
      </c>
      <c r="C51" s="43"/>
      <c r="D51" s="43"/>
      <c r="E51" s="44" t="s">
        <v>2</v>
      </c>
      <c r="F51" s="28" t="s">
        <v>0</v>
      </c>
      <c r="G51" s="210">
        <v>297.52</v>
      </c>
      <c r="H51" s="30"/>
      <c r="I51" s="31"/>
      <c r="J51" s="31"/>
      <c r="K51" s="30">
        <v>0.4</v>
      </c>
      <c r="L51" s="30">
        <v>0.8</v>
      </c>
      <c r="M51" s="30">
        <v>0.51200000000000001</v>
      </c>
      <c r="N51" s="32">
        <v>44</v>
      </c>
      <c r="O51" s="32">
        <v>75</v>
      </c>
      <c r="P51" s="32">
        <f t="shared" si="0"/>
        <v>0.06</v>
      </c>
      <c r="Q51" s="82">
        <f t="shared" si="1"/>
        <v>0</v>
      </c>
      <c r="R51" s="82">
        <f t="shared" si="1"/>
        <v>0</v>
      </c>
      <c r="S51" s="82">
        <f t="shared" si="1"/>
        <v>0</v>
      </c>
      <c r="T51" s="82">
        <f t="shared" si="2"/>
        <v>0</v>
      </c>
      <c r="X51" s="84"/>
      <c r="Y51" s="10"/>
      <c r="Z51" s="9"/>
      <c r="AA51" s="7"/>
      <c r="AB51" s="7"/>
      <c r="AC51" s="88"/>
      <c r="AD51" s="85"/>
      <c r="AG51" s="86"/>
    </row>
    <row r="52" spans="2:33" ht="182.45" customHeight="1">
      <c r="B52" s="28">
        <v>49</v>
      </c>
      <c r="C52" s="43"/>
      <c r="D52" s="43"/>
      <c r="E52" s="44" t="s">
        <v>1</v>
      </c>
      <c r="F52" s="28" t="s">
        <v>0</v>
      </c>
      <c r="G52" s="210">
        <v>163.08000000000001</v>
      </c>
      <c r="H52" s="30"/>
      <c r="I52" s="31"/>
      <c r="J52" s="31"/>
      <c r="K52" s="30">
        <v>0.4</v>
      </c>
      <c r="L52" s="30">
        <v>0.8</v>
      </c>
      <c r="M52" s="30">
        <v>0.51200000000000001</v>
      </c>
      <c r="N52" s="32">
        <v>44</v>
      </c>
      <c r="O52" s="32">
        <v>75</v>
      </c>
      <c r="P52" s="32">
        <f t="shared" si="0"/>
        <v>0.06</v>
      </c>
      <c r="Q52" s="82">
        <f t="shared" si="1"/>
        <v>0</v>
      </c>
      <c r="R52" s="82">
        <f t="shared" si="1"/>
        <v>0</v>
      </c>
      <c r="S52" s="82">
        <f t="shared" si="1"/>
        <v>0</v>
      </c>
      <c r="T52" s="82">
        <f t="shared" si="2"/>
        <v>0</v>
      </c>
      <c r="X52" s="84"/>
      <c r="Y52" s="10"/>
      <c r="Z52" s="9"/>
      <c r="AA52" s="7"/>
      <c r="AB52" s="7"/>
      <c r="AC52" s="88"/>
      <c r="AD52" s="85"/>
      <c r="AG52" s="86"/>
    </row>
    <row r="53" spans="2:33" ht="280.89999999999998" customHeight="1">
      <c r="B53" s="28">
        <v>50</v>
      </c>
      <c r="C53" s="43"/>
      <c r="D53" s="43"/>
      <c r="E53" s="66" t="s">
        <v>529</v>
      </c>
      <c r="F53" s="29" t="s">
        <v>0</v>
      </c>
      <c r="G53" s="30">
        <v>110</v>
      </c>
      <c r="H53" s="83"/>
      <c r="I53" s="31"/>
      <c r="J53" s="31"/>
      <c r="K53" s="30">
        <v>0.4</v>
      </c>
      <c r="L53" s="30">
        <v>0.8</v>
      </c>
      <c r="M53" s="30">
        <v>0.51200000000000001</v>
      </c>
      <c r="N53" s="32">
        <v>44</v>
      </c>
      <c r="O53" s="32">
        <v>75</v>
      </c>
      <c r="P53" s="32">
        <f t="shared" si="0"/>
        <v>0.06</v>
      </c>
      <c r="Q53" s="82">
        <f t="shared" si="1"/>
        <v>0</v>
      </c>
      <c r="R53" s="82">
        <f t="shared" si="1"/>
        <v>0</v>
      </c>
      <c r="S53" s="82">
        <f t="shared" si="1"/>
        <v>0</v>
      </c>
      <c r="T53" s="82">
        <f t="shared" si="2"/>
        <v>0</v>
      </c>
      <c r="U53" s="87"/>
      <c r="V53" s="87"/>
      <c r="W53" s="15"/>
      <c r="X53" s="84"/>
      <c r="Y53" s="15"/>
      <c r="Z53" s="15"/>
      <c r="AA53" s="87"/>
      <c r="AB53" s="15"/>
      <c r="AC53" s="15"/>
      <c r="AD53" s="85"/>
      <c r="AG53" s="86"/>
    </row>
    <row r="54" spans="2:33" ht="292.89999999999998" customHeight="1">
      <c r="B54" s="28">
        <v>51</v>
      </c>
      <c r="C54" s="43"/>
      <c r="D54" s="43"/>
      <c r="E54" s="39" t="s">
        <v>530</v>
      </c>
      <c r="F54" s="29" t="s">
        <v>0</v>
      </c>
      <c r="G54" s="30">
        <v>62</v>
      </c>
      <c r="H54" s="83"/>
      <c r="I54" s="31"/>
      <c r="J54" s="31"/>
      <c r="K54" s="30">
        <v>0.4</v>
      </c>
      <c r="L54" s="30">
        <v>0.8</v>
      </c>
      <c r="M54" s="30">
        <v>0.51200000000000001</v>
      </c>
      <c r="N54" s="32">
        <v>44</v>
      </c>
      <c r="O54" s="32">
        <v>75</v>
      </c>
      <c r="P54" s="32">
        <f t="shared" si="0"/>
        <v>0.06</v>
      </c>
      <c r="Q54" s="82">
        <f t="shared" si="1"/>
        <v>0</v>
      </c>
      <c r="R54" s="82">
        <f t="shared" si="1"/>
        <v>0</v>
      </c>
      <c r="S54" s="82">
        <f t="shared" si="1"/>
        <v>0</v>
      </c>
      <c r="T54" s="82">
        <f t="shared" si="2"/>
        <v>0</v>
      </c>
      <c r="U54" s="87"/>
      <c r="V54" s="87"/>
      <c r="W54" s="15"/>
      <c r="X54" s="84"/>
      <c r="Y54" s="15"/>
      <c r="Z54" s="15"/>
      <c r="AA54" s="87"/>
      <c r="AB54" s="15"/>
      <c r="AC54" s="15"/>
      <c r="AD54" s="85"/>
      <c r="AG54" s="86"/>
    </row>
    <row r="55" spans="2:33" ht="39" customHeight="1">
      <c r="B55" s="28">
        <v>52</v>
      </c>
      <c r="C55" s="43"/>
      <c r="D55" s="43"/>
      <c r="E55" s="39" t="s">
        <v>532</v>
      </c>
      <c r="F55" s="29" t="s">
        <v>0</v>
      </c>
      <c r="G55" s="30">
        <v>65</v>
      </c>
      <c r="H55" s="83"/>
      <c r="I55" s="31"/>
      <c r="J55" s="31"/>
      <c r="K55" s="30">
        <v>0.4</v>
      </c>
      <c r="L55" s="30">
        <v>0.8</v>
      </c>
      <c r="M55" s="30">
        <v>0.51200000000000001</v>
      </c>
      <c r="N55" s="32">
        <v>44</v>
      </c>
      <c r="O55" s="32">
        <v>75</v>
      </c>
      <c r="P55" s="32">
        <f t="shared" si="0"/>
        <v>0.06</v>
      </c>
      <c r="Q55" s="82">
        <f t="shared" si="1"/>
        <v>0</v>
      </c>
      <c r="R55" s="82">
        <f t="shared" si="1"/>
        <v>0</v>
      </c>
      <c r="S55" s="82">
        <f t="shared" si="1"/>
        <v>0</v>
      </c>
      <c r="T55" s="82">
        <f t="shared" si="2"/>
        <v>0</v>
      </c>
      <c r="U55" s="87"/>
      <c r="V55" s="87"/>
      <c r="W55" s="15"/>
      <c r="X55" s="84"/>
      <c r="Y55" s="15"/>
      <c r="Z55" s="15"/>
      <c r="AA55" s="87"/>
      <c r="AB55" s="15"/>
      <c r="AC55" s="15"/>
      <c r="AD55" s="85"/>
      <c r="AG55" s="86"/>
    </row>
    <row r="56" spans="2:33" ht="39" customHeight="1">
      <c r="B56" s="28">
        <v>53</v>
      </c>
      <c r="C56" s="43"/>
      <c r="D56" s="43"/>
      <c r="E56" s="39" t="s">
        <v>533</v>
      </c>
      <c r="F56" s="29" t="s">
        <v>99</v>
      </c>
      <c r="G56" s="30">
        <v>40</v>
      </c>
      <c r="H56" s="83"/>
      <c r="I56" s="31"/>
      <c r="J56" s="31"/>
      <c r="K56" s="30">
        <v>0.4</v>
      </c>
      <c r="L56" s="30">
        <v>0.8</v>
      </c>
      <c r="M56" s="30">
        <v>0.51200000000000001</v>
      </c>
      <c r="N56" s="32">
        <v>44</v>
      </c>
      <c r="O56" s="32">
        <v>75</v>
      </c>
      <c r="P56" s="32">
        <f t="shared" si="0"/>
        <v>0.06</v>
      </c>
      <c r="Q56" s="82">
        <f t="shared" si="1"/>
        <v>0</v>
      </c>
      <c r="R56" s="82">
        <f t="shared" si="1"/>
        <v>0</v>
      </c>
      <c r="S56" s="82">
        <f t="shared" si="1"/>
        <v>0</v>
      </c>
      <c r="T56" s="82">
        <f t="shared" si="2"/>
        <v>0</v>
      </c>
      <c r="U56" s="87"/>
      <c r="V56" s="87"/>
      <c r="W56" s="15"/>
      <c r="X56" s="84"/>
      <c r="Y56" s="15"/>
      <c r="Z56" s="15"/>
      <c r="AA56" s="87"/>
      <c r="AB56" s="15"/>
      <c r="AC56" s="15"/>
      <c r="AD56" s="85"/>
      <c r="AG56" s="86"/>
    </row>
    <row r="57" spans="2:33" ht="39" customHeight="1">
      <c r="B57" s="28">
        <v>54</v>
      </c>
      <c r="C57" s="43"/>
      <c r="D57" s="43"/>
      <c r="E57" s="39" t="s">
        <v>527</v>
      </c>
      <c r="F57" s="29" t="s">
        <v>3</v>
      </c>
      <c r="G57" s="30">
        <v>3</v>
      </c>
      <c r="H57" s="83"/>
      <c r="I57" s="31"/>
      <c r="J57" s="31"/>
      <c r="K57" s="30">
        <v>0.4</v>
      </c>
      <c r="L57" s="30">
        <v>0.8</v>
      </c>
      <c r="M57" s="30">
        <v>0.51200000000000001</v>
      </c>
      <c r="N57" s="32">
        <v>44</v>
      </c>
      <c r="O57" s="32">
        <v>75</v>
      </c>
      <c r="P57" s="32">
        <f t="shared" si="0"/>
        <v>0.06</v>
      </c>
      <c r="Q57" s="82">
        <f t="shared" si="1"/>
        <v>0</v>
      </c>
      <c r="R57" s="82">
        <f t="shared" si="1"/>
        <v>0</v>
      </c>
      <c r="S57" s="82">
        <f t="shared" si="1"/>
        <v>0</v>
      </c>
      <c r="T57" s="82">
        <f t="shared" si="2"/>
        <v>0</v>
      </c>
      <c r="U57" s="87"/>
      <c r="V57" s="87"/>
      <c r="W57" s="15"/>
      <c r="X57" s="84"/>
      <c r="Y57" s="15"/>
      <c r="Z57" s="15"/>
      <c r="AA57" s="87"/>
      <c r="AB57" s="15"/>
      <c r="AC57" s="15"/>
      <c r="AD57" s="85"/>
      <c r="AG57" s="86"/>
    </row>
    <row r="58" spans="2:33" ht="227.45" customHeight="1">
      <c r="B58" s="28">
        <v>55</v>
      </c>
      <c r="C58" s="43"/>
      <c r="D58" s="43"/>
      <c r="E58" s="46" t="s">
        <v>526</v>
      </c>
      <c r="F58" s="29" t="s">
        <v>4</v>
      </c>
      <c r="G58" s="30">
        <v>1</v>
      </c>
      <c r="H58" s="83"/>
      <c r="I58" s="31"/>
      <c r="J58" s="31"/>
      <c r="K58" s="30">
        <v>0.4</v>
      </c>
      <c r="L58" s="30">
        <v>0.8</v>
      </c>
      <c r="M58" s="30">
        <v>0.51200000000000001</v>
      </c>
      <c r="N58" s="32">
        <v>44</v>
      </c>
      <c r="O58" s="32">
        <v>75</v>
      </c>
      <c r="P58" s="32">
        <f t="shared" si="0"/>
        <v>0.06</v>
      </c>
      <c r="Q58" s="82">
        <f t="shared" si="1"/>
        <v>0</v>
      </c>
      <c r="R58" s="82">
        <f t="shared" si="1"/>
        <v>0</v>
      </c>
      <c r="S58" s="82">
        <f t="shared" si="1"/>
        <v>0</v>
      </c>
      <c r="T58" s="82">
        <f t="shared" si="2"/>
        <v>0</v>
      </c>
      <c r="U58" s="87"/>
      <c r="V58" s="87"/>
      <c r="W58" s="15"/>
      <c r="X58" s="84"/>
      <c r="Y58" s="15"/>
      <c r="Z58" s="15"/>
      <c r="AA58" s="87"/>
      <c r="AB58" s="15"/>
      <c r="AC58" s="15"/>
      <c r="AD58" s="85"/>
      <c r="AG58" s="86"/>
    </row>
    <row r="59" spans="2:33" ht="231.6" customHeight="1" thickBot="1">
      <c r="B59" s="120">
        <v>56</v>
      </c>
      <c r="C59" s="41"/>
      <c r="D59" s="41"/>
      <c r="E59" s="141" t="s">
        <v>525</v>
      </c>
      <c r="F59" s="122" t="s">
        <v>4</v>
      </c>
      <c r="G59" s="40">
        <v>1</v>
      </c>
      <c r="H59" s="267"/>
      <c r="I59" s="171"/>
      <c r="J59" s="171"/>
      <c r="K59" s="40">
        <v>0.4</v>
      </c>
      <c r="L59" s="40">
        <v>0.8</v>
      </c>
      <c r="M59" s="40">
        <v>0.51200000000000001</v>
      </c>
      <c r="N59" s="268">
        <v>44</v>
      </c>
      <c r="O59" s="268">
        <v>75</v>
      </c>
      <c r="P59" s="268">
        <f t="shared" si="0"/>
        <v>0.06</v>
      </c>
      <c r="Q59" s="269">
        <f t="shared" si="1"/>
        <v>0</v>
      </c>
      <c r="R59" s="269">
        <f t="shared" si="1"/>
        <v>0</v>
      </c>
      <c r="S59" s="269">
        <f t="shared" si="1"/>
        <v>0</v>
      </c>
      <c r="T59" s="269">
        <f t="shared" si="2"/>
        <v>0</v>
      </c>
      <c r="U59" s="87"/>
      <c r="V59" s="87"/>
      <c r="W59" s="15"/>
      <c r="X59" s="84"/>
      <c r="Y59" s="15"/>
      <c r="Z59" s="15"/>
      <c r="AA59" s="87"/>
      <c r="AB59" s="15"/>
      <c r="AC59" s="15"/>
      <c r="AD59" s="85"/>
      <c r="AG59" s="86"/>
    </row>
    <row r="60" spans="2:33" ht="24" customHeight="1" thickBot="1">
      <c r="B60" s="835" t="s">
        <v>612</v>
      </c>
      <c r="C60" s="835"/>
      <c r="D60" s="835"/>
      <c r="E60" s="835"/>
      <c r="F60" s="835"/>
      <c r="G60" s="835"/>
      <c r="H60" s="835"/>
      <c r="I60" s="835"/>
      <c r="J60" s="835"/>
      <c r="K60" s="835"/>
      <c r="L60" s="835"/>
      <c r="M60" s="835"/>
      <c r="N60" s="835"/>
      <c r="O60" s="835"/>
      <c r="P60" s="835"/>
      <c r="Q60" s="835"/>
      <c r="R60" s="835"/>
      <c r="S60" s="835"/>
      <c r="T60" s="89">
        <f>SUM(T4:T59)</f>
        <v>2549.1112105503998</v>
      </c>
    </row>
    <row r="68" spans="7:8">
      <c r="H68">
        <f>404.93</f>
        <v>404.93</v>
      </c>
    </row>
    <row r="69" spans="7:8">
      <c r="H69">
        <f>H68*0.1</f>
        <v>40.493000000000002</v>
      </c>
    </row>
    <row r="70" spans="7:8">
      <c r="H70">
        <f>0.61*0.21*0.11</f>
        <v>1.4090999999999999E-2</v>
      </c>
    </row>
    <row r="71" spans="7:8">
      <c r="H71">
        <f>H69/H70</f>
        <v>2873.6782343339723</v>
      </c>
    </row>
    <row r="72" spans="7:8">
      <c r="H72">
        <f>0.6*0.2*0.1</f>
        <v>1.2E-2</v>
      </c>
    </row>
    <row r="73" spans="7:8">
      <c r="H73">
        <f>H71*H72</f>
        <v>34.484138812007672</v>
      </c>
    </row>
    <row r="74" spans="7:8">
      <c r="H74">
        <f>H69-H73</f>
        <v>6.0088611879923306</v>
      </c>
    </row>
    <row r="75" spans="7:8">
      <c r="H75">
        <f>(1/5)*H74</f>
        <v>1.2017722375984663</v>
      </c>
    </row>
    <row r="76" spans="7:8">
      <c r="G76" t="s">
        <v>791</v>
      </c>
      <c r="H76">
        <f>(4/5)*H74</f>
        <v>4.8070889503938652</v>
      </c>
    </row>
  </sheetData>
  <mergeCells count="24">
    <mergeCell ref="B60:S60"/>
    <mergeCell ref="M2:M3"/>
    <mergeCell ref="N2:N3"/>
    <mergeCell ref="O2:O3"/>
    <mergeCell ref="P2:P3"/>
    <mergeCell ref="Q2:Q3"/>
    <mergeCell ref="R2:R3"/>
    <mergeCell ref="H2:H3"/>
    <mergeCell ref="I2:I3"/>
    <mergeCell ref="J2:J3"/>
    <mergeCell ref="K2:K3"/>
    <mergeCell ref="L2:L3"/>
    <mergeCell ref="B1:B3"/>
    <mergeCell ref="C1:C3"/>
    <mergeCell ref="D1:D3"/>
    <mergeCell ref="E1:E3"/>
    <mergeCell ref="F1:F3"/>
    <mergeCell ref="N1:P1"/>
    <mergeCell ref="Q1:S1"/>
    <mergeCell ref="T1:T3"/>
    <mergeCell ref="S2:S3"/>
    <mergeCell ref="H1:J1"/>
    <mergeCell ref="K1:M1"/>
    <mergeCell ref="G1:G3"/>
  </mergeCells>
  <pageMargins left="0.39370078740157483" right="0.31496062992125984" top="0.55118110236220474" bottom="0.35433070866141736" header="0.31496062992125984" footer="0.31496062992125984"/>
  <pageSetup paperSize="9" scale="62" fitToHeight="6" orientation="landscape" r:id="rId1"/>
</worksheet>
</file>

<file path=xl/worksheets/sheet9.xml><?xml version="1.0" encoding="utf-8"?>
<worksheet xmlns="http://schemas.openxmlformats.org/spreadsheetml/2006/main" xmlns:r="http://schemas.openxmlformats.org/officeDocument/2006/relationships">
  <sheetPr codeName="Sheet9"/>
  <dimension ref="A1:AB821"/>
  <sheetViews>
    <sheetView view="pageBreakPreview" zoomScale="87" zoomScaleNormal="87" zoomScaleSheetLayoutView="87" workbookViewId="0">
      <pane xSplit="6" ySplit="4" topLeftCell="G515" activePane="bottomRight" state="frozen"/>
      <selection activeCell="G33" sqref="G33"/>
      <selection pane="topRight" activeCell="G33" sqref="G33"/>
      <selection pane="bottomLeft" activeCell="G33" sqref="G33"/>
      <selection pane="bottomRight" activeCell="G33" sqref="G33"/>
    </sheetView>
  </sheetViews>
  <sheetFormatPr defaultRowHeight="15"/>
  <cols>
    <col min="1" max="1" width="4.28515625" customWidth="1"/>
    <col min="2" max="2" width="6" bestFit="1" customWidth="1"/>
    <col min="3" max="3" width="7.5703125" customWidth="1"/>
    <col min="4" max="4" width="5.7109375" bestFit="1" customWidth="1"/>
    <col min="5" max="5" width="8.7109375" bestFit="1" customWidth="1"/>
    <col min="6" max="6" width="57.42578125" style="6" customWidth="1"/>
    <col min="7" max="7" width="5.85546875" style="5" bestFit="1" customWidth="1"/>
    <col min="8" max="8" width="14.7109375" style="4" bestFit="1" customWidth="1"/>
    <col min="9" max="9" width="6.85546875" style="3" bestFit="1" customWidth="1"/>
    <col min="10" max="10" width="14.42578125" style="106" bestFit="1" customWidth="1"/>
    <col min="11" max="11" width="5" style="108" bestFit="1" customWidth="1"/>
    <col min="12" max="12" width="14.140625" style="108" bestFit="1" customWidth="1"/>
    <col min="13" max="13" width="6.85546875" style="2" bestFit="1" customWidth="1"/>
    <col min="14" max="14" width="14.42578125" style="2" bestFit="1" customWidth="1"/>
    <col min="15" max="15" width="9.7109375" style="1" bestFit="1" customWidth="1"/>
    <col min="16" max="16" width="17.5703125" style="1" bestFit="1" customWidth="1"/>
    <col min="19" max="19" width="26.140625" customWidth="1"/>
    <col min="21" max="21" width="32" customWidth="1"/>
    <col min="22" max="22" width="27.85546875" customWidth="1"/>
    <col min="23" max="23" width="23.140625" customWidth="1"/>
    <col min="24" max="24" width="23" customWidth="1"/>
    <col min="25" max="25" width="25.7109375" customWidth="1"/>
    <col min="26" max="26" width="28.140625" customWidth="1"/>
  </cols>
  <sheetData>
    <row r="1" spans="1:28" ht="27.75" thickTop="1" thickBot="1">
      <c r="B1" s="836" t="s">
        <v>757</v>
      </c>
      <c r="C1" s="837"/>
      <c r="D1" s="838"/>
      <c r="E1" s="838"/>
      <c r="F1" s="838"/>
      <c r="G1" s="838"/>
      <c r="H1" s="838"/>
      <c r="I1" s="838"/>
      <c r="J1" s="838"/>
      <c r="K1" s="838"/>
      <c r="L1" s="838"/>
      <c r="M1" s="838"/>
      <c r="N1" s="838"/>
      <c r="O1" s="838"/>
      <c r="P1" s="838"/>
    </row>
    <row r="2" spans="1:28" s="24" customFormat="1" ht="32.450000000000003" customHeight="1">
      <c r="A2" s="48"/>
      <c r="B2" s="827" t="s">
        <v>522</v>
      </c>
      <c r="C2" s="830" t="s">
        <v>645</v>
      </c>
      <c r="D2" s="822" t="s">
        <v>521</v>
      </c>
      <c r="E2" s="822" t="s">
        <v>520</v>
      </c>
      <c r="F2" s="822" t="s">
        <v>519</v>
      </c>
      <c r="G2" s="26"/>
      <c r="H2" s="149"/>
      <c r="I2" s="822" t="s">
        <v>518</v>
      </c>
      <c r="J2" s="822"/>
      <c r="K2" s="822" t="s">
        <v>517</v>
      </c>
      <c r="L2" s="822"/>
      <c r="M2" s="822" t="s">
        <v>516</v>
      </c>
      <c r="N2" s="822"/>
      <c r="O2" s="822" t="s">
        <v>515</v>
      </c>
      <c r="P2" s="822"/>
      <c r="Q2" s="350"/>
    </row>
    <row r="3" spans="1:28" s="24" customFormat="1" ht="32.25" thickBot="1">
      <c r="A3" s="49"/>
      <c r="B3" s="828"/>
      <c r="C3" s="831"/>
      <c r="D3" s="829"/>
      <c r="E3" s="829"/>
      <c r="F3" s="829"/>
      <c r="G3" s="27" t="s">
        <v>29</v>
      </c>
      <c r="H3" s="150" t="s">
        <v>28</v>
      </c>
      <c r="I3" s="27" t="s">
        <v>27</v>
      </c>
      <c r="J3" s="27" t="s">
        <v>26</v>
      </c>
      <c r="K3" s="27" t="s">
        <v>27</v>
      </c>
      <c r="L3" s="27" t="s">
        <v>26</v>
      </c>
      <c r="M3" s="27" t="s">
        <v>27</v>
      </c>
      <c r="N3" s="27" t="s">
        <v>26</v>
      </c>
      <c r="O3" s="27" t="s">
        <v>27</v>
      </c>
      <c r="P3" s="27" t="s">
        <v>26</v>
      </c>
      <c r="Q3" s="350"/>
    </row>
    <row r="4" spans="1:28" s="23" customFormat="1" ht="24" customHeight="1">
      <c r="A4"/>
      <c r="B4" s="63">
        <v>1</v>
      </c>
      <c r="C4" s="306"/>
      <c r="D4" s="64">
        <v>2</v>
      </c>
      <c r="E4" s="65">
        <v>3</v>
      </c>
      <c r="F4" s="64">
        <v>4</v>
      </c>
      <c r="G4" s="64">
        <v>5</v>
      </c>
      <c r="H4" s="152">
        <v>6</v>
      </c>
      <c r="I4" s="65">
        <v>7</v>
      </c>
      <c r="J4" s="65">
        <v>8</v>
      </c>
      <c r="K4" s="64">
        <v>9</v>
      </c>
      <c r="L4" s="65">
        <v>10</v>
      </c>
      <c r="M4" s="64">
        <v>11</v>
      </c>
      <c r="N4" s="65">
        <v>12</v>
      </c>
      <c r="O4" s="65">
        <v>13</v>
      </c>
      <c r="P4" s="65">
        <v>14</v>
      </c>
      <c r="Q4" s="351"/>
    </row>
    <row r="5" spans="1:28" s="23" customFormat="1" ht="24" customHeight="1" thickBot="1">
      <c r="A5"/>
      <c r="B5" s="115"/>
      <c r="C5" s="307"/>
      <c r="D5" s="116"/>
      <c r="E5" s="117"/>
      <c r="F5" s="118" t="s">
        <v>534</v>
      </c>
      <c r="G5" s="116"/>
      <c r="H5" s="154"/>
      <c r="I5" s="117"/>
      <c r="J5" s="117"/>
      <c r="K5" s="116"/>
      <c r="L5" s="117"/>
      <c r="M5" s="116"/>
      <c r="N5" s="117"/>
      <c r="O5" s="117"/>
      <c r="P5" s="117"/>
      <c r="Q5" s="352"/>
      <c r="U5" s="23" t="s">
        <v>591</v>
      </c>
      <c r="V5" s="23" t="s">
        <v>592</v>
      </c>
      <c r="W5" s="23" t="s">
        <v>593</v>
      </c>
      <c r="X5" s="23" t="s">
        <v>594</v>
      </c>
      <c r="Y5" s="23" t="s">
        <v>633</v>
      </c>
      <c r="Z5" s="23" t="s">
        <v>636</v>
      </c>
    </row>
    <row r="6" spans="1:28" s="23" customFormat="1" ht="30.75" thickBot="1">
      <c r="A6" s="50"/>
      <c r="B6" s="356">
        <v>1</v>
      </c>
      <c r="C6" s="47">
        <v>1</v>
      </c>
      <c r="D6" s="47">
        <v>1</v>
      </c>
      <c r="E6" s="47" t="s">
        <v>511</v>
      </c>
      <c r="F6" s="52" t="s">
        <v>510</v>
      </c>
      <c r="G6" s="53" t="s">
        <v>0</v>
      </c>
      <c r="H6" s="156">
        <v>15010</v>
      </c>
      <c r="I6" s="47">
        <f>'RE-CS'!I6</f>
        <v>400</v>
      </c>
      <c r="J6" s="157">
        <f>H6*I6</f>
        <v>6004000</v>
      </c>
      <c r="K6" s="54">
        <v>350</v>
      </c>
      <c r="L6" s="158">
        <f>K6*H6</f>
        <v>5253500</v>
      </c>
      <c r="M6" s="159">
        <f>$I6+$K6</f>
        <v>750</v>
      </c>
      <c r="N6" s="160">
        <f>M6*H6</f>
        <v>11257500</v>
      </c>
      <c r="O6" s="55">
        <v>491.9486</v>
      </c>
      <c r="P6" s="158">
        <f>O6*H6</f>
        <v>7384148.4859999996</v>
      </c>
      <c r="Q6" s="353" t="s">
        <v>554</v>
      </c>
      <c r="R6" s="112" t="s">
        <v>554</v>
      </c>
      <c r="S6" s="68" t="s">
        <v>577</v>
      </c>
      <c r="T6" s="67">
        <v>1</v>
      </c>
      <c r="U6" s="69">
        <f t="shared" ref="U6:U18" si="0">SUMIF($Q$6:$Q$553,R6,$P$6:$P$553)</f>
        <v>43223650.441</v>
      </c>
      <c r="V6" s="69">
        <f t="shared" ref="V6:V18" si="1">SUMIF($Q$6:$Q$553,R6,$N$6:$N$553)</f>
        <v>48053380.799999997</v>
      </c>
      <c r="W6" s="69" t="e">
        <f>SUMIF($Q$6:$Q$553,R6,#REF!)</f>
        <v>#REF!</v>
      </c>
      <c r="X6" s="69" t="e">
        <f>SUMIF($Q$6:$Q$507,R6,#REF!)</f>
        <v>#REF!</v>
      </c>
      <c r="Y6" s="284">
        <f t="shared" ref="Y6:Y18" si="2">SUMIF($Q$6:$Q$553,R6,$J$6:$J$554)</f>
        <v>40701300.799999997</v>
      </c>
      <c r="Z6" s="284">
        <f t="shared" ref="Z6:Z18" ca="1" si="3">SUMIF($Q$6:$Q$553,R6,$L$6:$L$550)</f>
        <v>7352080</v>
      </c>
      <c r="AB6" s="305"/>
    </row>
    <row r="7" spans="1:28" s="23" customFormat="1" ht="21">
      <c r="A7" s="94"/>
      <c r="B7" s="257"/>
      <c r="C7" s="43"/>
      <c r="D7" s="57"/>
      <c r="E7" s="57"/>
      <c r="F7" s="57"/>
      <c r="G7" s="57"/>
      <c r="H7" s="57"/>
      <c r="I7" s="47"/>
      <c r="J7" s="57"/>
      <c r="K7" s="57"/>
      <c r="L7" s="57"/>
      <c r="M7" s="161"/>
      <c r="N7" s="57"/>
      <c r="O7" s="58"/>
      <c r="P7" s="57"/>
      <c r="Q7" s="354"/>
      <c r="R7" s="112" t="s">
        <v>551</v>
      </c>
      <c r="S7" s="68" t="s">
        <v>579</v>
      </c>
      <c r="T7" s="67">
        <v>3</v>
      </c>
      <c r="U7" s="69">
        <f t="shared" si="0"/>
        <v>49845130</v>
      </c>
      <c r="V7" s="69">
        <f t="shared" si="1"/>
        <v>50777380</v>
      </c>
      <c r="W7" s="69" t="e">
        <f>SUMIF($Q$6:$Q$553,R7,#REF!)</f>
        <v>#REF!</v>
      </c>
      <c r="X7" s="69" t="e">
        <f>SUMIF($Q$6:$Q$507,R7,#REF!)</f>
        <v>#REF!</v>
      </c>
      <c r="Y7" s="284">
        <f t="shared" si="2"/>
        <v>45337380</v>
      </c>
      <c r="Z7" s="284">
        <f t="shared" ca="1" si="3"/>
        <v>5440000</v>
      </c>
      <c r="AB7" s="305"/>
    </row>
    <row r="8" spans="1:28" s="23" customFormat="1" ht="30">
      <c r="A8" s="51"/>
      <c r="B8" s="359">
        <v>2</v>
      </c>
      <c r="C8" s="28">
        <v>1</v>
      </c>
      <c r="D8" s="28">
        <v>199</v>
      </c>
      <c r="E8" s="28" t="s">
        <v>509</v>
      </c>
      <c r="F8" s="33" t="s">
        <v>508</v>
      </c>
      <c r="G8" s="29" t="s">
        <v>0</v>
      </c>
      <c r="H8" s="163">
        <v>15010</v>
      </c>
      <c r="I8" s="28">
        <f>200+185</f>
        <v>385</v>
      </c>
      <c r="J8" s="164">
        <f>H8*I8</f>
        <v>5778850</v>
      </c>
      <c r="K8" s="30">
        <v>78</v>
      </c>
      <c r="L8" s="162">
        <f>K8*H8</f>
        <v>1170780</v>
      </c>
      <c r="M8" s="161">
        <f t="shared" ref="M8:M68" si="4">$I8+$K8</f>
        <v>463</v>
      </c>
      <c r="N8" s="165">
        <f>M8*H8</f>
        <v>6949630</v>
      </c>
      <c r="O8" s="31">
        <v>263.16500000000002</v>
      </c>
      <c r="P8" s="162">
        <f>O8*H8</f>
        <v>3950106.6500000004</v>
      </c>
      <c r="Q8" s="354" t="s">
        <v>554</v>
      </c>
      <c r="R8" s="112" t="s">
        <v>538</v>
      </c>
      <c r="S8" s="68"/>
      <c r="T8" s="67">
        <v>5</v>
      </c>
      <c r="U8" s="69">
        <f t="shared" si="0"/>
        <v>3150000</v>
      </c>
      <c r="V8" s="69">
        <f t="shared" si="1"/>
        <v>2850000</v>
      </c>
      <c r="W8" s="69" t="e">
        <f>SUMIF($Q$6:$Q$553,R8,#REF!)</f>
        <v>#REF!</v>
      </c>
      <c r="X8" s="69" t="e">
        <f>SUMIF($Q$6:$Q$507,R8,#REF!)</f>
        <v>#REF!</v>
      </c>
      <c r="Y8" s="284">
        <f t="shared" si="2"/>
        <v>2850000</v>
      </c>
      <c r="Z8" s="284">
        <f t="shared" ca="1" si="3"/>
        <v>0</v>
      </c>
      <c r="AB8" s="305"/>
    </row>
    <row r="9" spans="1:28" s="23" customFormat="1" ht="21">
      <c r="A9" s="51"/>
      <c r="B9" s="360"/>
      <c r="C9" s="58"/>
      <c r="D9" s="58"/>
      <c r="E9" s="58"/>
      <c r="F9" s="58"/>
      <c r="G9" s="58"/>
      <c r="H9" s="58"/>
      <c r="I9" s="58"/>
      <c r="J9" s="58"/>
      <c r="K9" s="58"/>
      <c r="L9" s="58"/>
      <c r="M9" s="161"/>
      <c r="N9" s="58"/>
      <c r="O9" s="58"/>
      <c r="P9" s="58"/>
      <c r="Q9" s="354"/>
      <c r="R9" s="113" t="s">
        <v>553</v>
      </c>
      <c r="S9" s="68" t="s">
        <v>584</v>
      </c>
      <c r="T9" s="67">
        <v>7</v>
      </c>
      <c r="U9" s="69">
        <f t="shared" si="0"/>
        <v>4118200</v>
      </c>
      <c r="V9" s="69">
        <f t="shared" si="1"/>
        <v>3892000</v>
      </c>
      <c r="W9" s="69" t="e">
        <f>SUMIF($Q$6:$Q$553,R9,#REF!)</f>
        <v>#REF!</v>
      </c>
      <c r="X9" s="69" t="e">
        <f>SUMIF($Q$6:$Q$507,R9,#REF!)</f>
        <v>#REF!</v>
      </c>
      <c r="Y9" s="284">
        <f t="shared" si="2"/>
        <v>3892000</v>
      </c>
      <c r="Z9" s="284">
        <f t="shared" ca="1" si="3"/>
        <v>0</v>
      </c>
      <c r="AB9" s="305"/>
    </row>
    <row r="10" spans="1:28" s="23" customFormat="1">
      <c r="A10" s="51"/>
      <c r="B10" s="359">
        <v>3</v>
      </c>
      <c r="C10" s="28">
        <v>1.5</v>
      </c>
      <c r="D10" s="28">
        <v>2</v>
      </c>
      <c r="E10" s="28" t="s">
        <v>507</v>
      </c>
      <c r="F10" s="33" t="s">
        <v>506</v>
      </c>
      <c r="G10" s="29" t="s">
        <v>3</v>
      </c>
      <c r="H10" s="163">
        <v>295000</v>
      </c>
      <c r="I10" s="28">
        <v>2</v>
      </c>
      <c r="J10" s="164">
        <f>H10*I10</f>
        <v>590000</v>
      </c>
      <c r="K10" s="30">
        <v>1</v>
      </c>
      <c r="L10" s="162">
        <f>K10*H10</f>
        <v>295000</v>
      </c>
      <c r="M10" s="161">
        <f t="shared" si="4"/>
        <v>3</v>
      </c>
      <c r="N10" s="165">
        <f>M10*H10</f>
        <v>885000</v>
      </c>
      <c r="O10" s="31">
        <v>0</v>
      </c>
      <c r="P10" s="162">
        <f>O10*H10</f>
        <v>0</v>
      </c>
      <c r="Q10" s="354" t="s">
        <v>571</v>
      </c>
      <c r="R10" s="112" t="s">
        <v>571</v>
      </c>
      <c r="S10" s="68" t="s">
        <v>582</v>
      </c>
      <c r="T10" s="67">
        <v>8</v>
      </c>
      <c r="U10" s="69">
        <f t="shared" si="0"/>
        <v>72882500</v>
      </c>
      <c r="V10" s="69">
        <f t="shared" si="1"/>
        <v>67867500</v>
      </c>
      <c r="W10" s="69" t="e">
        <f>SUMIF($Q$6:$Q$553,R10,#REF!)</f>
        <v>#REF!</v>
      </c>
      <c r="X10" s="69" t="e">
        <f>SUMIF($Q$6:$Q$507,R10,#REF!)</f>
        <v>#REF!</v>
      </c>
      <c r="Y10" s="284">
        <f t="shared" si="2"/>
        <v>46177500</v>
      </c>
      <c r="Z10" s="284">
        <f t="shared" ca="1" si="3"/>
        <v>21690000</v>
      </c>
    </row>
    <row r="11" spans="1:28" s="23" customFormat="1" ht="21">
      <c r="A11" s="51"/>
      <c r="B11" s="360"/>
      <c r="C11" s="58"/>
      <c r="D11" s="58"/>
      <c r="E11" s="58"/>
      <c r="F11" s="58"/>
      <c r="G11" s="58"/>
      <c r="H11" s="58"/>
      <c r="I11" s="58"/>
      <c r="J11" s="58"/>
      <c r="K11" s="58"/>
      <c r="L11" s="58"/>
      <c r="M11" s="161"/>
      <c r="N11" s="58"/>
      <c r="O11" s="58"/>
      <c r="P11" s="58"/>
      <c r="Q11" s="354"/>
      <c r="R11" s="113" t="s">
        <v>552</v>
      </c>
      <c r="S11" s="68" t="s">
        <v>587</v>
      </c>
      <c r="T11" s="67">
        <v>10</v>
      </c>
      <c r="U11" s="69">
        <f t="shared" si="0"/>
        <v>32960000</v>
      </c>
      <c r="V11" s="69">
        <f t="shared" si="1"/>
        <v>25714000</v>
      </c>
      <c r="W11" s="69" t="e">
        <f>SUMIF($Q$6:$Q$553,R11,#REF!)</f>
        <v>#REF!</v>
      </c>
      <c r="X11" s="69" t="e">
        <f>SUMIF($Q$6:$Q$507,R11,#REF!)</f>
        <v>#REF!</v>
      </c>
      <c r="Y11" s="284">
        <f t="shared" si="2"/>
        <v>21104000</v>
      </c>
      <c r="Z11" s="284">
        <f t="shared" ca="1" si="3"/>
        <v>4610000</v>
      </c>
    </row>
    <row r="12" spans="1:28" s="23" customFormat="1">
      <c r="A12" s="51"/>
      <c r="B12" s="359">
        <v>4</v>
      </c>
      <c r="C12" s="28">
        <v>2.1</v>
      </c>
      <c r="D12" s="28">
        <v>3</v>
      </c>
      <c r="E12" s="28" t="s">
        <v>505</v>
      </c>
      <c r="F12" s="33" t="s">
        <v>504</v>
      </c>
      <c r="G12" s="29" t="s">
        <v>0</v>
      </c>
      <c r="H12" s="163">
        <v>4035</v>
      </c>
      <c r="I12" s="28">
        <v>160</v>
      </c>
      <c r="J12" s="164">
        <f>H12*I12</f>
        <v>645600</v>
      </c>
      <c r="K12" s="30">
        <v>80</v>
      </c>
      <c r="L12" s="162">
        <f>K12*H12</f>
        <v>322800</v>
      </c>
      <c r="M12" s="161">
        <f t="shared" si="4"/>
        <v>240</v>
      </c>
      <c r="N12" s="165">
        <f>M12*H12</f>
        <v>968400</v>
      </c>
      <c r="O12" s="31">
        <v>217.78020000000001</v>
      </c>
      <c r="P12" s="162">
        <f>O12*H12</f>
        <v>878743.10700000008</v>
      </c>
      <c r="Q12" s="354" t="s">
        <v>554</v>
      </c>
      <c r="R12" s="113" t="s">
        <v>555</v>
      </c>
      <c r="S12" s="68" t="s">
        <v>585</v>
      </c>
      <c r="T12" s="67">
        <v>11</v>
      </c>
      <c r="U12" s="69">
        <f t="shared" si="0"/>
        <v>499157.52</v>
      </c>
      <c r="V12" s="69">
        <f t="shared" si="1"/>
        <v>611340</v>
      </c>
      <c r="W12" s="69" t="e">
        <f>SUMIF($Q$6:$Q$553,R12,#REF!)</f>
        <v>#REF!</v>
      </c>
      <c r="X12" s="69" t="e">
        <f>SUMIF($Q$6:$Q$507,R12,#REF!)</f>
        <v>#REF!</v>
      </c>
      <c r="Y12" s="284">
        <f t="shared" si="2"/>
        <v>611340</v>
      </c>
      <c r="Z12" s="284">
        <f t="shared" ca="1" si="3"/>
        <v>0</v>
      </c>
    </row>
    <row r="13" spans="1:28" s="23" customFormat="1" ht="21">
      <c r="A13" s="51"/>
      <c r="B13" s="360"/>
      <c r="C13" s="58"/>
      <c r="D13" s="58"/>
      <c r="E13" s="58"/>
      <c r="F13" s="58"/>
      <c r="G13" s="58"/>
      <c r="H13" s="58"/>
      <c r="I13" s="58"/>
      <c r="J13" s="58"/>
      <c r="K13" s="58"/>
      <c r="L13" s="58"/>
      <c r="M13" s="161"/>
      <c r="N13" s="58"/>
      <c r="O13" s="58"/>
      <c r="P13" s="58"/>
      <c r="Q13" s="354"/>
      <c r="R13" s="112" t="s">
        <v>557</v>
      </c>
      <c r="S13" s="68" t="s">
        <v>556</v>
      </c>
      <c r="T13" s="67">
        <v>12</v>
      </c>
      <c r="U13" s="69">
        <f t="shared" si="0"/>
        <v>16967800</v>
      </c>
      <c r="V13" s="69">
        <f t="shared" si="1"/>
        <v>15549600</v>
      </c>
      <c r="W13" s="69" t="e">
        <f>SUMIF($Q$6:$Q$553,R13,#REF!)</f>
        <v>#REF!</v>
      </c>
      <c r="X13" s="69" t="e">
        <f>SUMIF($Q$6:$Q$507,R13,#REF!)</f>
        <v>#REF!</v>
      </c>
      <c r="Y13" s="284">
        <f t="shared" si="2"/>
        <v>15099700</v>
      </c>
      <c r="Z13" s="284">
        <f t="shared" ca="1" si="3"/>
        <v>449900</v>
      </c>
    </row>
    <row r="14" spans="1:28" s="23" customFormat="1">
      <c r="A14" s="51"/>
      <c r="B14" s="359">
        <v>5</v>
      </c>
      <c r="C14" s="28">
        <v>2.2000000000000002</v>
      </c>
      <c r="D14" s="28">
        <v>4</v>
      </c>
      <c r="E14" s="28" t="s">
        <v>503</v>
      </c>
      <c r="F14" s="33" t="s">
        <v>502</v>
      </c>
      <c r="G14" s="29" t="s">
        <v>0</v>
      </c>
      <c r="H14" s="163">
        <v>3750</v>
      </c>
      <c r="I14" s="28">
        <v>175</v>
      </c>
      <c r="J14" s="164">
        <f>H14*I14</f>
        <v>656250</v>
      </c>
      <c r="K14" s="30">
        <v>50</v>
      </c>
      <c r="L14" s="162">
        <f>K14*H14</f>
        <v>187500</v>
      </c>
      <c r="M14" s="161">
        <f t="shared" si="4"/>
        <v>225</v>
      </c>
      <c r="N14" s="165">
        <f>M14*H14</f>
        <v>843750</v>
      </c>
      <c r="O14" s="31">
        <v>87.032940000000011</v>
      </c>
      <c r="P14" s="162">
        <f>O14*H14</f>
        <v>326373.52500000002</v>
      </c>
      <c r="Q14" s="354" t="s">
        <v>554</v>
      </c>
      <c r="R14" s="112" t="s">
        <v>572</v>
      </c>
      <c r="S14" s="68" t="s">
        <v>578</v>
      </c>
      <c r="T14" s="67">
        <v>2</v>
      </c>
      <c r="U14" s="69">
        <f t="shared" si="0"/>
        <v>27907402.185000002</v>
      </c>
      <c r="V14" s="69">
        <f t="shared" si="1"/>
        <v>0</v>
      </c>
      <c r="W14" s="69" t="e">
        <f>SUMIF($Q$6:$Q$553,R14,#REF!)</f>
        <v>#REF!</v>
      </c>
      <c r="X14" s="69" t="e">
        <f>SUMIF($Q$6:$Q$507,R14,#REF!)</f>
        <v>#REF!</v>
      </c>
      <c r="Y14" s="284">
        <f t="shared" si="2"/>
        <v>0</v>
      </c>
      <c r="Z14" s="284">
        <f t="shared" ca="1" si="3"/>
        <v>0</v>
      </c>
    </row>
    <row r="15" spans="1:28" s="23" customFormat="1" ht="21" customHeight="1">
      <c r="A15" s="51"/>
      <c r="B15" s="359"/>
      <c r="C15" s="28"/>
      <c r="D15" s="28"/>
      <c r="E15" s="28"/>
      <c r="F15" s="33"/>
      <c r="G15" s="29"/>
      <c r="H15" s="163"/>
      <c r="I15" s="28"/>
      <c r="J15" s="164"/>
      <c r="K15" s="30"/>
      <c r="L15" s="162"/>
      <c r="M15" s="161"/>
      <c r="N15" s="165"/>
      <c r="O15" s="31"/>
      <c r="P15" s="162"/>
      <c r="Q15" s="354"/>
      <c r="R15" s="112" t="s">
        <v>573</v>
      </c>
      <c r="S15" s="68" t="s">
        <v>580</v>
      </c>
      <c r="T15" s="67">
        <v>4</v>
      </c>
      <c r="U15" s="69">
        <f t="shared" si="0"/>
        <v>15613710</v>
      </c>
      <c r="V15" s="69">
        <f t="shared" si="1"/>
        <v>0</v>
      </c>
      <c r="W15" s="69" t="e">
        <f>SUMIF($Q$6:$Q$553,R15,#REF!)</f>
        <v>#REF!</v>
      </c>
      <c r="X15" s="69" t="e">
        <f>SUMIF($Q$6:$Q$507,R15,#REF!)</f>
        <v>#REF!</v>
      </c>
      <c r="Y15" s="284">
        <f t="shared" si="2"/>
        <v>0</v>
      </c>
      <c r="Z15" s="284">
        <f t="shared" ca="1" si="3"/>
        <v>0</v>
      </c>
    </row>
    <row r="16" spans="1:28" s="23" customFormat="1">
      <c r="A16" s="51"/>
      <c r="B16" s="359">
        <v>6</v>
      </c>
      <c r="C16" s="28">
        <v>3</v>
      </c>
      <c r="D16" s="28">
        <v>5</v>
      </c>
      <c r="E16" s="28" t="s">
        <v>501</v>
      </c>
      <c r="F16" s="33" t="s">
        <v>432</v>
      </c>
      <c r="G16" s="29" t="s">
        <v>3</v>
      </c>
      <c r="H16" s="163">
        <v>465000</v>
      </c>
      <c r="I16" s="28">
        <v>4</v>
      </c>
      <c r="J16" s="164">
        <f>H16*I16</f>
        <v>1860000</v>
      </c>
      <c r="K16" s="30">
        <v>2</v>
      </c>
      <c r="L16" s="162">
        <f>K16*H16</f>
        <v>930000</v>
      </c>
      <c r="M16" s="161">
        <f t="shared" si="4"/>
        <v>6</v>
      </c>
      <c r="N16" s="165">
        <f>M16*H16</f>
        <v>2790000</v>
      </c>
      <c r="O16" s="31">
        <v>6</v>
      </c>
      <c r="P16" s="162">
        <f>O16*H16</f>
        <v>2790000</v>
      </c>
      <c r="Q16" s="354" t="s">
        <v>552</v>
      </c>
      <c r="R16" s="112" t="s">
        <v>574</v>
      </c>
      <c r="S16" s="68" t="s">
        <v>581</v>
      </c>
      <c r="T16" s="67">
        <v>6</v>
      </c>
      <c r="U16" s="69">
        <f t="shared" si="0"/>
        <v>615620</v>
      </c>
      <c r="V16" s="69">
        <f t="shared" si="1"/>
        <v>0</v>
      </c>
      <c r="W16" s="69" t="e">
        <f>SUMIF($Q$6:$Q$553,R16,#REF!)</f>
        <v>#REF!</v>
      </c>
      <c r="X16" s="69" t="e">
        <f>SUMIF($Q$6:$Q$507,R16,#REF!)</f>
        <v>#REF!</v>
      </c>
      <c r="Y16" s="284">
        <f t="shared" si="2"/>
        <v>0</v>
      </c>
      <c r="Z16" s="284">
        <f t="shared" ca="1" si="3"/>
        <v>0</v>
      </c>
    </row>
    <row r="17" spans="1:26" s="23" customFormat="1" ht="21">
      <c r="A17" s="51"/>
      <c r="B17" s="360"/>
      <c r="C17" s="58"/>
      <c r="D17" s="58"/>
      <c r="E17" s="58"/>
      <c r="F17" s="58"/>
      <c r="G17" s="58"/>
      <c r="H17" s="58"/>
      <c r="I17" s="58"/>
      <c r="J17" s="58"/>
      <c r="K17" s="58"/>
      <c r="L17" s="58"/>
      <c r="M17" s="161"/>
      <c r="N17" s="58"/>
      <c r="O17" s="58"/>
      <c r="P17" s="58"/>
      <c r="Q17" s="354"/>
      <c r="R17" s="112" t="s">
        <v>576</v>
      </c>
      <c r="S17" s="68" t="s">
        <v>583</v>
      </c>
      <c r="T17" s="67">
        <v>9</v>
      </c>
      <c r="U17" s="69">
        <f t="shared" si="0"/>
        <v>191456</v>
      </c>
      <c r="V17" s="69">
        <f t="shared" si="1"/>
        <v>0</v>
      </c>
      <c r="W17" s="69" t="e">
        <f>SUMIF($Q$6:$Q$553,R17,#REF!)</f>
        <v>#REF!</v>
      </c>
      <c r="X17" s="69" t="e">
        <f>SUMIF($Q$6:$Q$507,R17,#REF!)</f>
        <v>#REF!</v>
      </c>
      <c r="Y17" s="284">
        <f t="shared" si="2"/>
        <v>0</v>
      </c>
      <c r="Z17" s="284">
        <f t="shared" ca="1" si="3"/>
        <v>0</v>
      </c>
    </row>
    <row r="18" spans="1:26" s="23" customFormat="1">
      <c r="A18" s="51"/>
      <c r="B18" s="359">
        <v>7</v>
      </c>
      <c r="C18" s="28">
        <v>3.1</v>
      </c>
      <c r="D18" s="28">
        <v>6</v>
      </c>
      <c r="E18" s="28" t="s">
        <v>500</v>
      </c>
      <c r="F18" s="33" t="s">
        <v>430</v>
      </c>
      <c r="G18" s="29" t="s">
        <v>3</v>
      </c>
      <c r="H18" s="163">
        <v>1495000</v>
      </c>
      <c r="I18" s="28">
        <v>4</v>
      </c>
      <c r="J18" s="164">
        <f>H18*I18</f>
        <v>5980000</v>
      </c>
      <c r="K18" s="30">
        <v>2</v>
      </c>
      <c r="L18" s="162">
        <f>K18*H18</f>
        <v>2990000</v>
      </c>
      <c r="M18" s="161">
        <f t="shared" si="4"/>
        <v>6</v>
      </c>
      <c r="N18" s="165">
        <f>M18*H18</f>
        <v>8970000</v>
      </c>
      <c r="O18" s="31">
        <v>6</v>
      </c>
      <c r="P18" s="162">
        <f>O18*H18</f>
        <v>8970000</v>
      </c>
      <c r="Q18" s="354" t="s">
        <v>552</v>
      </c>
      <c r="R18" s="112" t="s">
        <v>575</v>
      </c>
      <c r="S18" s="68" t="s">
        <v>586</v>
      </c>
      <c r="T18" s="67">
        <v>13</v>
      </c>
      <c r="U18" s="69">
        <f t="shared" si="0"/>
        <v>1046383</v>
      </c>
      <c r="V18" s="69">
        <f t="shared" si="1"/>
        <v>0</v>
      </c>
      <c r="W18" s="69" t="e">
        <f>SUMIF($Q$6:$Q$553,R18,#REF!)</f>
        <v>#REF!</v>
      </c>
      <c r="X18" s="69" t="e">
        <f>SUMIF($Q$6:$Q$507,R18,#REF!)</f>
        <v>#REF!</v>
      </c>
      <c r="Y18" s="284">
        <f t="shared" si="2"/>
        <v>0</v>
      </c>
      <c r="Z18" s="284">
        <f t="shared" ca="1" si="3"/>
        <v>0</v>
      </c>
    </row>
    <row r="19" spans="1:26" s="23" customFormat="1" ht="21">
      <c r="A19" s="51"/>
      <c r="B19" s="360"/>
      <c r="C19" s="58"/>
      <c r="D19" s="58"/>
      <c r="E19" s="58"/>
      <c r="F19" s="58"/>
      <c r="G19" s="58"/>
      <c r="H19" s="58"/>
      <c r="I19" s="58"/>
      <c r="J19" s="58"/>
      <c r="K19" s="58"/>
      <c r="L19" s="58"/>
      <c r="M19" s="161"/>
      <c r="N19" s="58"/>
      <c r="O19" s="58"/>
      <c r="P19" s="58"/>
      <c r="Q19" s="354"/>
    </row>
    <row r="20" spans="1:26" s="23" customFormat="1">
      <c r="A20" s="51"/>
      <c r="B20" s="359">
        <v>8</v>
      </c>
      <c r="C20" s="28">
        <v>3.2</v>
      </c>
      <c r="D20" s="28">
        <v>7</v>
      </c>
      <c r="E20" s="28" t="s">
        <v>499</v>
      </c>
      <c r="F20" s="33" t="s">
        <v>426</v>
      </c>
      <c r="G20" s="29" t="s">
        <v>3</v>
      </c>
      <c r="H20" s="163">
        <v>345000</v>
      </c>
      <c r="I20" s="28">
        <v>4</v>
      </c>
      <c r="J20" s="164">
        <f>H20*I20</f>
        <v>1380000</v>
      </c>
      <c r="K20" s="30">
        <v>2</v>
      </c>
      <c r="L20" s="162">
        <f>K20*H20</f>
        <v>690000</v>
      </c>
      <c r="M20" s="161">
        <f t="shared" si="4"/>
        <v>6</v>
      </c>
      <c r="N20" s="165">
        <f>M20*H20</f>
        <v>2070000</v>
      </c>
      <c r="O20" s="31">
        <v>6</v>
      </c>
      <c r="P20" s="162">
        <f>O20*H20</f>
        <v>2070000</v>
      </c>
      <c r="Q20" s="354" t="s">
        <v>552</v>
      </c>
    </row>
    <row r="21" spans="1:26" s="23" customFormat="1" ht="21">
      <c r="A21" s="51"/>
      <c r="B21" s="360"/>
      <c r="C21" s="58"/>
      <c r="D21" s="58"/>
      <c r="E21" s="58"/>
      <c r="F21" s="60" t="s">
        <v>543</v>
      </c>
      <c r="G21" s="58"/>
      <c r="H21" s="163">
        <v>345000</v>
      </c>
      <c r="I21" s="58"/>
      <c r="J21" s="58"/>
      <c r="K21" s="58"/>
      <c r="L21" s="58"/>
      <c r="M21" s="161"/>
      <c r="N21" s="165"/>
      <c r="O21" s="30">
        <v>4</v>
      </c>
      <c r="P21" s="162">
        <f>O21*H21</f>
        <v>1380000</v>
      </c>
      <c r="Q21" s="354" t="s">
        <v>552</v>
      </c>
    </row>
    <row r="22" spans="1:26" s="23" customFormat="1">
      <c r="A22" s="51"/>
      <c r="B22" s="359">
        <v>9</v>
      </c>
      <c r="C22" s="28">
        <v>4</v>
      </c>
      <c r="D22" s="28">
        <v>8</v>
      </c>
      <c r="E22" s="28" t="s">
        <v>498</v>
      </c>
      <c r="F22" s="33" t="s">
        <v>424</v>
      </c>
      <c r="G22" s="29" t="s">
        <v>3</v>
      </c>
      <c r="H22" s="163">
        <v>22500</v>
      </c>
      <c r="I22" s="28">
        <v>4</v>
      </c>
      <c r="J22" s="164">
        <f>H22*I22</f>
        <v>90000</v>
      </c>
      <c r="K22" s="30">
        <v>2</v>
      </c>
      <c r="L22" s="162">
        <f>K22*H22</f>
        <v>45000</v>
      </c>
      <c r="M22" s="161">
        <f t="shared" si="4"/>
        <v>6</v>
      </c>
      <c r="N22" s="165">
        <f>M22*H22</f>
        <v>135000</v>
      </c>
      <c r="O22" s="31">
        <v>6</v>
      </c>
      <c r="P22" s="162">
        <f>O22*H22</f>
        <v>135000</v>
      </c>
      <c r="Q22" s="354" t="s">
        <v>571</v>
      </c>
      <c r="R22" s="114"/>
    </row>
    <row r="23" spans="1:26" s="23" customFormat="1" ht="21">
      <c r="A23" s="51"/>
      <c r="B23" s="360"/>
      <c r="C23" s="58"/>
      <c r="D23" s="58"/>
      <c r="E23" s="58"/>
      <c r="F23" s="58"/>
      <c r="G23" s="58"/>
      <c r="H23" s="58"/>
      <c r="I23" s="58"/>
      <c r="J23" s="58"/>
      <c r="K23" s="58"/>
      <c r="L23" s="58"/>
      <c r="M23" s="161"/>
      <c r="N23" s="58"/>
      <c r="O23" s="58"/>
      <c r="P23" s="58"/>
      <c r="Q23" s="354"/>
      <c r="R23" s="114"/>
    </row>
    <row r="24" spans="1:26" s="23" customFormat="1">
      <c r="A24" s="51"/>
      <c r="B24" s="359">
        <v>10</v>
      </c>
      <c r="C24" s="28">
        <v>5.0999999999999996</v>
      </c>
      <c r="D24" s="28">
        <v>9</v>
      </c>
      <c r="E24" s="28" t="s">
        <v>497</v>
      </c>
      <c r="F24" s="33" t="s">
        <v>496</v>
      </c>
      <c r="G24" s="29" t="s">
        <v>3</v>
      </c>
      <c r="H24" s="163">
        <v>1195000</v>
      </c>
      <c r="I24" s="28">
        <v>4</v>
      </c>
      <c r="J24" s="164">
        <f>H24*I24</f>
        <v>4780000</v>
      </c>
      <c r="K24" s="30">
        <v>2</v>
      </c>
      <c r="L24" s="162">
        <f>K24*H24</f>
        <v>2390000</v>
      </c>
      <c r="M24" s="161">
        <f t="shared" si="4"/>
        <v>6</v>
      </c>
      <c r="N24" s="165">
        <f>M24*H24</f>
        <v>7170000</v>
      </c>
      <c r="O24" s="31">
        <v>6</v>
      </c>
      <c r="P24" s="162">
        <f>O24*H24</f>
        <v>7170000</v>
      </c>
      <c r="Q24" s="354" t="s">
        <v>571</v>
      </c>
      <c r="R24" s="114"/>
    </row>
    <row r="25" spans="1:26" s="23" customFormat="1" ht="21">
      <c r="A25" s="51"/>
      <c r="B25" s="360"/>
      <c r="C25" s="58"/>
      <c r="D25" s="58"/>
      <c r="E25" s="58"/>
      <c r="F25" s="58"/>
      <c r="G25" s="58"/>
      <c r="H25" s="58"/>
      <c r="I25" s="58"/>
      <c r="J25" s="58"/>
      <c r="K25" s="58"/>
      <c r="L25" s="58"/>
      <c r="M25" s="161"/>
      <c r="N25" s="58"/>
      <c r="O25" s="58"/>
      <c r="P25" s="58"/>
      <c r="Q25" s="354"/>
      <c r="R25" s="114"/>
    </row>
    <row r="26" spans="1:26" s="23" customFormat="1">
      <c r="A26" s="51"/>
      <c r="B26" s="359">
        <v>11</v>
      </c>
      <c r="C26" s="28">
        <v>5.2</v>
      </c>
      <c r="D26" s="28">
        <v>10</v>
      </c>
      <c r="E26" s="28" t="s">
        <v>495</v>
      </c>
      <c r="F26" s="33" t="s">
        <v>494</v>
      </c>
      <c r="G26" s="29" t="s">
        <v>3</v>
      </c>
      <c r="H26" s="163">
        <v>4750000</v>
      </c>
      <c r="I26" s="28">
        <v>2</v>
      </c>
      <c r="J26" s="164">
        <f>H26*I26</f>
        <v>9500000</v>
      </c>
      <c r="K26" s="30"/>
      <c r="L26" s="162">
        <f>K26*H26</f>
        <v>0</v>
      </c>
      <c r="M26" s="161">
        <f t="shared" si="4"/>
        <v>2</v>
      </c>
      <c r="N26" s="165">
        <f>M26*H26</f>
        <v>9500000</v>
      </c>
      <c r="O26" s="31">
        <v>2</v>
      </c>
      <c r="P26" s="162">
        <f>O26*H26</f>
        <v>9500000</v>
      </c>
      <c r="Q26" s="354" t="s">
        <v>571</v>
      </c>
      <c r="R26" s="114"/>
    </row>
    <row r="27" spans="1:26" s="23" customFormat="1" ht="21">
      <c r="A27" s="51"/>
      <c r="B27" s="360"/>
      <c r="C27" s="58"/>
      <c r="D27" s="58"/>
      <c r="E27" s="58"/>
      <c r="F27" s="60" t="s">
        <v>543</v>
      </c>
      <c r="G27" s="58"/>
      <c r="H27" s="163">
        <v>4750000</v>
      </c>
      <c r="I27" s="58"/>
      <c r="J27" s="58"/>
      <c r="K27" s="58"/>
      <c r="L27" s="58"/>
      <c r="M27" s="161"/>
      <c r="N27" s="165"/>
      <c r="O27" s="30">
        <v>2</v>
      </c>
      <c r="P27" s="162">
        <f>O27*H27</f>
        <v>9500000</v>
      </c>
      <c r="Q27" s="354" t="s">
        <v>571</v>
      </c>
      <c r="R27" s="114"/>
    </row>
    <row r="28" spans="1:26" s="23" customFormat="1">
      <c r="A28" s="51"/>
      <c r="B28" s="359">
        <v>12</v>
      </c>
      <c r="C28" s="28">
        <v>5.3</v>
      </c>
      <c r="D28" s="28">
        <v>11</v>
      </c>
      <c r="E28" s="28" t="s">
        <v>493</v>
      </c>
      <c r="F28" s="33" t="s">
        <v>492</v>
      </c>
      <c r="G28" s="29" t="s">
        <v>3</v>
      </c>
      <c r="H28" s="163">
        <v>3550000</v>
      </c>
      <c r="I28" s="28">
        <v>2</v>
      </c>
      <c r="J28" s="164">
        <f>H28*I28</f>
        <v>7100000</v>
      </c>
      <c r="K28" s="30">
        <v>2</v>
      </c>
      <c r="L28" s="162">
        <f>K28*H28</f>
        <v>7100000</v>
      </c>
      <c r="M28" s="161">
        <f t="shared" si="4"/>
        <v>4</v>
      </c>
      <c r="N28" s="165">
        <f>M28*H28</f>
        <v>14200000</v>
      </c>
      <c r="O28" s="31">
        <v>2</v>
      </c>
      <c r="P28" s="162">
        <f>O28*H28</f>
        <v>7100000</v>
      </c>
      <c r="Q28" s="354" t="s">
        <v>571</v>
      </c>
      <c r="R28" s="114"/>
    </row>
    <row r="29" spans="1:26" s="23" customFormat="1" ht="21">
      <c r="A29" s="51"/>
      <c r="B29" s="360"/>
      <c r="C29" s="58"/>
      <c r="D29" s="58"/>
      <c r="E29" s="58"/>
      <c r="F29" s="58"/>
      <c r="G29" s="58"/>
      <c r="H29" s="58"/>
      <c r="I29" s="58"/>
      <c r="J29" s="58"/>
      <c r="K29" s="58"/>
      <c r="L29" s="58"/>
      <c r="M29" s="161"/>
      <c r="N29" s="58"/>
      <c r="O29" s="58"/>
      <c r="P29" s="58"/>
      <c r="Q29" s="354"/>
      <c r="R29" s="114"/>
    </row>
    <row r="30" spans="1:26" s="23" customFormat="1" ht="30">
      <c r="A30" s="51"/>
      <c r="B30" s="359">
        <v>13</v>
      </c>
      <c r="C30" s="28">
        <v>5.4</v>
      </c>
      <c r="D30" s="28">
        <v>12</v>
      </c>
      <c r="E30" s="28" t="s">
        <v>491</v>
      </c>
      <c r="F30" s="33" t="s">
        <v>490</v>
      </c>
      <c r="G30" s="29" t="s">
        <v>3</v>
      </c>
      <c r="H30" s="163">
        <v>995000</v>
      </c>
      <c r="I30" s="28">
        <v>2</v>
      </c>
      <c r="J30" s="164">
        <f>H30*I30</f>
        <v>1990000</v>
      </c>
      <c r="K30" s="30">
        <v>1</v>
      </c>
      <c r="L30" s="162">
        <f>K30*H30</f>
        <v>995000</v>
      </c>
      <c r="M30" s="161">
        <f t="shared" si="4"/>
        <v>3</v>
      </c>
      <c r="N30" s="165">
        <f>M30*H30</f>
        <v>2985000</v>
      </c>
      <c r="O30" s="31">
        <v>3</v>
      </c>
      <c r="P30" s="162">
        <f>O30*H30</f>
        <v>2985000</v>
      </c>
      <c r="Q30" s="354" t="s">
        <v>571</v>
      </c>
      <c r="R30" s="114"/>
    </row>
    <row r="31" spans="1:26" s="23" customFormat="1" ht="21">
      <c r="A31" s="51"/>
      <c r="B31" s="360"/>
      <c r="C31" s="58"/>
      <c r="D31" s="58"/>
      <c r="E31" s="58"/>
      <c r="F31" s="60" t="s">
        <v>543</v>
      </c>
      <c r="G31" s="58"/>
      <c r="H31" s="58"/>
      <c r="I31" s="58"/>
      <c r="J31" s="58"/>
      <c r="K31" s="58"/>
      <c r="L31" s="58"/>
      <c r="M31" s="161"/>
      <c r="N31" s="58"/>
      <c r="O31" s="30">
        <v>1</v>
      </c>
      <c r="P31" s="162">
        <f>H30*O31</f>
        <v>995000</v>
      </c>
      <c r="Q31" s="354" t="s">
        <v>571</v>
      </c>
      <c r="R31" s="114"/>
    </row>
    <row r="32" spans="1:26" s="23" customFormat="1">
      <c r="A32" s="51"/>
      <c r="B32" s="359">
        <v>14</v>
      </c>
      <c r="C32" s="28">
        <v>91</v>
      </c>
      <c r="D32" s="28">
        <v>13</v>
      </c>
      <c r="E32" s="28" t="s">
        <v>489</v>
      </c>
      <c r="F32" s="33" t="s">
        <v>416</v>
      </c>
      <c r="G32" s="29" t="s">
        <v>3</v>
      </c>
      <c r="H32" s="163">
        <v>22500</v>
      </c>
      <c r="I32" s="28">
        <v>4</v>
      </c>
      <c r="J32" s="164">
        <f>H32*I32</f>
        <v>90000</v>
      </c>
      <c r="K32" s="30">
        <v>2</v>
      </c>
      <c r="L32" s="162">
        <f>K32*H32</f>
        <v>45000</v>
      </c>
      <c r="M32" s="161">
        <f t="shared" si="4"/>
        <v>6</v>
      </c>
      <c r="N32" s="165">
        <f>M32*H32</f>
        <v>135000</v>
      </c>
      <c r="O32" s="31">
        <v>6</v>
      </c>
      <c r="P32" s="162">
        <f>O32*H32</f>
        <v>135000</v>
      </c>
      <c r="Q32" s="354" t="s">
        <v>551</v>
      </c>
      <c r="R32" s="114"/>
    </row>
    <row r="33" spans="1:18" s="23" customFormat="1" ht="21">
      <c r="A33" s="51"/>
      <c r="B33" s="360"/>
      <c r="C33" s="58"/>
      <c r="D33" s="58"/>
      <c r="E33" s="58"/>
      <c r="F33" s="58"/>
      <c r="G33" s="58"/>
      <c r="H33" s="58"/>
      <c r="I33" s="58"/>
      <c r="J33" s="58"/>
      <c r="K33" s="58"/>
      <c r="L33" s="58"/>
      <c r="M33" s="161"/>
      <c r="N33" s="58"/>
      <c r="O33" s="58"/>
      <c r="P33" s="58"/>
      <c r="Q33" s="354"/>
      <c r="R33" s="114"/>
    </row>
    <row r="34" spans="1:18" s="23" customFormat="1">
      <c r="A34" s="51"/>
      <c r="B34" s="359">
        <v>15</v>
      </c>
      <c r="C34" s="28">
        <v>6</v>
      </c>
      <c r="D34" s="28">
        <v>14</v>
      </c>
      <c r="E34" s="28" t="s">
        <v>488</v>
      </c>
      <c r="F34" s="33" t="s">
        <v>487</v>
      </c>
      <c r="G34" s="29" t="s">
        <v>3</v>
      </c>
      <c r="H34" s="163">
        <v>18750</v>
      </c>
      <c r="I34" s="28">
        <v>62</v>
      </c>
      <c r="J34" s="164">
        <f>H34*I34</f>
        <v>1162500</v>
      </c>
      <c r="K34" s="30">
        <v>40</v>
      </c>
      <c r="L34" s="162">
        <f>K34*H34</f>
        <v>750000</v>
      </c>
      <c r="M34" s="161">
        <f t="shared" si="4"/>
        <v>102</v>
      </c>
      <c r="N34" s="165">
        <f>M34*H34</f>
        <v>1912500</v>
      </c>
      <c r="O34" s="31">
        <v>102</v>
      </c>
      <c r="P34" s="162">
        <f t="shared" ref="P34:P40" si="5">O34*H34</f>
        <v>1912500</v>
      </c>
      <c r="Q34" s="354" t="s">
        <v>551</v>
      </c>
      <c r="R34" s="114"/>
    </row>
    <row r="35" spans="1:18" s="23" customFormat="1" ht="21">
      <c r="A35" s="51"/>
      <c r="B35" s="360"/>
      <c r="C35" s="58"/>
      <c r="D35" s="58"/>
      <c r="E35" s="58"/>
      <c r="F35" s="60" t="s">
        <v>543</v>
      </c>
      <c r="G35" s="58"/>
      <c r="H35" s="163">
        <v>18750</v>
      </c>
      <c r="I35" s="58"/>
      <c r="J35" s="58"/>
      <c r="K35" s="58"/>
      <c r="L35" s="58"/>
      <c r="M35" s="161"/>
      <c r="N35" s="165"/>
      <c r="O35" s="30">
        <v>5</v>
      </c>
      <c r="P35" s="162">
        <f t="shared" si="5"/>
        <v>93750</v>
      </c>
      <c r="Q35" s="354" t="s">
        <v>551</v>
      </c>
      <c r="R35" s="114"/>
    </row>
    <row r="36" spans="1:18" s="23" customFormat="1" ht="30">
      <c r="A36" s="51"/>
      <c r="B36" s="359">
        <v>16</v>
      </c>
      <c r="C36" s="28">
        <v>7</v>
      </c>
      <c r="D36" s="28">
        <v>239</v>
      </c>
      <c r="E36" s="28" t="s">
        <v>486</v>
      </c>
      <c r="F36" s="33" t="s">
        <v>485</v>
      </c>
      <c r="G36" s="29" t="s">
        <v>3</v>
      </c>
      <c r="H36" s="163">
        <v>115000</v>
      </c>
      <c r="I36" s="28">
        <v>7</v>
      </c>
      <c r="J36" s="164">
        <f>H36*I36</f>
        <v>805000</v>
      </c>
      <c r="K36" s="30">
        <v>2</v>
      </c>
      <c r="L36" s="162">
        <f>K36*H36</f>
        <v>230000</v>
      </c>
      <c r="M36" s="161">
        <f t="shared" si="4"/>
        <v>9</v>
      </c>
      <c r="N36" s="165">
        <f>M36*H36</f>
        <v>1035000</v>
      </c>
      <c r="O36" s="31">
        <v>9</v>
      </c>
      <c r="P36" s="162">
        <f t="shared" si="5"/>
        <v>1035000</v>
      </c>
      <c r="Q36" s="354" t="s">
        <v>571</v>
      </c>
      <c r="R36" s="114"/>
    </row>
    <row r="37" spans="1:18" s="23" customFormat="1" ht="21">
      <c r="A37" s="51"/>
      <c r="B37" s="360"/>
      <c r="C37" s="58"/>
      <c r="D37" s="58"/>
      <c r="E37" s="58"/>
      <c r="F37" s="60" t="s">
        <v>543</v>
      </c>
      <c r="G37" s="58"/>
      <c r="H37" s="163">
        <v>115000</v>
      </c>
      <c r="I37" s="58"/>
      <c r="J37" s="58"/>
      <c r="K37" s="58"/>
      <c r="L37" s="58"/>
      <c r="M37" s="161"/>
      <c r="N37" s="165"/>
      <c r="O37" s="30">
        <v>5</v>
      </c>
      <c r="P37" s="162">
        <f t="shared" si="5"/>
        <v>575000</v>
      </c>
      <c r="Q37" s="354" t="s">
        <v>571</v>
      </c>
      <c r="R37" s="114"/>
    </row>
    <row r="38" spans="1:18" s="23" customFormat="1">
      <c r="A38" s="51"/>
      <c r="B38" s="359">
        <v>17</v>
      </c>
      <c r="C38" s="28">
        <v>8</v>
      </c>
      <c r="D38" s="28">
        <v>15</v>
      </c>
      <c r="E38" s="28" t="s">
        <v>484</v>
      </c>
      <c r="F38" s="33" t="s">
        <v>422</v>
      </c>
      <c r="G38" s="29" t="s">
        <v>3</v>
      </c>
      <c r="H38" s="163">
        <v>115000</v>
      </c>
      <c r="I38" s="28">
        <v>4</v>
      </c>
      <c r="J38" s="164">
        <f>H38*I38</f>
        <v>460000</v>
      </c>
      <c r="K38" s="30">
        <v>2</v>
      </c>
      <c r="L38" s="162">
        <f>K38*H38</f>
        <v>230000</v>
      </c>
      <c r="M38" s="161">
        <f t="shared" si="4"/>
        <v>6</v>
      </c>
      <c r="N38" s="165">
        <f>M38*H38</f>
        <v>690000</v>
      </c>
      <c r="O38" s="31">
        <v>6</v>
      </c>
      <c r="P38" s="162">
        <f t="shared" si="5"/>
        <v>690000</v>
      </c>
      <c r="Q38" s="354" t="s">
        <v>554</v>
      </c>
      <c r="R38" s="114"/>
    </row>
    <row r="39" spans="1:18" s="23" customFormat="1" ht="21">
      <c r="A39" s="51"/>
      <c r="B39" s="360"/>
      <c r="C39" s="58"/>
      <c r="D39" s="58"/>
      <c r="E39" s="58"/>
      <c r="F39" s="60" t="s">
        <v>543</v>
      </c>
      <c r="G39" s="58"/>
      <c r="H39" s="163">
        <v>115000</v>
      </c>
      <c r="I39" s="58"/>
      <c r="J39" s="58"/>
      <c r="K39" s="58"/>
      <c r="L39" s="58"/>
      <c r="M39" s="161"/>
      <c r="N39" s="165"/>
      <c r="O39" s="30">
        <v>3</v>
      </c>
      <c r="P39" s="162">
        <f t="shared" si="5"/>
        <v>345000</v>
      </c>
      <c r="Q39" s="354" t="s">
        <v>554</v>
      </c>
      <c r="R39" s="114"/>
    </row>
    <row r="40" spans="1:18" s="23" customFormat="1" ht="30">
      <c r="A40" s="51"/>
      <c r="B40" s="359">
        <v>18</v>
      </c>
      <c r="C40" s="28">
        <v>8</v>
      </c>
      <c r="D40" s="28">
        <v>240</v>
      </c>
      <c r="E40" s="28" t="s">
        <v>483</v>
      </c>
      <c r="F40" s="33" t="s">
        <v>482</v>
      </c>
      <c r="G40" s="29" t="s">
        <v>3</v>
      </c>
      <c r="H40" s="163">
        <v>525000</v>
      </c>
      <c r="I40" s="28">
        <v>2</v>
      </c>
      <c r="J40" s="164">
        <f>H40*I40</f>
        <v>1050000</v>
      </c>
      <c r="K40" s="30"/>
      <c r="L40" s="162">
        <f>K40*H40</f>
        <v>0</v>
      </c>
      <c r="M40" s="161">
        <f t="shared" si="4"/>
        <v>2</v>
      </c>
      <c r="N40" s="165">
        <f>M40*H40</f>
        <v>1050000</v>
      </c>
      <c r="O40" s="31">
        <v>2</v>
      </c>
      <c r="P40" s="162">
        <f t="shared" si="5"/>
        <v>1050000</v>
      </c>
      <c r="Q40" s="354" t="s">
        <v>554</v>
      </c>
      <c r="R40" s="114"/>
    </row>
    <row r="41" spans="1:18" s="23" customFormat="1" ht="21">
      <c r="A41" s="51"/>
      <c r="B41" s="360"/>
      <c r="C41" s="58"/>
      <c r="D41" s="58"/>
      <c r="E41" s="58"/>
      <c r="F41" s="58"/>
      <c r="G41" s="58"/>
      <c r="H41" s="58"/>
      <c r="I41" s="58"/>
      <c r="J41" s="58"/>
      <c r="K41" s="58"/>
      <c r="L41" s="58"/>
      <c r="M41" s="161"/>
      <c r="N41" s="58"/>
      <c r="O41" s="58"/>
      <c r="P41" s="58"/>
      <c r="Q41" s="354"/>
      <c r="R41" s="114"/>
    </row>
    <row r="42" spans="1:18" s="23" customFormat="1">
      <c r="A42" s="51"/>
      <c r="B42" s="359">
        <v>19</v>
      </c>
      <c r="C42" s="28">
        <v>10</v>
      </c>
      <c r="D42" s="28">
        <v>16</v>
      </c>
      <c r="E42" s="28" t="s">
        <v>481</v>
      </c>
      <c r="F42" s="33" t="s">
        <v>480</v>
      </c>
      <c r="G42" s="29" t="s">
        <v>3</v>
      </c>
      <c r="H42" s="163">
        <v>75000</v>
      </c>
      <c r="I42" s="28">
        <v>4</v>
      </c>
      <c r="J42" s="164">
        <f>H42*I42</f>
        <v>300000</v>
      </c>
      <c r="K42" s="30">
        <v>2</v>
      </c>
      <c r="L42" s="162">
        <f>K42*H42</f>
        <v>150000</v>
      </c>
      <c r="M42" s="161">
        <f t="shared" si="4"/>
        <v>6</v>
      </c>
      <c r="N42" s="165">
        <f>M42*H42</f>
        <v>450000</v>
      </c>
      <c r="O42" s="31">
        <v>6</v>
      </c>
      <c r="P42" s="162">
        <f>O42*H42</f>
        <v>450000</v>
      </c>
      <c r="Q42" s="354" t="s">
        <v>554</v>
      </c>
      <c r="R42" s="114"/>
    </row>
    <row r="43" spans="1:18" s="23" customFormat="1" ht="21">
      <c r="A43" s="51"/>
      <c r="B43" s="360"/>
      <c r="C43" s="58"/>
      <c r="D43" s="58"/>
      <c r="E43" s="58"/>
      <c r="F43" s="58"/>
      <c r="G43" s="58"/>
      <c r="H43" s="58"/>
      <c r="I43" s="58"/>
      <c r="J43" s="58"/>
      <c r="K43" s="58"/>
      <c r="L43" s="58"/>
      <c r="M43" s="161"/>
      <c r="N43" s="58"/>
      <c r="O43" s="58"/>
      <c r="P43" s="58"/>
      <c r="Q43" s="354"/>
      <c r="R43" s="114"/>
    </row>
    <row r="44" spans="1:18" s="23" customFormat="1">
      <c r="A44" s="51"/>
      <c r="B44" s="359">
        <v>20</v>
      </c>
      <c r="C44" s="28">
        <v>11</v>
      </c>
      <c r="D44" s="28">
        <v>17</v>
      </c>
      <c r="E44" s="28" t="s">
        <v>479</v>
      </c>
      <c r="F44" s="33" t="s">
        <v>478</v>
      </c>
      <c r="G44" s="29" t="s">
        <v>3</v>
      </c>
      <c r="H44" s="163">
        <v>18750</v>
      </c>
      <c r="I44" s="28">
        <v>4</v>
      </c>
      <c r="J44" s="164">
        <f>H44*I44</f>
        <v>75000</v>
      </c>
      <c r="K44" s="30">
        <v>2</v>
      </c>
      <c r="L44" s="162">
        <f>K44*H44</f>
        <v>37500</v>
      </c>
      <c r="M44" s="161">
        <f t="shared" si="4"/>
        <v>6</v>
      </c>
      <c r="N44" s="165">
        <f>M44*H44</f>
        <v>112500</v>
      </c>
      <c r="O44" s="31">
        <v>6</v>
      </c>
      <c r="P44" s="162">
        <f>O44*H44</f>
        <v>112500</v>
      </c>
      <c r="Q44" s="354" t="s">
        <v>554</v>
      </c>
      <c r="R44" s="114"/>
    </row>
    <row r="45" spans="1:18" s="23" customFormat="1" ht="21">
      <c r="A45" s="51"/>
      <c r="B45" s="360"/>
      <c r="C45" s="58"/>
      <c r="D45" s="58"/>
      <c r="E45" s="58"/>
      <c r="F45" s="58"/>
      <c r="G45" s="58"/>
      <c r="H45" s="58"/>
      <c r="I45" s="58"/>
      <c r="J45" s="58"/>
      <c r="K45" s="58"/>
      <c r="L45" s="58"/>
      <c r="M45" s="161"/>
      <c r="N45" s="58"/>
      <c r="O45" s="58"/>
      <c r="P45" s="58"/>
      <c r="Q45" s="354"/>
      <c r="R45" s="114"/>
    </row>
    <row r="46" spans="1:18" s="23" customFormat="1">
      <c r="A46" s="51"/>
      <c r="B46" s="359">
        <v>21</v>
      </c>
      <c r="C46" s="28">
        <v>12</v>
      </c>
      <c r="D46" s="28">
        <v>18</v>
      </c>
      <c r="E46" s="28" t="s">
        <v>477</v>
      </c>
      <c r="F46" s="33" t="s">
        <v>476</v>
      </c>
      <c r="G46" s="29" t="s">
        <v>3</v>
      </c>
      <c r="H46" s="163">
        <v>37500</v>
      </c>
      <c r="I46" s="28">
        <v>4</v>
      </c>
      <c r="J46" s="164">
        <f>H46*I46</f>
        <v>150000</v>
      </c>
      <c r="K46" s="30">
        <v>2</v>
      </c>
      <c r="L46" s="162">
        <f>K46*H46</f>
        <v>75000</v>
      </c>
      <c r="M46" s="161">
        <f t="shared" si="4"/>
        <v>6</v>
      </c>
      <c r="N46" s="165">
        <f>M46*H46</f>
        <v>225000</v>
      </c>
      <c r="O46" s="31">
        <v>6</v>
      </c>
      <c r="P46" s="162">
        <f>O46*H46</f>
        <v>225000</v>
      </c>
      <c r="Q46" s="354" t="s">
        <v>571</v>
      </c>
      <c r="R46" s="114"/>
    </row>
    <row r="47" spans="1:18" s="23" customFormat="1" ht="21">
      <c r="A47" s="51"/>
      <c r="B47" s="360"/>
      <c r="C47" s="58"/>
      <c r="D47" s="58"/>
      <c r="E47" s="58"/>
      <c r="F47" s="58"/>
      <c r="G47" s="58"/>
      <c r="H47" s="58"/>
      <c r="I47" s="58"/>
      <c r="J47" s="58"/>
      <c r="K47" s="58"/>
      <c r="L47" s="58"/>
      <c r="M47" s="161"/>
      <c r="N47" s="58"/>
      <c r="O47" s="58"/>
      <c r="P47" s="58"/>
      <c r="Q47" s="354"/>
      <c r="R47" s="114"/>
    </row>
    <row r="48" spans="1:18" s="23" customFormat="1">
      <c r="A48" s="51"/>
      <c r="B48" s="359">
        <v>22</v>
      </c>
      <c r="C48" s="28">
        <v>13</v>
      </c>
      <c r="D48" s="28">
        <v>19</v>
      </c>
      <c r="E48" s="28" t="s">
        <v>475</v>
      </c>
      <c r="F48" s="33" t="s">
        <v>474</v>
      </c>
      <c r="G48" s="29" t="s">
        <v>3</v>
      </c>
      <c r="H48" s="163">
        <v>385000</v>
      </c>
      <c r="I48" s="28">
        <v>4</v>
      </c>
      <c r="J48" s="164">
        <f>H48*I48</f>
        <v>1540000</v>
      </c>
      <c r="K48" s="30">
        <v>2</v>
      </c>
      <c r="L48" s="162">
        <f>K48*H48</f>
        <v>770000</v>
      </c>
      <c r="M48" s="161">
        <f t="shared" si="4"/>
        <v>6</v>
      </c>
      <c r="N48" s="165">
        <f>M48*H48</f>
        <v>2310000</v>
      </c>
      <c r="O48" s="31">
        <v>6</v>
      </c>
      <c r="P48" s="162">
        <f>O48*H48</f>
        <v>2310000</v>
      </c>
      <c r="Q48" s="354" t="s">
        <v>571</v>
      </c>
      <c r="R48" s="114"/>
    </row>
    <row r="49" spans="1:18" s="23" customFormat="1" ht="21">
      <c r="A49" s="51"/>
      <c r="B49" s="360"/>
      <c r="C49" s="58"/>
      <c r="D49" s="58"/>
      <c r="E49" s="58"/>
      <c r="F49" s="60" t="s">
        <v>543</v>
      </c>
      <c r="G49" s="58"/>
      <c r="H49" s="163">
        <v>385000</v>
      </c>
      <c r="I49" s="58"/>
      <c r="J49" s="58"/>
      <c r="K49" s="58"/>
      <c r="L49" s="58"/>
      <c r="M49" s="161"/>
      <c r="N49" s="165"/>
      <c r="O49" s="30">
        <v>3</v>
      </c>
      <c r="P49" s="162">
        <f>O49*H49</f>
        <v>1155000</v>
      </c>
      <c r="Q49" s="354" t="s">
        <v>571</v>
      </c>
      <c r="R49" s="114"/>
    </row>
    <row r="50" spans="1:18" s="23" customFormat="1">
      <c r="A50" s="51"/>
      <c r="B50" s="359">
        <v>23</v>
      </c>
      <c r="C50" s="28">
        <v>14</v>
      </c>
      <c r="D50" s="28">
        <v>20</v>
      </c>
      <c r="E50" s="28" t="s">
        <v>473</v>
      </c>
      <c r="F50" s="33" t="s">
        <v>472</v>
      </c>
      <c r="G50" s="29" t="s">
        <v>3</v>
      </c>
      <c r="H50" s="163">
        <v>368750</v>
      </c>
      <c r="I50" s="28">
        <v>2</v>
      </c>
      <c r="J50" s="164">
        <f>H50*I50</f>
        <v>737500</v>
      </c>
      <c r="K50" s="30"/>
      <c r="L50" s="162">
        <f>K50*H50</f>
        <v>0</v>
      </c>
      <c r="M50" s="161">
        <f t="shared" si="4"/>
        <v>2</v>
      </c>
      <c r="N50" s="165">
        <f>M50*H50</f>
        <v>737500</v>
      </c>
      <c r="O50" s="31">
        <v>2</v>
      </c>
      <c r="P50" s="162">
        <f>O50*H50</f>
        <v>737500</v>
      </c>
      <c r="Q50" s="354" t="s">
        <v>571</v>
      </c>
      <c r="R50" s="114"/>
    </row>
    <row r="51" spans="1:18" s="23" customFormat="1" ht="21">
      <c r="A51" s="51"/>
      <c r="B51" s="360"/>
      <c r="C51" s="58"/>
      <c r="D51" s="58"/>
      <c r="E51" s="58"/>
      <c r="F51" s="60" t="s">
        <v>543</v>
      </c>
      <c r="G51" s="58"/>
      <c r="H51" s="163">
        <v>368750</v>
      </c>
      <c r="I51" s="58"/>
      <c r="J51" s="58"/>
      <c r="K51" s="58"/>
      <c r="L51" s="58"/>
      <c r="M51" s="161"/>
      <c r="N51" s="165"/>
      <c r="O51" s="30">
        <v>2</v>
      </c>
      <c r="P51" s="162">
        <f>O51*H51</f>
        <v>737500</v>
      </c>
      <c r="Q51" s="354" t="s">
        <v>571</v>
      </c>
      <c r="R51" s="114"/>
    </row>
    <row r="52" spans="1:18" s="23" customFormat="1">
      <c r="A52" s="51"/>
      <c r="B52" s="359">
        <v>24</v>
      </c>
      <c r="C52" s="28">
        <v>16</v>
      </c>
      <c r="D52" s="28">
        <v>21</v>
      </c>
      <c r="E52" s="28" t="s">
        <v>471</v>
      </c>
      <c r="F52" s="33" t="s">
        <v>470</v>
      </c>
      <c r="G52" s="29" t="s">
        <v>3</v>
      </c>
      <c r="H52" s="163">
        <v>8000000</v>
      </c>
      <c r="I52" s="28">
        <v>1</v>
      </c>
      <c r="J52" s="164">
        <f>H52*I52</f>
        <v>8000000</v>
      </c>
      <c r="K52" s="30"/>
      <c r="L52" s="162">
        <f>K52*H52</f>
        <v>0</v>
      </c>
      <c r="M52" s="161">
        <f t="shared" si="4"/>
        <v>1</v>
      </c>
      <c r="N52" s="165">
        <f>M52*H52</f>
        <v>8000000</v>
      </c>
      <c r="O52" s="31">
        <v>1</v>
      </c>
      <c r="P52" s="162">
        <f>O52*H52</f>
        <v>8000000</v>
      </c>
      <c r="Q52" s="354" t="s">
        <v>571</v>
      </c>
      <c r="R52" s="114"/>
    </row>
    <row r="53" spans="1:18" s="23" customFormat="1" ht="21">
      <c r="A53" s="51"/>
      <c r="B53" s="360"/>
      <c r="C53" s="58"/>
      <c r="D53" s="58"/>
      <c r="E53" s="58"/>
      <c r="F53" s="58"/>
      <c r="G53" s="58"/>
      <c r="H53" s="58"/>
      <c r="I53" s="58"/>
      <c r="J53" s="58"/>
      <c r="K53" s="58"/>
      <c r="L53" s="58"/>
      <c r="M53" s="161"/>
      <c r="N53" s="58"/>
      <c r="O53" s="58"/>
      <c r="P53" s="58"/>
      <c r="Q53" s="354"/>
      <c r="R53" s="114"/>
    </row>
    <row r="54" spans="1:18" s="23" customFormat="1">
      <c r="A54" s="51"/>
      <c r="B54" s="359">
        <v>25</v>
      </c>
      <c r="C54" s="28">
        <v>16.100000000000001</v>
      </c>
      <c r="D54" s="28">
        <v>22</v>
      </c>
      <c r="E54" s="28" t="s">
        <v>469</v>
      </c>
      <c r="F54" s="33" t="s">
        <v>468</v>
      </c>
      <c r="G54" s="29" t="s">
        <v>3</v>
      </c>
      <c r="H54" s="163">
        <v>1295000</v>
      </c>
      <c r="I54" s="28">
        <v>4</v>
      </c>
      <c r="J54" s="164">
        <f>H54*I54</f>
        <v>5180000</v>
      </c>
      <c r="K54" s="30">
        <v>2</v>
      </c>
      <c r="L54" s="162">
        <f>K54*H54</f>
        <v>2590000</v>
      </c>
      <c r="M54" s="161">
        <f t="shared" si="4"/>
        <v>6</v>
      </c>
      <c r="N54" s="165">
        <f>M54*H54</f>
        <v>7770000</v>
      </c>
      <c r="O54" s="31">
        <v>6</v>
      </c>
      <c r="P54" s="162">
        <f>O54*H54</f>
        <v>7770000</v>
      </c>
      <c r="Q54" s="354" t="s">
        <v>571</v>
      </c>
      <c r="R54" s="114"/>
    </row>
    <row r="55" spans="1:18" s="23" customFormat="1" ht="21">
      <c r="A55" s="51"/>
      <c r="B55" s="360"/>
      <c r="C55" s="58"/>
      <c r="D55" s="58"/>
      <c r="E55" s="58"/>
      <c r="F55" s="58"/>
      <c r="G55" s="58"/>
      <c r="H55" s="58"/>
      <c r="I55" s="58"/>
      <c r="J55" s="58"/>
      <c r="K55" s="58"/>
      <c r="L55" s="58"/>
      <c r="M55" s="161"/>
      <c r="N55" s="58"/>
      <c r="O55" s="58"/>
      <c r="P55" s="58"/>
      <c r="Q55" s="354"/>
      <c r="R55" s="114"/>
    </row>
    <row r="56" spans="1:18" s="23" customFormat="1" ht="30">
      <c r="A56" s="51"/>
      <c r="B56" s="359">
        <v>26</v>
      </c>
      <c r="C56" s="28">
        <v>16.2</v>
      </c>
      <c r="D56" s="28">
        <v>23</v>
      </c>
      <c r="E56" s="28" t="s">
        <v>467</v>
      </c>
      <c r="F56" s="33" t="s">
        <v>466</v>
      </c>
      <c r="G56" s="29" t="s">
        <v>3</v>
      </c>
      <c r="H56" s="163">
        <v>495000.00000000006</v>
      </c>
      <c r="I56" s="28">
        <v>2</v>
      </c>
      <c r="J56" s="164">
        <f>H56*I56</f>
        <v>990000.00000000012</v>
      </c>
      <c r="K56" s="30"/>
      <c r="L56" s="162">
        <f>K56*H56</f>
        <v>0</v>
      </c>
      <c r="M56" s="161">
        <f t="shared" si="4"/>
        <v>2</v>
      </c>
      <c r="N56" s="165">
        <f>M56*H56</f>
        <v>990000.00000000012</v>
      </c>
      <c r="O56" s="31">
        <v>2</v>
      </c>
      <c r="P56" s="162">
        <f>O56*H56</f>
        <v>990000.00000000012</v>
      </c>
      <c r="Q56" s="354" t="s">
        <v>571</v>
      </c>
      <c r="R56" s="114"/>
    </row>
    <row r="57" spans="1:18" s="23" customFormat="1" ht="21">
      <c r="A57" s="51"/>
      <c r="B57" s="360"/>
      <c r="C57" s="58"/>
      <c r="D57" s="58"/>
      <c r="E57" s="58"/>
      <c r="F57" s="58"/>
      <c r="G57" s="58"/>
      <c r="H57" s="58"/>
      <c r="I57" s="58"/>
      <c r="J57" s="58"/>
      <c r="K57" s="58"/>
      <c r="L57" s="58"/>
      <c r="M57" s="161"/>
      <c r="N57" s="58"/>
      <c r="O57" s="58"/>
      <c r="P57" s="58"/>
      <c r="Q57" s="354"/>
      <c r="R57" s="114"/>
    </row>
    <row r="58" spans="1:18" s="23" customFormat="1" ht="30">
      <c r="A58" s="51"/>
      <c r="B58" s="359">
        <v>27</v>
      </c>
      <c r="C58" s="28" t="s">
        <v>646</v>
      </c>
      <c r="D58" s="28">
        <v>24</v>
      </c>
      <c r="E58" s="28" t="s">
        <v>465</v>
      </c>
      <c r="F58" s="33" t="s">
        <v>464</v>
      </c>
      <c r="G58" s="29" t="s">
        <v>4</v>
      </c>
      <c r="H58" s="163">
        <v>997500</v>
      </c>
      <c r="I58" s="28">
        <v>4</v>
      </c>
      <c r="J58" s="164">
        <f>H58*I58</f>
        <v>3990000</v>
      </c>
      <c r="K58" s="30">
        <v>2</v>
      </c>
      <c r="L58" s="162">
        <f>K58*H58</f>
        <v>1995000</v>
      </c>
      <c r="M58" s="161">
        <f t="shared" si="4"/>
        <v>6</v>
      </c>
      <c r="N58" s="165">
        <f>M58*H58</f>
        <v>5985000</v>
      </c>
      <c r="O58" s="31">
        <v>6</v>
      </c>
      <c r="P58" s="162">
        <f>O58*H58</f>
        <v>5985000</v>
      </c>
      <c r="Q58" s="354" t="s">
        <v>551</v>
      </c>
      <c r="R58" s="114"/>
    </row>
    <row r="59" spans="1:18" s="23" customFormat="1" ht="21">
      <c r="A59" s="51"/>
      <c r="B59" s="360"/>
      <c r="C59" s="58"/>
      <c r="D59" s="58"/>
      <c r="E59" s="58"/>
      <c r="F59" s="58"/>
      <c r="G59" s="58"/>
      <c r="H59" s="58"/>
      <c r="I59" s="58"/>
      <c r="J59" s="58"/>
      <c r="K59" s="58"/>
      <c r="L59" s="58"/>
      <c r="M59" s="161"/>
      <c r="N59" s="58"/>
      <c r="O59" s="58"/>
      <c r="P59" s="58"/>
      <c r="Q59" s="354"/>
      <c r="R59" s="114"/>
    </row>
    <row r="60" spans="1:18" s="23" customFormat="1">
      <c r="A60" s="51"/>
      <c r="B60" s="359">
        <v>28</v>
      </c>
      <c r="C60" s="28">
        <v>16.5</v>
      </c>
      <c r="D60" s="28">
        <v>25</v>
      </c>
      <c r="E60" s="28" t="s">
        <v>463</v>
      </c>
      <c r="F60" s="33" t="s">
        <v>462</v>
      </c>
      <c r="G60" s="29" t="s">
        <v>3</v>
      </c>
      <c r="H60" s="163">
        <v>255000</v>
      </c>
      <c r="I60" s="28">
        <v>1</v>
      </c>
      <c r="J60" s="164">
        <f>H60*I60</f>
        <v>255000</v>
      </c>
      <c r="K60" s="30"/>
      <c r="L60" s="162">
        <f>K60*H60</f>
        <v>0</v>
      </c>
      <c r="M60" s="161">
        <f t="shared" si="4"/>
        <v>1</v>
      </c>
      <c r="N60" s="165">
        <f>M60*H60</f>
        <v>255000</v>
      </c>
      <c r="O60" s="31">
        <v>1</v>
      </c>
      <c r="P60" s="162">
        <f>O60*H60</f>
        <v>255000</v>
      </c>
      <c r="Q60" s="354" t="s">
        <v>571</v>
      </c>
      <c r="R60" s="114"/>
    </row>
    <row r="61" spans="1:18" s="23" customFormat="1" ht="21">
      <c r="A61" s="51"/>
      <c r="B61" s="360"/>
      <c r="C61" s="58"/>
      <c r="D61" s="58"/>
      <c r="E61" s="58"/>
      <c r="F61" s="58"/>
      <c r="G61" s="58"/>
      <c r="H61" s="58"/>
      <c r="I61" s="58"/>
      <c r="J61" s="58"/>
      <c r="K61" s="58"/>
      <c r="L61" s="58"/>
      <c r="M61" s="161"/>
      <c r="N61" s="58"/>
      <c r="O61" s="58"/>
      <c r="P61" s="58"/>
      <c r="Q61" s="354"/>
      <c r="R61" s="114"/>
    </row>
    <row r="62" spans="1:18" s="23" customFormat="1">
      <c r="A62" s="51"/>
      <c r="B62" s="359">
        <v>29</v>
      </c>
      <c r="C62" s="28">
        <v>16.600000000000001</v>
      </c>
      <c r="D62" s="28">
        <v>26</v>
      </c>
      <c r="E62" s="28" t="s">
        <v>461</v>
      </c>
      <c r="F62" s="33" t="s">
        <v>460</v>
      </c>
      <c r="G62" s="29" t="s">
        <v>3</v>
      </c>
      <c r="H62" s="163">
        <v>245000</v>
      </c>
      <c r="I62" s="28">
        <v>1</v>
      </c>
      <c r="J62" s="164">
        <f>H62*I62</f>
        <v>245000</v>
      </c>
      <c r="K62" s="30"/>
      <c r="L62" s="162">
        <f>K62*H62</f>
        <v>0</v>
      </c>
      <c r="M62" s="161">
        <f t="shared" si="4"/>
        <v>1</v>
      </c>
      <c r="N62" s="165">
        <f>M62*H62</f>
        <v>245000</v>
      </c>
      <c r="O62" s="31">
        <v>1</v>
      </c>
      <c r="P62" s="162">
        <f>O62*H62</f>
        <v>245000</v>
      </c>
      <c r="Q62" s="354" t="s">
        <v>571</v>
      </c>
      <c r="R62" s="114"/>
    </row>
    <row r="63" spans="1:18" s="23" customFormat="1" ht="21">
      <c r="A63" s="51"/>
      <c r="B63" s="360"/>
      <c r="C63" s="58"/>
      <c r="D63" s="58"/>
      <c r="E63" s="58"/>
      <c r="F63" s="58"/>
      <c r="G63" s="58"/>
      <c r="H63" s="58"/>
      <c r="I63" s="58"/>
      <c r="J63" s="58"/>
      <c r="K63" s="58"/>
      <c r="L63" s="58"/>
      <c r="M63" s="161"/>
      <c r="N63" s="58"/>
      <c r="O63" s="58"/>
      <c r="P63" s="58"/>
      <c r="Q63" s="354"/>
      <c r="R63" s="114"/>
    </row>
    <row r="64" spans="1:18" s="23" customFormat="1">
      <c r="A64" s="51"/>
      <c r="B64" s="359">
        <v>30</v>
      </c>
      <c r="C64" s="28">
        <v>16.7</v>
      </c>
      <c r="D64" s="28">
        <v>27</v>
      </c>
      <c r="E64" s="28" t="s">
        <v>459</v>
      </c>
      <c r="F64" s="33" t="s">
        <v>458</v>
      </c>
      <c r="G64" s="29" t="s">
        <v>3</v>
      </c>
      <c r="H64" s="163">
        <v>15000</v>
      </c>
      <c r="I64" s="28">
        <v>4</v>
      </c>
      <c r="J64" s="164">
        <f>H64*I64</f>
        <v>60000</v>
      </c>
      <c r="K64" s="30">
        <v>2</v>
      </c>
      <c r="L64" s="162">
        <f>K64*H64</f>
        <v>30000</v>
      </c>
      <c r="M64" s="161">
        <f t="shared" si="4"/>
        <v>6</v>
      </c>
      <c r="N64" s="165">
        <f>M64*H64</f>
        <v>90000</v>
      </c>
      <c r="O64" s="31">
        <v>6</v>
      </c>
      <c r="P64" s="162">
        <f>O64*H64</f>
        <v>90000</v>
      </c>
      <c r="Q64" s="354" t="s">
        <v>571</v>
      </c>
      <c r="R64" s="114"/>
    </row>
    <row r="65" spans="1:18" s="23" customFormat="1" ht="21">
      <c r="A65" s="51"/>
      <c r="B65" s="360"/>
      <c r="C65" s="58"/>
      <c r="D65" s="58"/>
      <c r="E65" s="58"/>
      <c r="F65" s="58"/>
      <c r="G65" s="58"/>
      <c r="H65" s="58"/>
      <c r="I65" s="58"/>
      <c r="J65" s="58"/>
      <c r="K65" s="58"/>
      <c r="L65" s="58"/>
      <c r="M65" s="161"/>
      <c r="N65" s="58"/>
      <c r="O65" s="58"/>
      <c r="P65" s="58"/>
      <c r="Q65" s="354"/>
      <c r="R65" s="114"/>
    </row>
    <row r="66" spans="1:18" s="23" customFormat="1">
      <c r="A66" s="51"/>
      <c r="B66" s="359">
        <v>31</v>
      </c>
      <c r="C66" s="28">
        <v>16.8</v>
      </c>
      <c r="D66" s="28">
        <v>28</v>
      </c>
      <c r="E66" s="28" t="s">
        <v>457</v>
      </c>
      <c r="F66" s="33" t="s">
        <v>456</v>
      </c>
      <c r="G66" s="29" t="s">
        <v>3</v>
      </c>
      <c r="H66" s="163">
        <v>1195000</v>
      </c>
      <c r="I66" s="28">
        <v>1</v>
      </c>
      <c r="J66" s="164">
        <f>H66*I66</f>
        <v>1195000</v>
      </c>
      <c r="K66" s="30"/>
      <c r="L66" s="162">
        <f>K66*H66</f>
        <v>0</v>
      </c>
      <c r="M66" s="161">
        <f t="shared" si="4"/>
        <v>1</v>
      </c>
      <c r="N66" s="165">
        <f>M66*H66</f>
        <v>1195000</v>
      </c>
      <c r="O66" s="31">
        <v>1</v>
      </c>
      <c r="P66" s="162">
        <f>O66*H66</f>
        <v>1195000</v>
      </c>
      <c r="Q66" s="354" t="s">
        <v>571</v>
      </c>
      <c r="R66" s="114"/>
    </row>
    <row r="67" spans="1:18" s="23" customFormat="1" ht="21">
      <c r="A67" s="51"/>
      <c r="B67" s="360"/>
      <c r="C67" s="58"/>
      <c r="D67" s="58"/>
      <c r="E67" s="58"/>
      <c r="F67" s="58"/>
      <c r="G67" s="58"/>
      <c r="H67" s="58"/>
      <c r="I67" s="58"/>
      <c r="J67" s="58"/>
      <c r="K67" s="58"/>
      <c r="L67" s="58"/>
      <c r="M67" s="161"/>
      <c r="N67" s="58"/>
      <c r="O67" s="58"/>
      <c r="P67" s="58"/>
      <c r="Q67" s="354"/>
      <c r="R67" s="114"/>
    </row>
    <row r="68" spans="1:18" s="23" customFormat="1">
      <c r="A68" s="51"/>
      <c r="B68" s="359">
        <v>32</v>
      </c>
      <c r="C68" s="28">
        <v>17.100000000000001</v>
      </c>
      <c r="D68" s="28">
        <v>29</v>
      </c>
      <c r="E68" s="28" t="s">
        <v>455</v>
      </c>
      <c r="F68" s="33" t="s">
        <v>454</v>
      </c>
      <c r="G68" s="29" t="s">
        <v>3</v>
      </c>
      <c r="H68" s="163">
        <v>145000</v>
      </c>
      <c r="I68" s="28">
        <v>1</v>
      </c>
      <c r="J68" s="164">
        <f>H68*I68</f>
        <v>145000</v>
      </c>
      <c r="K68" s="30"/>
      <c r="L68" s="162">
        <f>K68*H68</f>
        <v>0</v>
      </c>
      <c r="M68" s="161">
        <f t="shared" si="4"/>
        <v>1</v>
      </c>
      <c r="N68" s="165">
        <f>M68*H68</f>
        <v>145000</v>
      </c>
      <c r="O68" s="31">
        <v>1</v>
      </c>
      <c r="P68" s="162">
        <f>O68*H68</f>
        <v>145000</v>
      </c>
      <c r="Q68" s="354" t="s">
        <v>571</v>
      </c>
      <c r="R68" s="114"/>
    </row>
    <row r="69" spans="1:18" s="23" customFormat="1" ht="21">
      <c r="A69" s="51"/>
      <c r="B69" s="360"/>
      <c r="C69" s="58"/>
      <c r="D69" s="58"/>
      <c r="E69" s="58"/>
      <c r="F69" s="58"/>
      <c r="G69" s="58"/>
      <c r="H69" s="58"/>
      <c r="I69" s="58"/>
      <c r="J69" s="58"/>
      <c r="K69" s="58"/>
      <c r="L69" s="58"/>
      <c r="M69" s="161"/>
      <c r="N69" s="58"/>
      <c r="O69" s="58"/>
      <c r="P69" s="58"/>
      <c r="Q69" s="354"/>
      <c r="R69" s="114"/>
    </row>
    <row r="70" spans="1:18" s="23" customFormat="1">
      <c r="A70" s="51"/>
      <c r="B70" s="359">
        <v>33</v>
      </c>
      <c r="C70" s="28">
        <v>17.2</v>
      </c>
      <c r="D70" s="28">
        <v>30</v>
      </c>
      <c r="E70" s="28" t="s">
        <v>453</v>
      </c>
      <c r="F70" s="33" t="s">
        <v>452</v>
      </c>
      <c r="G70" s="29" t="s">
        <v>3</v>
      </c>
      <c r="H70" s="163">
        <v>245000</v>
      </c>
      <c r="I70" s="28">
        <v>1</v>
      </c>
      <c r="J70" s="164">
        <f>H70*I70</f>
        <v>245000</v>
      </c>
      <c r="K70" s="30"/>
      <c r="L70" s="162">
        <f>K70*H70</f>
        <v>0</v>
      </c>
      <c r="M70" s="161">
        <f>$I70+$K70</f>
        <v>1</v>
      </c>
      <c r="N70" s="165">
        <f>M70*H70</f>
        <v>245000</v>
      </c>
      <c r="O70" s="31">
        <v>1</v>
      </c>
      <c r="P70" s="162">
        <f>O70*H70</f>
        <v>245000</v>
      </c>
      <c r="Q70" s="354" t="s">
        <v>571</v>
      </c>
      <c r="R70" s="114"/>
    </row>
    <row r="71" spans="1:18" s="23" customFormat="1" ht="21">
      <c r="A71" s="51"/>
      <c r="B71" s="360"/>
      <c r="C71" s="58"/>
      <c r="D71" s="58"/>
      <c r="E71" s="58"/>
      <c r="F71" s="58"/>
      <c r="G71" s="58"/>
      <c r="H71" s="58"/>
      <c r="I71" s="58"/>
      <c r="J71" s="58"/>
      <c r="K71" s="58"/>
      <c r="L71" s="58"/>
      <c r="M71" s="161"/>
      <c r="N71" s="58"/>
      <c r="O71" s="58"/>
      <c r="P71" s="58"/>
      <c r="Q71" s="354"/>
      <c r="R71" s="114"/>
    </row>
    <row r="72" spans="1:18" s="23" customFormat="1">
      <c r="A72" s="51"/>
      <c r="B72" s="359">
        <v>34</v>
      </c>
      <c r="C72" s="28">
        <v>17.3</v>
      </c>
      <c r="D72" s="28">
        <v>31</v>
      </c>
      <c r="E72" s="28" t="s">
        <v>451</v>
      </c>
      <c r="F72" s="33" t="s">
        <v>450</v>
      </c>
      <c r="G72" s="29" t="s">
        <v>3</v>
      </c>
      <c r="H72" s="163">
        <v>50000</v>
      </c>
      <c r="I72" s="28">
        <v>1</v>
      </c>
      <c r="J72" s="164">
        <f>H72*I72</f>
        <v>50000</v>
      </c>
      <c r="K72" s="30"/>
      <c r="L72" s="162">
        <f>K72*H72</f>
        <v>0</v>
      </c>
      <c r="M72" s="161">
        <f>$I72+$K72</f>
        <v>1</v>
      </c>
      <c r="N72" s="165">
        <f>M72*H72</f>
        <v>50000</v>
      </c>
      <c r="O72" s="31">
        <v>1</v>
      </c>
      <c r="P72" s="162">
        <f>O72*H72</f>
        <v>50000</v>
      </c>
      <c r="Q72" s="354" t="s">
        <v>571</v>
      </c>
      <c r="R72" s="114"/>
    </row>
    <row r="73" spans="1:18" s="23" customFormat="1" ht="21">
      <c r="A73" s="51"/>
      <c r="B73" s="360"/>
      <c r="C73" s="58"/>
      <c r="D73" s="58"/>
      <c r="E73" s="58"/>
      <c r="F73" s="58"/>
      <c r="G73" s="58"/>
      <c r="H73" s="58"/>
      <c r="I73" s="58"/>
      <c r="J73" s="58"/>
      <c r="K73" s="58"/>
      <c r="L73" s="58"/>
      <c r="M73" s="161"/>
      <c r="N73" s="58"/>
      <c r="O73" s="58"/>
      <c r="P73" s="58"/>
      <c r="Q73" s="354"/>
      <c r="R73" s="114"/>
    </row>
    <row r="74" spans="1:18" s="23" customFormat="1">
      <c r="A74" s="51"/>
      <c r="B74" s="359">
        <v>35</v>
      </c>
      <c r="C74" s="28">
        <v>17.5</v>
      </c>
      <c r="D74" s="28">
        <v>32</v>
      </c>
      <c r="E74" s="28" t="s">
        <v>449</v>
      </c>
      <c r="F74" s="33" t="s">
        <v>448</v>
      </c>
      <c r="G74" s="29" t="s">
        <v>3</v>
      </c>
      <c r="H74" s="163">
        <v>1495000</v>
      </c>
      <c r="I74" s="28">
        <v>1</v>
      </c>
      <c r="J74" s="164">
        <f>H74*I74</f>
        <v>1495000</v>
      </c>
      <c r="K74" s="30"/>
      <c r="L74" s="162">
        <f>K74*H74</f>
        <v>0</v>
      </c>
      <c r="M74" s="161">
        <f>$I74+$K74</f>
        <v>1</v>
      </c>
      <c r="N74" s="165">
        <f>M74*H74</f>
        <v>1495000</v>
      </c>
      <c r="O74" s="31">
        <v>1</v>
      </c>
      <c r="P74" s="162">
        <f>O74*H74</f>
        <v>1495000</v>
      </c>
      <c r="Q74" s="354" t="s">
        <v>571</v>
      </c>
      <c r="R74" s="114"/>
    </row>
    <row r="75" spans="1:18" s="23" customFormat="1" ht="21">
      <c r="A75" s="51"/>
      <c r="B75" s="360"/>
      <c r="C75" s="58"/>
      <c r="D75" s="58"/>
      <c r="E75" s="58"/>
      <c r="F75" s="58"/>
      <c r="G75" s="58"/>
      <c r="H75" s="58"/>
      <c r="I75" s="58"/>
      <c r="J75" s="58"/>
      <c r="K75" s="58"/>
      <c r="L75" s="58"/>
      <c r="M75" s="161"/>
      <c r="N75" s="58"/>
      <c r="O75" s="58"/>
      <c r="P75" s="58"/>
      <c r="Q75" s="354"/>
      <c r="R75" s="114"/>
    </row>
    <row r="76" spans="1:18" s="23" customFormat="1" ht="30">
      <c r="A76" s="51"/>
      <c r="B76" s="359">
        <v>36</v>
      </c>
      <c r="C76" s="28" t="s">
        <v>647</v>
      </c>
      <c r="D76" s="28">
        <v>200</v>
      </c>
      <c r="E76" s="28" t="s">
        <v>447</v>
      </c>
      <c r="F76" s="33" t="s">
        <v>446</v>
      </c>
      <c r="G76" s="29" t="s">
        <v>3</v>
      </c>
      <c r="H76" s="163">
        <v>40000</v>
      </c>
      <c r="I76" s="28">
        <v>1</v>
      </c>
      <c r="J76" s="164">
        <f>H76*I76</f>
        <v>40000</v>
      </c>
      <c r="K76" s="30"/>
      <c r="L76" s="162">
        <f>K76*H76</f>
        <v>0</v>
      </c>
      <c r="M76" s="161">
        <f>$I76+$K76</f>
        <v>1</v>
      </c>
      <c r="N76" s="165">
        <f>M76*H76</f>
        <v>40000</v>
      </c>
      <c r="O76" s="31">
        <v>1</v>
      </c>
      <c r="P76" s="162">
        <f>O76*H76</f>
        <v>40000</v>
      </c>
      <c r="Q76" s="354" t="s">
        <v>571</v>
      </c>
      <c r="R76" s="114"/>
    </row>
    <row r="77" spans="1:18" s="23" customFormat="1" ht="21">
      <c r="A77" s="51"/>
      <c r="B77" s="360"/>
      <c r="C77" s="58"/>
      <c r="D77" s="58"/>
      <c r="E77" s="58"/>
      <c r="F77" s="58"/>
      <c r="G77" s="58"/>
      <c r="H77" s="58"/>
      <c r="I77" s="58"/>
      <c r="J77" s="58"/>
      <c r="K77" s="58"/>
      <c r="L77" s="58"/>
      <c r="M77" s="161"/>
      <c r="N77" s="58"/>
      <c r="O77" s="58"/>
      <c r="P77" s="58"/>
      <c r="Q77" s="354"/>
      <c r="R77" s="114"/>
    </row>
    <row r="78" spans="1:18" s="23" customFormat="1">
      <c r="A78" s="51"/>
      <c r="B78" s="359">
        <v>37</v>
      </c>
      <c r="C78" s="28">
        <v>17.8</v>
      </c>
      <c r="D78" s="28">
        <v>33</v>
      </c>
      <c r="E78" s="28" t="s">
        <v>445</v>
      </c>
      <c r="F78" s="33" t="s">
        <v>444</v>
      </c>
      <c r="G78" s="29" t="s">
        <v>3</v>
      </c>
      <c r="H78" s="163">
        <v>245000</v>
      </c>
      <c r="I78" s="28">
        <v>1</v>
      </c>
      <c r="J78" s="164">
        <f>H78*I78</f>
        <v>245000</v>
      </c>
      <c r="K78" s="30"/>
      <c r="L78" s="162">
        <f>K78*H78</f>
        <v>0</v>
      </c>
      <c r="M78" s="161">
        <f>$I78+$K78</f>
        <v>1</v>
      </c>
      <c r="N78" s="165">
        <f>M78*H78</f>
        <v>245000</v>
      </c>
      <c r="O78" s="31">
        <v>1</v>
      </c>
      <c r="P78" s="162">
        <f>O78*H78</f>
        <v>245000</v>
      </c>
      <c r="Q78" s="354" t="s">
        <v>571</v>
      </c>
      <c r="R78" s="114"/>
    </row>
    <row r="79" spans="1:18" s="23" customFormat="1" ht="21">
      <c r="A79" s="51"/>
      <c r="B79" s="360"/>
      <c r="C79" s="58"/>
      <c r="D79" s="58"/>
      <c r="E79" s="58"/>
      <c r="F79" s="58"/>
      <c r="G79" s="58"/>
      <c r="H79" s="58"/>
      <c r="I79" s="58"/>
      <c r="J79" s="58"/>
      <c r="K79" s="58"/>
      <c r="L79" s="58"/>
      <c r="M79" s="161"/>
      <c r="N79" s="58"/>
      <c r="O79" s="58"/>
      <c r="P79" s="58"/>
      <c r="Q79" s="354"/>
      <c r="R79" s="114"/>
    </row>
    <row r="80" spans="1:18" s="23" customFormat="1">
      <c r="A80" s="51"/>
      <c r="B80" s="359">
        <v>38</v>
      </c>
      <c r="C80" s="28">
        <v>19</v>
      </c>
      <c r="D80" s="28">
        <v>201</v>
      </c>
      <c r="E80" s="28" t="s">
        <v>443</v>
      </c>
      <c r="F80" s="33" t="s">
        <v>442</v>
      </c>
      <c r="G80" s="29" t="s">
        <v>4</v>
      </c>
      <c r="H80" s="163">
        <v>195000</v>
      </c>
      <c r="I80" s="28">
        <v>7</v>
      </c>
      <c r="J80" s="164">
        <f>H80*I80</f>
        <v>1365000</v>
      </c>
      <c r="K80" s="30">
        <v>2</v>
      </c>
      <c r="L80" s="162">
        <f>K80*H80</f>
        <v>390000</v>
      </c>
      <c r="M80" s="161">
        <f>$I80+$K80</f>
        <v>9</v>
      </c>
      <c r="N80" s="165">
        <f>M80*H80</f>
        <v>1755000</v>
      </c>
      <c r="O80" s="31">
        <v>9</v>
      </c>
      <c r="P80" s="162">
        <f>O80*H80</f>
        <v>1755000</v>
      </c>
      <c r="Q80" s="354" t="s">
        <v>551</v>
      </c>
      <c r="R80" s="114"/>
    </row>
    <row r="81" spans="1:18" s="23" customFormat="1" ht="21" customHeight="1" thickBot="1">
      <c r="A81" s="51"/>
      <c r="B81" s="359"/>
      <c r="C81" s="120"/>
      <c r="D81" s="120"/>
      <c r="E81" s="120"/>
      <c r="F81" s="121"/>
      <c r="G81" s="122"/>
      <c r="H81" s="166"/>
      <c r="I81" s="120"/>
      <c r="J81" s="167"/>
      <c r="K81" s="40"/>
      <c r="L81" s="168"/>
      <c r="M81" s="169"/>
      <c r="N81" s="170"/>
      <c r="O81" s="171"/>
      <c r="P81" s="168"/>
      <c r="Q81" s="354"/>
      <c r="R81" s="114"/>
    </row>
    <row r="82" spans="1:18" s="23" customFormat="1" ht="21.75" thickBot="1">
      <c r="A82" s="51"/>
      <c r="B82" s="362"/>
      <c r="C82" s="308"/>
      <c r="D82" s="123"/>
      <c r="E82" s="123"/>
      <c r="F82" s="123"/>
      <c r="G82" s="123"/>
      <c r="H82" s="123"/>
      <c r="I82" s="123"/>
      <c r="J82" s="123"/>
      <c r="K82" s="123"/>
      <c r="L82" s="172" t="s">
        <v>559</v>
      </c>
      <c r="M82" s="173"/>
      <c r="N82" s="172" t="s">
        <v>558</v>
      </c>
      <c r="O82" s="148"/>
      <c r="P82" s="174">
        <f>SUM(P6:P81)+P505+P503</f>
        <v>112373121.76800001</v>
      </c>
      <c r="Q82" s="355"/>
      <c r="R82" s="114"/>
    </row>
    <row r="83" spans="1:18" s="23" customFormat="1" ht="21">
      <c r="A83" s="51"/>
      <c r="B83" s="364"/>
      <c r="C83" s="124"/>
      <c r="D83" s="124"/>
      <c r="E83" s="124"/>
      <c r="F83" s="125" t="s">
        <v>535</v>
      </c>
      <c r="G83" s="124"/>
      <c r="H83" s="124"/>
      <c r="I83" s="124"/>
      <c r="J83" s="124"/>
      <c r="K83" s="124"/>
      <c r="L83" s="124"/>
      <c r="M83" s="159"/>
      <c r="N83" s="124"/>
      <c r="O83" s="124"/>
      <c r="P83" s="124"/>
      <c r="Q83" s="119"/>
      <c r="R83" s="25"/>
    </row>
    <row r="84" spans="1:18" s="23" customFormat="1" ht="30">
      <c r="A84" s="51"/>
      <c r="B84" s="359">
        <v>39</v>
      </c>
      <c r="C84" s="28">
        <v>1</v>
      </c>
      <c r="D84" s="28">
        <v>34</v>
      </c>
      <c r="E84" s="28" t="s">
        <v>441</v>
      </c>
      <c r="F84" s="33" t="s">
        <v>440</v>
      </c>
      <c r="G84" s="29" t="s">
        <v>0</v>
      </c>
      <c r="H84" s="163">
        <v>15010</v>
      </c>
      <c r="I84" s="28">
        <v>202</v>
      </c>
      <c r="J84" s="164">
        <f>H84*I84</f>
        <v>3032020</v>
      </c>
      <c r="K84" s="30">
        <v>0</v>
      </c>
      <c r="L84" s="162">
        <f>K84*H84</f>
        <v>0</v>
      </c>
      <c r="M84" s="161">
        <f>$I84+$K84</f>
        <v>202</v>
      </c>
      <c r="N84" s="165">
        <f>M84*H84</f>
        <v>3032020</v>
      </c>
      <c r="O84" s="31">
        <v>202</v>
      </c>
      <c r="P84" s="162">
        <f>O84*H84</f>
        <v>3032020</v>
      </c>
      <c r="Q84" s="95" t="s">
        <v>554</v>
      </c>
      <c r="R84" s="25"/>
    </row>
    <row r="85" spans="1:18" s="23" customFormat="1" ht="21">
      <c r="A85" s="51"/>
      <c r="B85" s="360"/>
      <c r="C85" s="58"/>
      <c r="D85" s="58"/>
      <c r="E85" s="58"/>
      <c r="F85" s="60" t="s">
        <v>543</v>
      </c>
      <c r="G85" s="58"/>
      <c r="H85" s="163">
        <v>15010</v>
      </c>
      <c r="I85" s="58"/>
      <c r="J85" s="58"/>
      <c r="K85" s="58"/>
      <c r="L85" s="58"/>
      <c r="M85" s="161"/>
      <c r="N85" s="165"/>
      <c r="O85" s="176">
        <v>136.93180000000001</v>
      </c>
      <c r="P85" s="162">
        <f>O85*H85</f>
        <v>2055346.3180000002</v>
      </c>
      <c r="Q85" s="95" t="s">
        <v>554</v>
      </c>
      <c r="R85" s="25"/>
    </row>
    <row r="86" spans="1:18" s="23" customFormat="1" ht="30">
      <c r="A86" s="51"/>
      <c r="B86" s="359">
        <v>40</v>
      </c>
      <c r="C86" s="28">
        <v>1</v>
      </c>
      <c r="D86" s="28">
        <v>35</v>
      </c>
      <c r="E86" s="28" t="s">
        <v>439</v>
      </c>
      <c r="F86" s="33" t="s">
        <v>438</v>
      </c>
      <c r="G86" s="29" t="s">
        <v>0</v>
      </c>
      <c r="H86" s="163">
        <v>15010</v>
      </c>
      <c r="I86" s="28">
        <f>85+61</f>
        <v>146</v>
      </c>
      <c r="J86" s="164">
        <f>H86*I86</f>
        <v>2191460</v>
      </c>
      <c r="K86" s="30">
        <v>0</v>
      </c>
      <c r="L86" s="162">
        <f>K86*H86</f>
        <v>0</v>
      </c>
      <c r="M86" s="161">
        <f>$I86+$K86</f>
        <v>146</v>
      </c>
      <c r="N86" s="165">
        <f>M86*H86</f>
        <v>2191460</v>
      </c>
      <c r="O86" s="31">
        <v>146</v>
      </c>
      <c r="P86" s="162">
        <f>O86*H86</f>
        <v>2191460</v>
      </c>
      <c r="Q86" s="95" t="s">
        <v>554</v>
      </c>
      <c r="R86" s="25"/>
    </row>
    <row r="87" spans="1:18" s="23" customFormat="1" ht="21">
      <c r="A87" s="51"/>
      <c r="B87" s="360"/>
      <c r="C87" s="58"/>
      <c r="D87" s="58"/>
      <c r="E87" s="58"/>
      <c r="F87" s="60" t="s">
        <v>543</v>
      </c>
      <c r="G87" s="58"/>
      <c r="H87" s="163">
        <v>15010</v>
      </c>
      <c r="I87" s="58"/>
      <c r="J87" s="58"/>
      <c r="K87" s="58"/>
      <c r="L87" s="58"/>
      <c r="M87" s="161"/>
      <c r="N87" s="165"/>
      <c r="O87" s="176">
        <v>33.22</v>
      </c>
      <c r="P87" s="162">
        <f>O87*H87</f>
        <v>498632.2</v>
      </c>
      <c r="Q87" s="95" t="s">
        <v>554</v>
      </c>
      <c r="R87" s="25"/>
    </row>
    <row r="88" spans="1:18" s="23" customFormat="1">
      <c r="A88" s="51"/>
      <c r="B88" s="359">
        <v>41</v>
      </c>
      <c r="C88" s="28">
        <v>2.1</v>
      </c>
      <c r="D88" s="28">
        <v>202</v>
      </c>
      <c r="E88" s="28" t="s">
        <v>437</v>
      </c>
      <c r="F88" s="33" t="s">
        <v>436</v>
      </c>
      <c r="G88" s="29" t="s">
        <v>0</v>
      </c>
      <c r="H88" s="163">
        <v>4035</v>
      </c>
      <c r="I88" s="28">
        <v>146</v>
      </c>
      <c r="J88" s="164">
        <f>H88*I88</f>
        <v>589110</v>
      </c>
      <c r="K88" s="30"/>
      <c r="L88" s="162">
        <f>K88*H88</f>
        <v>0</v>
      </c>
      <c r="M88" s="161">
        <f>$I88+$K88</f>
        <v>146</v>
      </c>
      <c r="N88" s="165">
        <f>M88*H88</f>
        <v>589110</v>
      </c>
      <c r="O88" s="31">
        <v>73.664400000000001</v>
      </c>
      <c r="P88" s="162">
        <f>O88*H88</f>
        <v>297235.85399999999</v>
      </c>
      <c r="Q88" s="95" t="s">
        <v>554</v>
      </c>
      <c r="R88" s="25"/>
    </row>
    <row r="89" spans="1:18" s="23" customFormat="1" ht="21">
      <c r="A89" s="51"/>
      <c r="B89" s="360"/>
      <c r="C89" s="58"/>
      <c r="D89" s="58"/>
      <c r="E89" s="58"/>
      <c r="F89" s="58"/>
      <c r="G89" s="58"/>
      <c r="H89" s="58"/>
      <c r="I89" s="58"/>
      <c r="J89" s="58"/>
      <c r="K89" s="58"/>
      <c r="L89" s="58"/>
      <c r="M89" s="161"/>
      <c r="N89" s="58"/>
      <c r="O89" s="58"/>
      <c r="P89" s="58"/>
      <c r="Q89" s="95"/>
      <c r="R89" s="25"/>
    </row>
    <row r="90" spans="1:18" s="23" customFormat="1">
      <c r="A90" s="51"/>
      <c r="B90" s="359">
        <v>42</v>
      </c>
      <c r="C90" s="28">
        <v>2.2000000000000002</v>
      </c>
      <c r="D90" s="28">
        <v>36</v>
      </c>
      <c r="E90" s="28" t="s">
        <v>435</v>
      </c>
      <c r="F90" s="33" t="s">
        <v>434</v>
      </c>
      <c r="G90" s="29" t="s">
        <v>0</v>
      </c>
      <c r="H90" s="163">
        <v>3750</v>
      </c>
      <c r="I90" s="28">
        <v>61</v>
      </c>
      <c r="J90" s="164">
        <f>H90*I90</f>
        <v>228750</v>
      </c>
      <c r="K90" s="30"/>
      <c r="L90" s="162">
        <f>K90*H90</f>
        <v>0</v>
      </c>
      <c r="M90" s="161">
        <f>$I90+$K90</f>
        <v>61</v>
      </c>
      <c r="N90" s="165">
        <f>M90*H90</f>
        <v>228750</v>
      </c>
      <c r="O90" s="31">
        <v>61</v>
      </c>
      <c r="P90" s="162">
        <f>O90*H90</f>
        <v>228750</v>
      </c>
      <c r="Q90" s="95" t="s">
        <v>554</v>
      </c>
      <c r="R90" s="25"/>
    </row>
    <row r="91" spans="1:18" s="23" customFormat="1" ht="21">
      <c r="A91" s="51"/>
      <c r="B91" s="360"/>
      <c r="C91" s="58"/>
      <c r="D91" s="58"/>
      <c r="E91" s="58"/>
      <c r="F91" s="60" t="s">
        <v>543</v>
      </c>
      <c r="G91" s="58"/>
      <c r="H91" s="163">
        <v>3750</v>
      </c>
      <c r="I91" s="58"/>
      <c r="J91" s="58"/>
      <c r="K91" s="58"/>
      <c r="L91" s="58"/>
      <c r="M91" s="161"/>
      <c r="N91" s="165"/>
      <c r="O91" s="176">
        <v>70.407399999999996</v>
      </c>
      <c r="P91" s="162">
        <f>O91*H91</f>
        <v>264027.75</v>
      </c>
      <c r="Q91" s="95" t="s">
        <v>554</v>
      </c>
      <c r="R91" s="25"/>
    </row>
    <row r="92" spans="1:18" s="23" customFormat="1">
      <c r="A92" s="51"/>
      <c r="B92" s="359">
        <v>43</v>
      </c>
      <c r="C92" s="28">
        <v>3</v>
      </c>
      <c r="D92" s="28">
        <v>37</v>
      </c>
      <c r="E92" s="28" t="s">
        <v>433</v>
      </c>
      <c r="F92" s="33" t="s">
        <v>432</v>
      </c>
      <c r="G92" s="29" t="s">
        <v>3</v>
      </c>
      <c r="H92" s="163">
        <v>395000</v>
      </c>
      <c r="I92" s="28">
        <v>3</v>
      </c>
      <c r="J92" s="164">
        <f>H92*I92</f>
        <v>1185000</v>
      </c>
      <c r="K92" s="30"/>
      <c r="L92" s="162">
        <f>K92*H92</f>
        <v>0</v>
      </c>
      <c r="M92" s="161">
        <f>$I92+$K92</f>
        <v>3</v>
      </c>
      <c r="N92" s="165">
        <f>M92*H92</f>
        <v>1185000</v>
      </c>
      <c r="O92" s="31">
        <v>3</v>
      </c>
      <c r="P92" s="162">
        <f>O92*H92</f>
        <v>1185000</v>
      </c>
      <c r="Q92" s="95" t="s">
        <v>552</v>
      </c>
      <c r="R92" s="25"/>
    </row>
    <row r="93" spans="1:18" s="23" customFormat="1" ht="21">
      <c r="A93" s="51"/>
      <c r="B93" s="360"/>
      <c r="C93" s="58"/>
      <c r="D93" s="58"/>
      <c r="E93" s="58"/>
      <c r="F93" s="58"/>
      <c r="G93" s="58"/>
      <c r="H93" s="58"/>
      <c r="I93" s="58"/>
      <c r="J93" s="58"/>
      <c r="K93" s="58"/>
      <c r="L93" s="58"/>
      <c r="M93" s="161"/>
      <c r="N93" s="58"/>
      <c r="O93" s="58"/>
      <c r="P93" s="58"/>
      <c r="Q93" s="95"/>
      <c r="R93" s="25"/>
    </row>
    <row r="94" spans="1:18" s="23" customFormat="1">
      <c r="A94" s="51"/>
      <c r="B94" s="359">
        <v>44</v>
      </c>
      <c r="C94" s="28">
        <v>3.1</v>
      </c>
      <c r="D94" s="28">
        <v>38</v>
      </c>
      <c r="E94" s="28" t="s">
        <v>431</v>
      </c>
      <c r="F94" s="33" t="s">
        <v>430</v>
      </c>
      <c r="G94" s="29" t="s">
        <v>3</v>
      </c>
      <c r="H94" s="163">
        <v>1495000</v>
      </c>
      <c r="I94" s="28">
        <v>2</v>
      </c>
      <c r="J94" s="164">
        <f>H94*I94</f>
        <v>2990000</v>
      </c>
      <c r="K94" s="30"/>
      <c r="L94" s="162">
        <f>K94*H94</f>
        <v>0</v>
      </c>
      <c r="M94" s="161">
        <f>$I94+$K94</f>
        <v>2</v>
      </c>
      <c r="N94" s="165">
        <f>M94*H94</f>
        <v>2990000</v>
      </c>
      <c r="O94" s="31">
        <v>2</v>
      </c>
      <c r="P94" s="162">
        <f>O94*H94</f>
        <v>2990000</v>
      </c>
      <c r="Q94" s="95" t="s">
        <v>552</v>
      </c>
      <c r="R94" s="25"/>
    </row>
    <row r="95" spans="1:18" s="23" customFormat="1" ht="21">
      <c r="A95" s="51"/>
      <c r="B95" s="360"/>
      <c r="C95" s="58"/>
      <c r="D95" s="58"/>
      <c r="E95" s="58"/>
      <c r="F95" s="58"/>
      <c r="G95" s="58"/>
      <c r="H95" s="58"/>
      <c r="I95" s="58"/>
      <c r="J95" s="58"/>
      <c r="K95" s="58"/>
      <c r="L95" s="58"/>
      <c r="M95" s="161"/>
      <c r="N95" s="58"/>
      <c r="O95" s="58"/>
      <c r="P95" s="58"/>
      <c r="Q95" s="95"/>
      <c r="R95" s="25"/>
    </row>
    <row r="96" spans="1:18" s="23" customFormat="1">
      <c r="A96" s="51"/>
      <c r="B96" s="359">
        <v>45</v>
      </c>
      <c r="C96" s="28">
        <v>3.1</v>
      </c>
      <c r="D96" s="28">
        <v>39</v>
      </c>
      <c r="E96" s="28" t="s">
        <v>429</v>
      </c>
      <c r="F96" s="33" t="s">
        <v>428</v>
      </c>
      <c r="G96" s="29" t="s">
        <v>3</v>
      </c>
      <c r="H96" s="163">
        <v>1195000</v>
      </c>
      <c r="I96" s="28">
        <v>1</v>
      </c>
      <c r="J96" s="164">
        <f>H96*I96</f>
        <v>1195000</v>
      </c>
      <c r="K96" s="30"/>
      <c r="L96" s="162">
        <f>K96*H96</f>
        <v>0</v>
      </c>
      <c r="M96" s="161">
        <f>$I96+$K96</f>
        <v>1</v>
      </c>
      <c r="N96" s="165">
        <f>M96*H96</f>
        <v>1195000</v>
      </c>
      <c r="O96" s="31">
        <v>1</v>
      </c>
      <c r="P96" s="162">
        <f>O96*H96</f>
        <v>1195000</v>
      </c>
      <c r="Q96" s="95" t="s">
        <v>552</v>
      </c>
      <c r="R96" s="25"/>
    </row>
    <row r="97" spans="1:18" s="23" customFormat="1" ht="21">
      <c r="A97" s="51"/>
      <c r="B97" s="360"/>
      <c r="C97" s="58"/>
      <c r="D97" s="58"/>
      <c r="E97" s="58"/>
      <c r="F97" s="58"/>
      <c r="G97" s="58"/>
      <c r="H97" s="58"/>
      <c r="I97" s="58"/>
      <c r="J97" s="58"/>
      <c r="K97" s="58"/>
      <c r="L97" s="58"/>
      <c r="M97" s="161"/>
      <c r="N97" s="58"/>
      <c r="O97" s="58"/>
      <c r="P97" s="58"/>
      <c r="Q97" s="95"/>
      <c r="R97" s="25"/>
    </row>
    <row r="98" spans="1:18" s="23" customFormat="1">
      <c r="A98" s="51"/>
      <c r="B98" s="359">
        <v>46</v>
      </c>
      <c r="C98" s="28">
        <v>3.2</v>
      </c>
      <c r="D98" s="28">
        <v>40</v>
      </c>
      <c r="E98" s="28" t="s">
        <v>427</v>
      </c>
      <c r="F98" s="33" t="s">
        <v>426</v>
      </c>
      <c r="G98" s="29" t="s">
        <v>3</v>
      </c>
      <c r="H98" s="163">
        <v>345000</v>
      </c>
      <c r="I98" s="28">
        <v>3</v>
      </c>
      <c r="J98" s="164">
        <f>H98*I98</f>
        <v>1035000</v>
      </c>
      <c r="K98" s="30"/>
      <c r="L98" s="162">
        <f>K98*H98</f>
        <v>0</v>
      </c>
      <c r="M98" s="161">
        <f>$I98+$K98</f>
        <v>3</v>
      </c>
      <c r="N98" s="165">
        <f>M98*H98</f>
        <v>1035000</v>
      </c>
      <c r="O98" s="31">
        <v>3</v>
      </c>
      <c r="P98" s="162">
        <f>O98*H98</f>
        <v>1035000</v>
      </c>
      <c r="Q98" s="95" t="s">
        <v>552</v>
      </c>
      <c r="R98" s="25"/>
    </row>
    <row r="99" spans="1:18" s="23" customFormat="1" ht="21">
      <c r="A99" s="51"/>
      <c r="B99" s="360"/>
      <c r="C99" s="58"/>
      <c r="D99" s="58"/>
      <c r="E99" s="58"/>
      <c r="F99" s="60" t="s">
        <v>543</v>
      </c>
      <c r="G99" s="58"/>
      <c r="H99" s="163">
        <v>345000</v>
      </c>
      <c r="I99" s="58"/>
      <c r="J99" s="58"/>
      <c r="K99" s="58"/>
      <c r="L99" s="58"/>
      <c r="M99" s="161"/>
      <c r="N99" s="165"/>
      <c r="O99" s="30">
        <v>3</v>
      </c>
      <c r="P99" s="162">
        <f>O99*H99</f>
        <v>1035000</v>
      </c>
      <c r="Q99" s="95" t="s">
        <v>552</v>
      </c>
      <c r="R99" s="25"/>
    </row>
    <row r="100" spans="1:18" s="23" customFormat="1">
      <c r="A100" s="51"/>
      <c r="B100" s="359">
        <v>47</v>
      </c>
      <c r="C100" s="28">
        <v>4</v>
      </c>
      <c r="D100" s="28">
        <v>41</v>
      </c>
      <c r="E100" s="28" t="s">
        <v>425</v>
      </c>
      <c r="F100" s="33" t="s">
        <v>424</v>
      </c>
      <c r="G100" s="29" t="s">
        <v>3</v>
      </c>
      <c r="H100" s="163">
        <v>22500</v>
      </c>
      <c r="I100" s="28">
        <v>3</v>
      </c>
      <c r="J100" s="164">
        <f>H100*I100</f>
        <v>67500</v>
      </c>
      <c r="K100" s="30"/>
      <c r="L100" s="162">
        <f>K100*H100</f>
        <v>0</v>
      </c>
      <c r="M100" s="161">
        <f>$I100+$K100</f>
        <v>3</v>
      </c>
      <c r="N100" s="165">
        <f>M100*H100</f>
        <v>67500</v>
      </c>
      <c r="O100" s="31">
        <v>3</v>
      </c>
      <c r="P100" s="162">
        <f>O100*H100</f>
        <v>67500</v>
      </c>
      <c r="Q100" s="95" t="s">
        <v>571</v>
      </c>
      <c r="R100" s="25"/>
    </row>
    <row r="101" spans="1:18" s="23" customFormat="1" ht="21">
      <c r="A101" s="51"/>
      <c r="B101" s="360"/>
      <c r="C101" s="58"/>
      <c r="D101" s="58"/>
      <c r="E101" s="58"/>
      <c r="F101" s="58"/>
      <c r="G101" s="58"/>
      <c r="H101" s="58"/>
      <c r="I101" s="58"/>
      <c r="J101" s="58"/>
      <c r="K101" s="58"/>
      <c r="L101" s="58"/>
      <c r="M101" s="161"/>
      <c r="N101" s="58"/>
      <c r="O101" s="58"/>
      <c r="P101" s="58"/>
      <c r="Q101" s="95"/>
      <c r="R101" s="25"/>
    </row>
    <row r="102" spans="1:18" s="23" customFormat="1">
      <c r="A102" s="51"/>
      <c r="B102" s="359">
        <v>48</v>
      </c>
      <c r="C102" s="28">
        <v>8</v>
      </c>
      <c r="D102" s="28">
        <v>42</v>
      </c>
      <c r="E102" s="28" t="s">
        <v>423</v>
      </c>
      <c r="F102" s="33" t="s">
        <v>422</v>
      </c>
      <c r="G102" s="29" t="s">
        <v>3</v>
      </c>
      <c r="H102" s="163">
        <v>525000</v>
      </c>
      <c r="I102" s="28">
        <v>3</v>
      </c>
      <c r="J102" s="164">
        <f>H102*I102</f>
        <v>1575000</v>
      </c>
      <c r="K102" s="30"/>
      <c r="L102" s="162">
        <f>K102*H102</f>
        <v>0</v>
      </c>
      <c r="M102" s="161">
        <f>$I102+$K102</f>
        <v>3</v>
      </c>
      <c r="N102" s="165">
        <f>M102*H102</f>
        <v>1575000</v>
      </c>
      <c r="O102" s="31">
        <v>3</v>
      </c>
      <c r="P102" s="162">
        <f>O102*H102</f>
        <v>1575000</v>
      </c>
      <c r="Q102" s="95" t="s">
        <v>554</v>
      </c>
      <c r="R102" s="25"/>
    </row>
    <row r="103" spans="1:18" s="23" customFormat="1" ht="21">
      <c r="A103" s="51"/>
      <c r="B103" s="360"/>
      <c r="C103" s="58"/>
      <c r="D103" s="58"/>
      <c r="E103" s="58"/>
      <c r="F103" s="58"/>
      <c r="G103" s="58"/>
      <c r="H103" s="58"/>
      <c r="I103" s="58"/>
      <c r="J103" s="58"/>
      <c r="K103" s="58"/>
      <c r="L103" s="58"/>
      <c r="M103" s="161"/>
      <c r="N103" s="58"/>
      <c r="O103" s="58"/>
      <c r="P103" s="58"/>
      <c r="Q103" s="95"/>
      <c r="R103" s="25"/>
    </row>
    <row r="104" spans="1:18" s="23" customFormat="1">
      <c r="A104" s="51"/>
      <c r="B104" s="359">
        <v>49</v>
      </c>
      <c r="C104" s="28">
        <v>15</v>
      </c>
      <c r="D104" s="28">
        <v>43</v>
      </c>
      <c r="E104" s="28" t="s">
        <v>421</v>
      </c>
      <c r="F104" s="33" t="s">
        <v>420</v>
      </c>
      <c r="G104" s="29" t="s">
        <v>0</v>
      </c>
      <c r="H104" s="163">
        <v>650.00000000000011</v>
      </c>
      <c r="I104" s="28">
        <v>40</v>
      </c>
      <c r="J104" s="164">
        <f>H104*I104</f>
        <v>26000.000000000004</v>
      </c>
      <c r="K104" s="30"/>
      <c r="L104" s="162">
        <f>K104*H104</f>
        <v>0</v>
      </c>
      <c r="M104" s="161">
        <f>$I104+$K104</f>
        <v>40</v>
      </c>
      <c r="N104" s="165">
        <f>M104*H104</f>
        <v>26000.000000000004</v>
      </c>
      <c r="O104" s="31">
        <v>40</v>
      </c>
      <c r="P104" s="162">
        <f>O104*H104</f>
        <v>26000.000000000004</v>
      </c>
      <c r="Q104" s="95" t="s">
        <v>554</v>
      </c>
      <c r="R104" s="25"/>
    </row>
    <row r="105" spans="1:18" s="23" customFormat="1" ht="21">
      <c r="A105" s="51"/>
      <c r="B105" s="360"/>
      <c r="C105" s="58"/>
      <c r="D105" s="58"/>
      <c r="E105" s="58"/>
      <c r="F105" s="58"/>
      <c r="G105" s="58"/>
      <c r="H105" s="58"/>
      <c r="I105" s="58"/>
      <c r="J105" s="58"/>
      <c r="K105" s="58"/>
      <c r="L105" s="58"/>
      <c r="M105" s="161"/>
      <c r="N105" s="58"/>
      <c r="O105" s="58"/>
      <c r="P105" s="58"/>
      <c r="Q105" s="95"/>
      <c r="R105" s="25"/>
    </row>
    <row r="106" spans="1:18" s="23" customFormat="1">
      <c r="A106" s="51"/>
      <c r="B106" s="359">
        <v>50</v>
      </c>
      <c r="C106" s="28">
        <v>15</v>
      </c>
      <c r="D106" s="28">
        <v>44</v>
      </c>
      <c r="E106" s="28" t="s">
        <v>419</v>
      </c>
      <c r="F106" s="33" t="s">
        <v>418</v>
      </c>
      <c r="G106" s="29" t="s">
        <v>3</v>
      </c>
      <c r="H106" s="163">
        <v>165000</v>
      </c>
      <c r="I106" s="28">
        <v>3</v>
      </c>
      <c r="J106" s="164">
        <f>H106*I106</f>
        <v>495000</v>
      </c>
      <c r="K106" s="30"/>
      <c r="L106" s="162">
        <f>K106*H106</f>
        <v>0</v>
      </c>
      <c r="M106" s="161">
        <f>$I106+$K106</f>
        <v>3</v>
      </c>
      <c r="N106" s="165">
        <f>M106*H106</f>
        <v>495000</v>
      </c>
      <c r="O106" s="31">
        <v>3</v>
      </c>
      <c r="P106" s="162">
        <f>O106*H106</f>
        <v>495000</v>
      </c>
      <c r="Q106" s="95" t="s">
        <v>571</v>
      </c>
      <c r="R106" s="25"/>
    </row>
    <row r="107" spans="1:18" s="23" customFormat="1" ht="21">
      <c r="A107" s="51"/>
      <c r="B107" s="360"/>
      <c r="C107" s="58"/>
      <c r="D107" s="58"/>
      <c r="E107" s="58"/>
      <c r="F107" s="58"/>
      <c r="G107" s="58"/>
      <c r="H107" s="58"/>
      <c r="I107" s="58"/>
      <c r="J107" s="58"/>
      <c r="K107" s="58"/>
      <c r="L107" s="58"/>
      <c r="M107" s="161"/>
      <c r="N107" s="58"/>
      <c r="O107" s="58"/>
      <c r="P107" s="58"/>
      <c r="Q107" s="95"/>
      <c r="R107" s="25"/>
    </row>
    <row r="108" spans="1:18" s="23" customFormat="1">
      <c r="A108" s="51"/>
      <c r="B108" s="359">
        <v>51</v>
      </c>
      <c r="C108" s="28">
        <v>91</v>
      </c>
      <c r="D108" s="28">
        <v>45</v>
      </c>
      <c r="E108" s="28" t="s">
        <v>417</v>
      </c>
      <c r="F108" s="33" t="s">
        <v>416</v>
      </c>
      <c r="G108" s="29" t="s">
        <v>3</v>
      </c>
      <c r="H108" s="163">
        <v>12000</v>
      </c>
      <c r="I108" s="28">
        <v>3</v>
      </c>
      <c r="J108" s="164">
        <f>H108*I108</f>
        <v>36000</v>
      </c>
      <c r="K108" s="30"/>
      <c r="L108" s="162">
        <f>K108*H108</f>
        <v>0</v>
      </c>
      <c r="M108" s="161">
        <f>$I108+$K108</f>
        <v>3</v>
      </c>
      <c r="N108" s="165">
        <f>M108*H108</f>
        <v>36000</v>
      </c>
      <c r="O108" s="31">
        <v>3</v>
      </c>
      <c r="P108" s="162">
        <f>O108*H108</f>
        <v>36000</v>
      </c>
      <c r="Q108" s="95" t="s">
        <v>551</v>
      </c>
      <c r="R108" s="25"/>
    </row>
    <row r="109" spans="1:18" s="23" customFormat="1" ht="21">
      <c r="A109" s="51"/>
      <c r="B109" s="360"/>
      <c r="C109" s="58"/>
      <c r="D109" s="58"/>
      <c r="E109" s="58"/>
      <c r="F109" s="58"/>
      <c r="G109" s="58"/>
      <c r="H109" s="58"/>
      <c r="I109" s="58"/>
      <c r="J109" s="58"/>
      <c r="K109" s="58"/>
      <c r="L109" s="58"/>
      <c r="M109" s="161"/>
      <c r="N109" s="58"/>
      <c r="O109" s="58"/>
      <c r="P109" s="58"/>
      <c r="Q109" s="95"/>
      <c r="R109" s="25"/>
    </row>
    <row r="110" spans="1:18" s="23" customFormat="1" ht="30">
      <c r="A110" s="51"/>
      <c r="B110" s="359">
        <v>52</v>
      </c>
      <c r="C110" s="28">
        <v>88.6</v>
      </c>
      <c r="D110" s="28">
        <v>46</v>
      </c>
      <c r="E110" s="28" t="s">
        <v>415</v>
      </c>
      <c r="F110" s="33" t="s">
        <v>414</v>
      </c>
      <c r="G110" s="29" t="s">
        <v>3</v>
      </c>
      <c r="H110" s="163">
        <v>49500</v>
      </c>
      <c r="I110" s="28">
        <v>3</v>
      </c>
      <c r="J110" s="164">
        <f>H110*I110</f>
        <v>148500</v>
      </c>
      <c r="K110" s="30"/>
      <c r="L110" s="162">
        <f>K110*H110</f>
        <v>0</v>
      </c>
      <c r="M110" s="161">
        <f>$I110+$K110</f>
        <v>3</v>
      </c>
      <c r="N110" s="165">
        <f>M110*H110</f>
        <v>148500</v>
      </c>
      <c r="O110" s="31">
        <v>3</v>
      </c>
      <c r="P110" s="162">
        <f>O110*H110</f>
        <v>148500</v>
      </c>
      <c r="Q110" s="95" t="s">
        <v>557</v>
      </c>
      <c r="R110" s="25"/>
    </row>
    <row r="111" spans="1:18" s="23" customFormat="1" ht="21">
      <c r="A111" s="51"/>
      <c r="B111" s="360"/>
      <c r="C111" s="58"/>
      <c r="D111" s="58"/>
      <c r="E111" s="58"/>
      <c r="F111" s="58"/>
      <c r="G111" s="58"/>
      <c r="H111" s="58"/>
      <c r="I111" s="58"/>
      <c r="J111" s="58"/>
      <c r="K111" s="58"/>
      <c r="L111" s="58"/>
      <c r="M111" s="161"/>
      <c r="N111" s="58"/>
      <c r="O111" s="58"/>
      <c r="P111" s="58"/>
      <c r="Q111" s="95"/>
      <c r="R111" s="25"/>
    </row>
    <row r="112" spans="1:18" s="23" customFormat="1" ht="30">
      <c r="A112" s="51"/>
      <c r="B112" s="359">
        <v>53</v>
      </c>
      <c r="C112" s="28">
        <v>12</v>
      </c>
      <c r="D112" s="28">
        <v>47</v>
      </c>
      <c r="E112" s="28" t="s">
        <v>413</v>
      </c>
      <c r="F112" s="33" t="s">
        <v>412</v>
      </c>
      <c r="G112" s="29" t="s">
        <v>3</v>
      </c>
      <c r="H112" s="163">
        <v>37500</v>
      </c>
      <c r="I112" s="28">
        <v>5</v>
      </c>
      <c r="J112" s="164">
        <f>H112*I112</f>
        <v>187500</v>
      </c>
      <c r="K112" s="30"/>
      <c r="L112" s="162">
        <f>K112*H112</f>
        <v>0</v>
      </c>
      <c r="M112" s="161">
        <f>$I112+$K112</f>
        <v>5</v>
      </c>
      <c r="N112" s="165">
        <f>M112*H112</f>
        <v>187500</v>
      </c>
      <c r="O112" s="31">
        <v>5</v>
      </c>
      <c r="P112" s="162">
        <f>O112*H112</f>
        <v>187500</v>
      </c>
      <c r="Q112" s="354" t="s">
        <v>571</v>
      </c>
      <c r="R112" s="25"/>
    </row>
    <row r="113" spans="1:18" s="23" customFormat="1" ht="21">
      <c r="A113" s="51"/>
      <c r="B113" s="360"/>
      <c r="C113" s="58"/>
      <c r="D113" s="58"/>
      <c r="E113" s="58"/>
      <c r="F113" s="127" t="s">
        <v>543</v>
      </c>
      <c r="G113" s="58"/>
      <c r="H113" s="58"/>
      <c r="I113" s="58"/>
      <c r="J113" s="58"/>
      <c r="K113" s="58"/>
      <c r="L113" s="58"/>
      <c r="M113" s="161"/>
      <c r="N113" s="58"/>
      <c r="O113" s="30">
        <v>1</v>
      </c>
      <c r="P113" s="30">
        <f>O113*H112</f>
        <v>37500</v>
      </c>
      <c r="Q113" s="354" t="s">
        <v>571</v>
      </c>
      <c r="R113" s="25"/>
    </row>
    <row r="114" spans="1:18" s="23" customFormat="1">
      <c r="A114" s="51"/>
      <c r="B114" s="359">
        <v>54</v>
      </c>
      <c r="C114" s="28">
        <v>11</v>
      </c>
      <c r="D114" s="28">
        <v>48</v>
      </c>
      <c r="E114" s="28" t="s">
        <v>411</v>
      </c>
      <c r="F114" s="33" t="s">
        <v>410</v>
      </c>
      <c r="G114" s="29" t="s">
        <v>3</v>
      </c>
      <c r="H114" s="163">
        <v>18750</v>
      </c>
      <c r="I114" s="28">
        <v>5</v>
      </c>
      <c r="J114" s="164">
        <f>H114*I114</f>
        <v>93750</v>
      </c>
      <c r="K114" s="30"/>
      <c r="L114" s="162">
        <f>K114*H114</f>
        <v>0</v>
      </c>
      <c r="M114" s="161">
        <f>$I114+$K114</f>
        <v>5</v>
      </c>
      <c r="N114" s="165">
        <f>M114*H114</f>
        <v>93750</v>
      </c>
      <c r="O114" s="31">
        <v>5</v>
      </c>
      <c r="P114" s="162">
        <f>O114*H114</f>
        <v>93750</v>
      </c>
      <c r="Q114" s="95" t="s">
        <v>554</v>
      </c>
      <c r="R114" s="25"/>
    </row>
    <row r="115" spans="1:18" s="23" customFormat="1" ht="21.75" thickBot="1">
      <c r="A115" s="51"/>
      <c r="B115" s="365"/>
      <c r="C115" s="126"/>
      <c r="D115" s="126"/>
      <c r="E115" s="126"/>
      <c r="F115" s="127" t="s">
        <v>543</v>
      </c>
      <c r="G115" s="126"/>
      <c r="H115" s="166">
        <v>18750</v>
      </c>
      <c r="I115" s="126"/>
      <c r="J115" s="126"/>
      <c r="K115" s="126"/>
      <c r="L115" s="126"/>
      <c r="M115" s="169"/>
      <c r="N115" s="170"/>
      <c r="O115" s="40">
        <v>1</v>
      </c>
      <c r="P115" s="168">
        <f>O115*H115</f>
        <v>18750</v>
      </c>
      <c r="Q115" s="95" t="s">
        <v>554</v>
      </c>
      <c r="R115" s="25"/>
    </row>
    <row r="116" spans="1:18" s="23" customFormat="1" ht="21.75" thickBot="1">
      <c r="A116" s="51"/>
      <c r="B116" s="366"/>
      <c r="C116" s="123"/>
      <c r="D116" s="123"/>
      <c r="E116" s="123"/>
      <c r="F116" s="76"/>
      <c r="G116" s="123"/>
      <c r="H116" s="177"/>
      <c r="I116" s="123"/>
      <c r="J116" s="123"/>
      <c r="K116" s="123"/>
      <c r="L116" s="172" t="s">
        <v>545</v>
      </c>
      <c r="M116" s="173"/>
      <c r="N116" s="178" t="s">
        <v>558</v>
      </c>
      <c r="O116" s="91"/>
      <c r="P116" s="179">
        <f>SUM(P84:P115)</f>
        <v>18692972.122000001</v>
      </c>
      <c r="Q116" s="95"/>
      <c r="R116" s="25"/>
    </row>
    <row r="117" spans="1:18" s="23" customFormat="1" ht="21">
      <c r="A117" s="51"/>
      <c r="B117" s="364"/>
      <c r="C117" s="124"/>
      <c r="D117" s="124"/>
      <c r="E117" s="124"/>
      <c r="F117" s="125" t="s">
        <v>536</v>
      </c>
      <c r="G117" s="124"/>
      <c r="H117" s="124"/>
      <c r="I117" s="124"/>
      <c r="J117" s="124"/>
      <c r="K117" s="124"/>
      <c r="L117" s="124"/>
      <c r="M117" s="159"/>
      <c r="N117" s="124"/>
      <c r="O117" s="124"/>
      <c r="P117" s="124"/>
      <c r="Q117" s="95"/>
      <c r="R117" s="25"/>
    </row>
    <row r="118" spans="1:18" s="23" customFormat="1">
      <c r="A118" s="51"/>
      <c r="B118" s="359">
        <v>55</v>
      </c>
      <c r="C118" s="28">
        <v>91</v>
      </c>
      <c r="D118" s="28">
        <v>49</v>
      </c>
      <c r="E118" s="28" t="s">
        <v>409</v>
      </c>
      <c r="F118" s="33" t="s">
        <v>408</v>
      </c>
      <c r="G118" s="29" t="s">
        <v>3</v>
      </c>
      <c r="H118" s="163">
        <v>9500</v>
      </c>
      <c r="I118" s="28">
        <v>10</v>
      </c>
      <c r="J118" s="164">
        <f>H118*I118</f>
        <v>95000</v>
      </c>
      <c r="K118" s="30"/>
      <c r="L118" s="162">
        <f>K118*H118</f>
        <v>0</v>
      </c>
      <c r="M118" s="161">
        <f>$I118+$K118</f>
        <v>10</v>
      </c>
      <c r="N118" s="165">
        <f>M118*H118</f>
        <v>95000</v>
      </c>
      <c r="O118" s="31">
        <v>10</v>
      </c>
      <c r="P118" s="162">
        <f>O118*H118</f>
        <v>95000</v>
      </c>
      <c r="Q118" s="95" t="s">
        <v>551</v>
      </c>
      <c r="R118" s="25"/>
    </row>
    <row r="119" spans="1:18" s="23" customFormat="1" ht="21">
      <c r="A119" s="51"/>
      <c r="B119" s="360"/>
      <c r="C119" s="58"/>
      <c r="D119" s="58"/>
      <c r="E119" s="58"/>
      <c r="F119" s="58"/>
      <c r="G119" s="58"/>
      <c r="H119" s="58"/>
      <c r="I119" s="58"/>
      <c r="J119" s="58"/>
      <c r="K119" s="58"/>
      <c r="L119" s="58"/>
      <c r="M119" s="161"/>
      <c r="N119" s="58"/>
      <c r="O119" s="58"/>
      <c r="P119" s="58"/>
      <c r="Q119" s="95"/>
      <c r="R119" s="25"/>
    </row>
    <row r="120" spans="1:18" s="23" customFormat="1">
      <c r="A120" s="51"/>
      <c r="B120" s="359">
        <v>56</v>
      </c>
      <c r="C120" s="28" t="s">
        <v>648</v>
      </c>
      <c r="D120" s="28">
        <v>50</v>
      </c>
      <c r="E120" s="28" t="s">
        <v>407</v>
      </c>
      <c r="F120" s="34" t="s">
        <v>406</v>
      </c>
      <c r="G120" s="35" t="s">
        <v>99</v>
      </c>
      <c r="H120" s="180">
        <v>110</v>
      </c>
      <c r="I120" s="181">
        <v>10000</v>
      </c>
      <c r="J120" s="164">
        <f>H120*I120</f>
        <v>1100000</v>
      </c>
      <c r="K120" s="30"/>
      <c r="L120" s="162">
        <f>K120*H120</f>
        <v>0</v>
      </c>
      <c r="M120" s="161">
        <f>$I120+$K120</f>
        <v>10000</v>
      </c>
      <c r="N120" s="165">
        <f>M120*H120</f>
        <v>1100000</v>
      </c>
      <c r="O120" s="31">
        <v>10000</v>
      </c>
      <c r="P120" s="162">
        <f>O120*H120</f>
        <v>1100000</v>
      </c>
      <c r="Q120" s="95" t="s">
        <v>551</v>
      </c>
      <c r="R120" s="25"/>
    </row>
    <row r="121" spans="1:18" s="23" customFormat="1" ht="21">
      <c r="A121" s="51"/>
      <c r="B121" s="360"/>
      <c r="C121" s="58"/>
      <c r="D121" s="58"/>
      <c r="E121" s="58"/>
      <c r="F121" s="58"/>
      <c r="G121" s="58"/>
      <c r="H121" s="58"/>
      <c r="I121" s="58"/>
      <c r="J121" s="58"/>
      <c r="K121" s="58"/>
      <c r="L121" s="58"/>
      <c r="M121" s="161"/>
      <c r="N121" s="58"/>
      <c r="O121" s="58"/>
      <c r="P121" s="58"/>
      <c r="Q121" s="95"/>
      <c r="R121" s="25"/>
    </row>
    <row r="122" spans="1:18" s="23" customFormat="1" ht="30">
      <c r="A122" s="51"/>
      <c r="B122" s="359">
        <v>57</v>
      </c>
      <c r="C122" s="28" t="s">
        <v>649</v>
      </c>
      <c r="D122" s="28">
        <v>51</v>
      </c>
      <c r="E122" s="28" t="s">
        <v>405</v>
      </c>
      <c r="F122" s="34" t="s">
        <v>404</v>
      </c>
      <c r="G122" s="35" t="s">
        <v>99</v>
      </c>
      <c r="H122" s="180">
        <v>115</v>
      </c>
      <c r="I122" s="181">
        <v>4000</v>
      </c>
      <c r="J122" s="164">
        <f>H122*I122</f>
        <v>460000</v>
      </c>
      <c r="K122" s="30"/>
      <c r="L122" s="162">
        <f>K122*H122</f>
        <v>0</v>
      </c>
      <c r="M122" s="161">
        <f>$I122+$K122</f>
        <v>4000</v>
      </c>
      <c r="N122" s="165">
        <f>M122*H122</f>
        <v>460000</v>
      </c>
      <c r="O122" s="31">
        <v>4000</v>
      </c>
      <c r="P122" s="162">
        <f>O122*H122</f>
        <v>460000</v>
      </c>
      <c r="Q122" s="95" t="s">
        <v>551</v>
      </c>
      <c r="R122" s="25"/>
    </row>
    <row r="123" spans="1:18" s="23" customFormat="1" ht="21">
      <c r="A123" s="51"/>
      <c r="B123" s="360"/>
      <c r="C123" s="58"/>
      <c r="D123" s="58"/>
      <c r="E123" s="58"/>
      <c r="F123" s="58"/>
      <c r="G123" s="58"/>
      <c r="H123" s="58"/>
      <c r="I123" s="58"/>
      <c r="J123" s="58"/>
      <c r="K123" s="58"/>
      <c r="L123" s="58"/>
      <c r="M123" s="161"/>
      <c r="N123" s="58"/>
      <c r="O123" s="58"/>
      <c r="P123" s="58"/>
      <c r="Q123" s="95"/>
      <c r="R123" s="25"/>
    </row>
    <row r="124" spans="1:18" s="23" customFormat="1" ht="45">
      <c r="A124" s="51"/>
      <c r="B124" s="359">
        <v>58</v>
      </c>
      <c r="C124" s="28" t="s">
        <v>650</v>
      </c>
      <c r="D124" s="28">
        <v>52</v>
      </c>
      <c r="E124" s="28" t="s">
        <v>403</v>
      </c>
      <c r="F124" s="36" t="s">
        <v>402</v>
      </c>
      <c r="G124" s="35" t="s">
        <v>393</v>
      </c>
      <c r="H124" s="180">
        <v>1525</v>
      </c>
      <c r="I124" s="181">
        <v>570</v>
      </c>
      <c r="J124" s="164">
        <f>H124*I124</f>
        <v>869250</v>
      </c>
      <c r="K124" s="30"/>
      <c r="L124" s="162">
        <f>K124*H124</f>
        <v>0</v>
      </c>
      <c r="M124" s="161">
        <f>$I124+$K124</f>
        <v>570</v>
      </c>
      <c r="N124" s="165">
        <f>M124*H124</f>
        <v>869250</v>
      </c>
      <c r="O124" s="31">
        <v>570</v>
      </c>
      <c r="P124" s="162">
        <f>O124*H124</f>
        <v>869250</v>
      </c>
      <c r="Q124" s="95" t="s">
        <v>551</v>
      </c>
      <c r="R124" s="25"/>
    </row>
    <row r="125" spans="1:18" s="23" customFormat="1" ht="21">
      <c r="A125" s="51"/>
      <c r="B125" s="360"/>
      <c r="C125" s="58"/>
      <c r="D125" s="58"/>
      <c r="E125" s="58"/>
      <c r="F125" s="58"/>
      <c r="G125" s="58"/>
      <c r="H125" s="58"/>
      <c r="I125" s="58"/>
      <c r="J125" s="58"/>
      <c r="K125" s="58"/>
      <c r="L125" s="58"/>
      <c r="M125" s="161"/>
      <c r="N125" s="58"/>
      <c r="O125" s="58"/>
      <c r="P125" s="58"/>
      <c r="Q125" s="95"/>
      <c r="R125" s="25"/>
    </row>
    <row r="126" spans="1:18" s="23" customFormat="1" ht="45">
      <c r="A126" s="51"/>
      <c r="B126" s="359">
        <v>59</v>
      </c>
      <c r="C126" s="28" t="s">
        <v>651</v>
      </c>
      <c r="D126" s="28">
        <v>53</v>
      </c>
      <c r="E126" s="28" t="s">
        <v>401</v>
      </c>
      <c r="F126" s="36" t="s">
        <v>400</v>
      </c>
      <c r="G126" s="35" t="s">
        <v>393</v>
      </c>
      <c r="H126" s="180">
        <v>1100</v>
      </c>
      <c r="I126" s="181">
        <v>10</v>
      </c>
      <c r="J126" s="164">
        <f>H126*I126</f>
        <v>11000</v>
      </c>
      <c r="K126" s="30"/>
      <c r="L126" s="162">
        <f>K126*H126</f>
        <v>0</v>
      </c>
      <c r="M126" s="161">
        <f>$I126+$K126</f>
        <v>10</v>
      </c>
      <c r="N126" s="165">
        <f>M126*H126</f>
        <v>11000</v>
      </c>
      <c r="O126" s="31">
        <v>10</v>
      </c>
      <c r="P126" s="162">
        <f>O126*H126</f>
        <v>11000</v>
      </c>
      <c r="Q126" s="95" t="s">
        <v>551</v>
      </c>
      <c r="R126" s="25"/>
    </row>
    <row r="127" spans="1:18" s="23" customFormat="1" ht="21">
      <c r="A127" s="51"/>
      <c r="B127" s="360"/>
      <c r="C127" s="58"/>
      <c r="D127" s="58"/>
      <c r="E127" s="58"/>
      <c r="F127" s="58"/>
      <c r="G127" s="58"/>
      <c r="H127" s="58"/>
      <c r="I127" s="58"/>
      <c r="J127" s="58"/>
      <c r="K127" s="58"/>
      <c r="L127" s="58"/>
      <c r="M127" s="161"/>
      <c r="N127" s="58"/>
      <c r="O127" s="58"/>
      <c r="P127" s="58"/>
      <c r="Q127" s="95"/>
      <c r="R127" s="25"/>
    </row>
    <row r="128" spans="1:18" s="23" customFormat="1" ht="30">
      <c r="A128" s="51"/>
      <c r="B128" s="359">
        <v>60</v>
      </c>
      <c r="C128" s="28" t="s">
        <v>652</v>
      </c>
      <c r="D128" s="28">
        <v>54</v>
      </c>
      <c r="E128" s="28" t="s">
        <v>399</v>
      </c>
      <c r="F128" s="34" t="s">
        <v>398</v>
      </c>
      <c r="G128" s="35" t="s">
        <v>393</v>
      </c>
      <c r="H128" s="180">
        <v>900</v>
      </c>
      <c r="I128" s="181">
        <v>25</v>
      </c>
      <c r="J128" s="164">
        <f>H128*I128</f>
        <v>22500</v>
      </c>
      <c r="K128" s="30"/>
      <c r="L128" s="162">
        <f>K128*H128</f>
        <v>0</v>
      </c>
      <c r="M128" s="161">
        <f>$I128+$K128</f>
        <v>25</v>
      </c>
      <c r="N128" s="165">
        <f>M128*H128</f>
        <v>22500</v>
      </c>
      <c r="O128" s="31">
        <v>25</v>
      </c>
      <c r="P128" s="162">
        <f>O128*H128</f>
        <v>22500</v>
      </c>
      <c r="Q128" s="95" t="s">
        <v>551</v>
      </c>
      <c r="R128" s="25"/>
    </row>
    <row r="129" spans="1:18" s="23" customFormat="1" ht="21">
      <c r="A129" s="51"/>
      <c r="B129" s="360"/>
      <c r="C129" s="58"/>
      <c r="D129" s="58"/>
      <c r="E129" s="58"/>
      <c r="F129" s="58"/>
      <c r="G129" s="58"/>
      <c r="H129" s="58"/>
      <c r="I129" s="58"/>
      <c r="J129" s="58"/>
      <c r="K129" s="58"/>
      <c r="L129" s="58"/>
      <c r="M129" s="161"/>
      <c r="N129" s="58"/>
      <c r="O129" s="58"/>
      <c r="P129" s="58"/>
      <c r="Q129" s="95"/>
      <c r="R129" s="25"/>
    </row>
    <row r="130" spans="1:18" s="23" customFormat="1" ht="45">
      <c r="A130" s="51"/>
      <c r="B130" s="359">
        <v>61</v>
      </c>
      <c r="C130" s="28" t="s">
        <v>653</v>
      </c>
      <c r="D130" s="28">
        <v>55</v>
      </c>
      <c r="E130" s="28" t="s">
        <v>397</v>
      </c>
      <c r="F130" s="34" t="s">
        <v>396</v>
      </c>
      <c r="G130" s="35" t="s">
        <v>393</v>
      </c>
      <c r="H130" s="180">
        <v>2800</v>
      </c>
      <c r="I130" s="181">
        <v>50</v>
      </c>
      <c r="J130" s="164">
        <f>H130*I130</f>
        <v>140000</v>
      </c>
      <c r="K130" s="30"/>
      <c r="L130" s="162">
        <f>K130*H130</f>
        <v>0</v>
      </c>
      <c r="M130" s="161">
        <f>$I130+$K130</f>
        <v>50</v>
      </c>
      <c r="N130" s="165">
        <f>M130*H130</f>
        <v>140000</v>
      </c>
      <c r="O130" s="31">
        <v>50</v>
      </c>
      <c r="P130" s="162">
        <f>O130*H130</f>
        <v>140000</v>
      </c>
      <c r="Q130" s="95" t="s">
        <v>551</v>
      </c>
      <c r="R130" s="25"/>
    </row>
    <row r="131" spans="1:18" s="23" customFormat="1" ht="21">
      <c r="A131" s="51"/>
      <c r="B131" s="360"/>
      <c r="C131" s="58"/>
      <c r="D131" s="58"/>
      <c r="E131" s="58"/>
      <c r="F131" s="58"/>
      <c r="G131" s="58"/>
      <c r="H131" s="58"/>
      <c r="I131" s="58"/>
      <c r="J131" s="58"/>
      <c r="K131" s="58"/>
      <c r="L131" s="58"/>
      <c r="M131" s="161"/>
      <c r="N131" s="58"/>
      <c r="O131" s="58"/>
      <c r="P131" s="58"/>
      <c r="Q131" s="95"/>
      <c r="R131" s="25"/>
    </row>
    <row r="132" spans="1:18" s="23" customFormat="1" ht="30">
      <c r="A132" s="51"/>
      <c r="B132" s="359">
        <v>62</v>
      </c>
      <c r="C132" s="28" t="s">
        <v>654</v>
      </c>
      <c r="D132" s="28">
        <v>56</v>
      </c>
      <c r="E132" s="28" t="s">
        <v>395</v>
      </c>
      <c r="F132" s="34" t="s">
        <v>394</v>
      </c>
      <c r="G132" s="35" t="s">
        <v>393</v>
      </c>
      <c r="H132" s="180">
        <v>1400</v>
      </c>
      <c r="I132" s="181">
        <v>200</v>
      </c>
      <c r="J132" s="164">
        <f>H132*I132</f>
        <v>280000</v>
      </c>
      <c r="K132" s="30"/>
      <c r="L132" s="162">
        <f>K132*H132</f>
        <v>0</v>
      </c>
      <c r="M132" s="161">
        <f>$I132+$K132</f>
        <v>200</v>
      </c>
      <c r="N132" s="165">
        <f>M132*H132</f>
        <v>280000</v>
      </c>
      <c r="O132" s="31">
        <v>200</v>
      </c>
      <c r="P132" s="162">
        <f>O132*H132</f>
        <v>280000</v>
      </c>
      <c r="Q132" s="95" t="s">
        <v>551</v>
      </c>
      <c r="R132" s="25"/>
    </row>
    <row r="133" spans="1:18" s="23" customFormat="1" ht="21">
      <c r="A133" s="51"/>
      <c r="B133" s="360"/>
      <c r="C133" s="58"/>
      <c r="D133" s="58"/>
      <c r="E133" s="58"/>
      <c r="F133" s="58"/>
      <c r="G133" s="58"/>
      <c r="H133" s="58"/>
      <c r="I133" s="58"/>
      <c r="J133" s="58"/>
      <c r="K133" s="58"/>
      <c r="L133" s="58"/>
      <c r="M133" s="161"/>
      <c r="N133" s="58"/>
      <c r="O133" s="58"/>
      <c r="P133" s="58"/>
      <c r="Q133" s="95"/>
      <c r="R133" s="25"/>
    </row>
    <row r="134" spans="1:18" s="23" customFormat="1" ht="30">
      <c r="A134" s="51"/>
      <c r="B134" s="359">
        <v>63</v>
      </c>
      <c r="C134" s="28" t="s">
        <v>655</v>
      </c>
      <c r="D134" s="28">
        <v>203</v>
      </c>
      <c r="E134" s="28" t="s">
        <v>392</v>
      </c>
      <c r="F134" s="34" t="s">
        <v>391</v>
      </c>
      <c r="G134" s="29" t="s">
        <v>3</v>
      </c>
      <c r="H134" s="163">
        <v>900</v>
      </c>
      <c r="I134" s="181">
        <v>200</v>
      </c>
      <c r="J134" s="164">
        <f>H134*I134</f>
        <v>180000</v>
      </c>
      <c r="K134" s="30"/>
      <c r="L134" s="162">
        <f>K134*H134</f>
        <v>0</v>
      </c>
      <c r="M134" s="161">
        <f>$I134+$K134</f>
        <v>200</v>
      </c>
      <c r="N134" s="165">
        <f>M134*H134</f>
        <v>180000</v>
      </c>
      <c r="O134" s="31">
        <v>200</v>
      </c>
      <c r="P134" s="162">
        <f>O134*H134</f>
        <v>180000</v>
      </c>
      <c r="Q134" s="95" t="s">
        <v>551</v>
      </c>
      <c r="R134" s="25"/>
    </row>
    <row r="135" spans="1:18" s="23" customFormat="1" ht="21">
      <c r="A135" s="51"/>
      <c r="B135" s="360"/>
      <c r="C135" s="58"/>
      <c r="D135" s="58"/>
      <c r="E135" s="58"/>
      <c r="F135" s="58"/>
      <c r="G135" s="58"/>
      <c r="H135" s="58"/>
      <c r="I135" s="58"/>
      <c r="J135" s="58"/>
      <c r="K135" s="58"/>
      <c r="L135" s="58"/>
      <c r="M135" s="161"/>
      <c r="N135" s="58"/>
      <c r="O135" s="58"/>
      <c r="P135" s="58"/>
      <c r="Q135" s="95"/>
      <c r="R135" s="25"/>
    </row>
    <row r="136" spans="1:18" s="23" customFormat="1">
      <c r="A136" s="51"/>
      <c r="B136" s="359">
        <v>64</v>
      </c>
      <c r="C136" s="28" t="s">
        <v>656</v>
      </c>
      <c r="D136" s="28">
        <v>204</v>
      </c>
      <c r="E136" s="28" t="s">
        <v>390</v>
      </c>
      <c r="F136" s="34" t="s">
        <v>389</v>
      </c>
      <c r="G136" s="29" t="s">
        <v>3</v>
      </c>
      <c r="H136" s="163">
        <v>1600</v>
      </c>
      <c r="I136" s="181">
        <v>18</v>
      </c>
      <c r="J136" s="164">
        <f>H136*I136</f>
        <v>28800</v>
      </c>
      <c r="K136" s="30"/>
      <c r="L136" s="162">
        <f>K136*H136</f>
        <v>0</v>
      </c>
      <c r="M136" s="161">
        <f t="shared" ref="M136:M198" si="6">$I136+$K136</f>
        <v>18</v>
      </c>
      <c r="N136" s="165">
        <f>M136*H136</f>
        <v>28800</v>
      </c>
      <c r="O136" s="31">
        <v>18</v>
      </c>
      <c r="P136" s="162">
        <f>O136*H136</f>
        <v>28800</v>
      </c>
      <c r="Q136" s="95" t="s">
        <v>551</v>
      </c>
      <c r="R136" s="25"/>
    </row>
    <row r="137" spans="1:18" s="23" customFormat="1" ht="21">
      <c r="A137" s="51"/>
      <c r="B137" s="360"/>
      <c r="C137" s="58"/>
      <c r="D137" s="58"/>
      <c r="E137" s="58"/>
      <c r="F137" s="58"/>
      <c r="G137" s="58"/>
      <c r="H137" s="58"/>
      <c r="I137" s="58"/>
      <c r="J137" s="58"/>
      <c r="K137" s="58"/>
      <c r="L137" s="58"/>
      <c r="M137" s="161"/>
      <c r="N137" s="58"/>
      <c r="O137" s="58"/>
      <c r="P137" s="58"/>
      <c r="Q137" s="95"/>
      <c r="R137" s="25"/>
    </row>
    <row r="138" spans="1:18" s="23" customFormat="1" ht="30">
      <c r="A138" s="51"/>
      <c r="B138" s="359">
        <v>65</v>
      </c>
      <c r="C138" s="28" t="s">
        <v>657</v>
      </c>
      <c r="D138" s="28">
        <v>205</v>
      </c>
      <c r="E138" s="28" t="s">
        <v>388</v>
      </c>
      <c r="F138" s="34" t="s">
        <v>387</v>
      </c>
      <c r="G138" s="29" t="s">
        <v>3</v>
      </c>
      <c r="H138" s="163">
        <v>18000</v>
      </c>
      <c r="I138" s="181">
        <v>4</v>
      </c>
      <c r="J138" s="164">
        <f>H138*I138</f>
        <v>72000</v>
      </c>
      <c r="K138" s="30"/>
      <c r="L138" s="162">
        <f>K138*H138</f>
        <v>0</v>
      </c>
      <c r="M138" s="161">
        <f t="shared" si="6"/>
        <v>4</v>
      </c>
      <c r="N138" s="165">
        <f>M138*H138</f>
        <v>72000</v>
      </c>
      <c r="O138" s="31">
        <v>4</v>
      </c>
      <c r="P138" s="162">
        <f>O138*H138</f>
        <v>72000</v>
      </c>
      <c r="Q138" s="95" t="s">
        <v>551</v>
      </c>
      <c r="R138" s="25"/>
    </row>
    <row r="139" spans="1:18" s="23" customFormat="1" ht="21">
      <c r="A139" s="51"/>
      <c r="B139" s="360"/>
      <c r="C139" s="58"/>
      <c r="D139" s="58"/>
      <c r="E139" s="58"/>
      <c r="F139" s="58"/>
      <c r="G139" s="58"/>
      <c r="H139" s="58"/>
      <c r="I139" s="58"/>
      <c r="J139" s="58"/>
      <c r="K139" s="58"/>
      <c r="L139" s="58"/>
      <c r="M139" s="161"/>
      <c r="N139" s="58"/>
      <c r="O139" s="58"/>
      <c r="P139" s="58"/>
      <c r="Q139" s="95"/>
      <c r="R139" s="25"/>
    </row>
    <row r="140" spans="1:18" ht="45">
      <c r="B140" s="359">
        <v>66</v>
      </c>
      <c r="C140" s="28" t="s">
        <v>658</v>
      </c>
      <c r="D140" s="28">
        <v>57</v>
      </c>
      <c r="E140" s="28" t="s">
        <v>386</v>
      </c>
      <c r="F140" s="34" t="s">
        <v>385</v>
      </c>
      <c r="G140" s="35" t="s">
        <v>99</v>
      </c>
      <c r="H140" s="180">
        <v>36</v>
      </c>
      <c r="I140" s="181">
        <v>2000</v>
      </c>
      <c r="J140" s="164">
        <f>H140*I140</f>
        <v>72000</v>
      </c>
      <c r="K140" s="30"/>
      <c r="L140" s="162">
        <f>K140*H140</f>
        <v>0</v>
      </c>
      <c r="M140" s="161">
        <f t="shared" si="6"/>
        <v>2000</v>
      </c>
      <c r="N140" s="165">
        <f>M140*H140</f>
        <v>72000</v>
      </c>
      <c r="O140" s="31">
        <v>2000</v>
      </c>
      <c r="P140" s="162">
        <f>O140*H140</f>
        <v>72000</v>
      </c>
      <c r="Q140" s="95" t="s">
        <v>551</v>
      </c>
      <c r="R140" s="25"/>
    </row>
    <row r="141" spans="1:18" ht="21">
      <c r="B141" s="360"/>
      <c r="C141" s="58"/>
      <c r="D141" s="58"/>
      <c r="E141" s="58"/>
      <c r="F141" s="58"/>
      <c r="G141" s="58"/>
      <c r="H141" s="58"/>
      <c r="I141" s="58"/>
      <c r="J141" s="58"/>
      <c r="K141" s="58"/>
      <c r="L141" s="58"/>
      <c r="M141" s="161"/>
      <c r="N141" s="58"/>
      <c r="O141" s="58"/>
      <c r="P141" s="58"/>
      <c r="Q141" s="95"/>
      <c r="R141" s="25"/>
    </row>
    <row r="142" spans="1:18" ht="45">
      <c r="B142" s="359">
        <v>67</v>
      </c>
      <c r="C142" s="28" t="s">
        <v>659</v>
      </c>
      <c r="D142" s="28">
        <v>58</v>
      </c>
      <c r="E142" s="28" t="s">
        <v>384</v>
      </c>
      <c r="F142" s="34" t="s">
        <v>383</v>
      </c>
      <c r="G142" s="35" t="s">
        <v>99</v>
      </c>
      <c r="H142" s="180">
        <v>100</v>
      </c>
      <c r="I142" s="181">
        <v>2000</v>
      </c>
      <c r="J142" s="164">
        <f>H142*I142</f>
        <v>200000</v>
      </c>
      <c r="K142" s="30"/>
      <c r="L142" s="162">
        <f>K142*H142</f>
        <v>0</v>
      </c>
      <c r="M142" s="161">
        <f t="shared" si="6"/>
        <v>2000</v>
      </c>
      <c r="N142" s="165">
        <f>M142*H142</f>
        <v>200000</v>
      </c>
      <c r="O142" s="31">
        <v>2000</v>
      </c>
      <c r="P142" s="162">
        <f>O142*H142</f>
        <v>200000</v>
      </c>
      <c r="Q142" s="95" t="s">
        <v>551</v>
      </c>
      <c r="R142" s="25"/>
    </row>
    <row r="143" spans="1:18" ht="21">
      <c r="B143" s="360"/>
      <c r="C143" s="58"/>
      <c r="D143" s="58"/>
      <c r="E143" s="58"/>
      <c r="F143" s="58"/>
      <c r="G143" s="58"/>
      <c r="H143" s="58"/>
      <c r="I143" s="58"/>
      <c r="J143" s="58"/>
      <c r="K143" s="58"/>
      <c r="L143" s="58"/>
      <c r="M143" s="161"/>
      <c r="N143" s="58"/>
      <c r="O143" s="58"/>
      <c r="P143" s="58"/>
      <c r="Q143" s="95"/>
      <c r="R143" s="25"/>
    </row>
    <row r="144" spans="1:18" ht="45">
      <c r="B144" s="359">
        <v>68</v>
      </c>
      <c r="C144" s="28" t="s">
        <v>660</v>
      </c>
      <c r="D144" s="28">
        <v>59</v>
      </c>
      <c r="E144" s="28" t="s">
        <v>382</v>
      </c>
      <c r="F144" s="34" t="s">
        <v>381</v>
      </c>
      <c r="G144" s="35" t="s">
        <v>99</v>
      </c>
      <c r="H144" s="180">
        <v>145</v>
      </c>
      <c r="I144" s="181">
        <v>8000</v>
      </c>
      <c r="J144" s="164">
        <f>H144*I144</f>
        <v>1160000</v>
      </c>
      <c r="K144" s="30"/>
      <c r="L144" s="162">
        <f>K144*H144</f>
        <v>0</v>
      </c>
      <c r="M144" s="161">
        <f t="shared" si="6"/>
        <v>8000</v>
      </c>
      <c r="N144" s="165">
        <f>M144*H144</f>
        <v>1160000</v>
      </c>
      <c r="O144" s="31">
        <v>8000</v>
      </c>
      <c r="P144" s="162">
        <f>O144*H144</f>
        <v>1160000</v>
      </c>
      <c r="Q144" s="95" t="s">
        <v>551</v>
      </c>
      <c r="R144" s="25"/>
    </row>
    <row r="145" spans="2:18" ht="21">
      <c r="B145" s="360"/>
      <c r="C145" s="58"/>
      <c r="D145" s="58"/>
      <c r="E145" s="58"/>
      <c r="F145" s="58"/>
      <c r="G145" s="58"/>
      <c r="H145" s="58"/>
      <c r="I145" s="58"/>
      <c r="J145" s="58"/>
      <c r="K145" s="58"/>
      <c r="L145" s="58"/>
      <c r="M145" s="161"/>
      <c r="N145" s="58"/>
      <c r="O145" s="58"/>
      <c r="P145" s="58"/>
      <c r="Q145" s="95"/>
      <c r="R145" s="25"/>
    </row>
    <row r="146" spans="2:18" ht="45">
      <c r="B146" s="359">
        <v>69</v>
      </c>
      <c r="C146" s="28" t="s">
        <v>661</v>
      </c>
      <c r="D146" s="28">
        <v>60</v>
      </c>
      <c r="E146" s="28" t="s">
        <v>380</v>
      </c>
      <c r="F146" s="34" t="s">
        <v>379</v>
      </c>
      <c r="G146" s="35" t="s">
        <v>99</v>
      </c>
      <c r="H146" s="180">
        <v>230</v>
      </c>
      <c r="I146" s="181">
        <v>5000</v>
      </c>
      <c r="J146" s="164">
        <f>H146*I146</f>
        <v>1150000</v>
      </c>
      <c r="K146" s="30"/>
      <c r="L146" s="162">
        <f>K146*H146</f>
        <v>0</v>
      </c>
      <c r="M146" s="161">
        <f t="shared" si="6"/>
        <v>5000</v>
      </c>
      <c r="N146" s="165">
        <f>M146*H146</f>
        <v>1150000</v>
      </c>
      <c r="O146" s="31">
        <v>5000</v>
      </c>
      <c r="P146" s="162">
        <f>O146*H146</f>
        <v>1150000</v>
      </c>
      <c r="Q146" s="95" t="s">
        <v>551</v>
      </c>
      <c r="R146" s="25"/>
    </row>
    <row r="147" spans="2:18" ht="21">
      <c r="B147" s="360"/>
      <c r="C147" s="58"/>
      <c r="D147" s="58"/>
      <c r="E147" s="58"/>
      <c r="F147" s="58"/>
      <c r="G147" s="58"/>
      <c r="H147" s="58"/>
      <c r="I147" s="58"/>
      <c r="J147" s="58"/>
      <c r="K147" s="58"/>
      <c r="L147" s="58"/>
      <c r="M147" s="161"/>
      <c r="N147" s="58"/>
      <c r="O147" s="58"/>
      <c r="P147" s="58"/>
      <c r="Q147" s="95"/>
      <c r="R147" s="25"/>
    </row>
    <row r="148" spans="2:18" ht="45">
      <c r="B148" s="359">
        <v>70</v>
      </c>
      <c r="C148" s="28" t="s">
        <v>662</v>
      </c>
      <c r="D148" s="28">
        <v>61</v>
      </c>
      <c r="E148" s="28" t="s">
        <v>378</v>
      </c>
      <c r="F148" s="34" t="s">
        <v>377</v>
      </c>
      <c r="G148" s="35" t="s">
        <v>99</v>
      </c>
      <c r="H148" s="180">
        <v>325.00000000000006</v>
      </c>
      <c r="I148" s="181">
        <v>300</v>
      </c>
      <c r="J148" s="164">
        <f>H148*I148</f>
        <v>97500.000000000015</v>
      </c>
      <c r="K148" s="30"/>
      <c r="L148" s="162">
        <f>K148*H148</f>
        <v>0</v>
      </c>
      <c r="M148" s="161">
        <f t="shared" si="6"/>
        <v>300</v>
      </c>
      <c r="N148" s="165">
        <f>M148*H148</f>
        <v>97500.000000000015</v>
      </c>
      <c r="O148" s="31">
        <v>300</v>
      </c>
      <c r="P148" s="162">
        <f>O148*H148</f>
        <v>97500.000000000015</v>
      </c>
      <c r="Q148" s="95" t="s">
        <v>551</v>
      </c>
      <c r="R148" s="25"/>
    </row>
    <row r="149" spans="2:18" ht="21">
      <c r="B149" s="360"/>
      <c r="C149" s="58"/>
      <c r="D149" s="58"/>
      <c r="E149" s="58"/>
      <c r="F149" s="58"/>
      <c r="G149" s="58"/>
      <c r="H149" s="58"/>
      <c r="I149" s="58"/>
      <c r="J149" s="58"/>
      <c r="K149" s="58"/>
      <c r="L149" s="58"/>
      <c r="M149" s="161"/>
      <c r="N149" s="58"/>
      <c r="O149" s="58"/>
      <c r="P149" s="58"/>
      <c r="Q149" s="95"/>
      <c r="R149" s="25"/>
    </row>
    <row r="150" spans="2:18" ht="45">
      <c r="B150" s="359">
        <v>71</v>
      </c>
      <c r="C150" s="28" t="s">
        <v>663</v>
      </c>
      <c r="D150" s="28">
        <v>62</v>
      </c>
      <c r="E150" s="28" t="s">
        <v>376</v>
      </c>
      <c r="F150" s="34" t="s">
        <v>375</v>
      </c>
      <c r="G150" s="35" t="s">
        <v>99</v>
      </c>
      <c r="H150" s="180">
        <v>545</v>
      </c>
      <c r="I150" s="181">
        <v>300</v>
      </c>
      <c r="J150" s="164">
        <f>H150*I150</f>
        <v>163500</v>
      </c>
      <c r="K150" s="30"/>
      <c r="L150" s="162">
        <f>K150*H150</f>
        <v>0</v>
      </c>
      <c r="M150" s="161">
        <f t="shared" si="6"/>
        <v>300</v>
      </c>
      <c r="N150" s="165">
        <f>M150*H150</f>
        <v>163500</v>
      </c>
      <c r="O150" s="31">
        <v>300</v>
      </c>
      <c r="P150" s="162">
        <f>O150*H150</f>
        <v>163500</v>
      </c>
      <c r="Q150" s="95" t="s">
        <v>551</v>
      </c>
      <c r="R150" s="25"/>
    </row>
    <row r="151" spans="2:18" ht="21">
      <c r="B151" s="360"/>
      <c r="C151" s="58"/>
      <c r="D151" s="58"/>
      <c r="E151" s="58"/>
      <c r="F151" s="58"/>
      <c r="G151" s="58"/>
      <c r="H151" s="58"/>
      <c r="I151" s="58"/>
      <c r="J151" s="58"/>
      <c r="K151" s="58"/>
      <c r="L151" s="58"/>
      <c r="M151" s="161"/>
      <c r="N151" s="58"/>
      <c r="O151" s="58"/>
      <c r="P151" s="58"/>
      <c r="Q151" s="95"/>
      <c r="R151" s="25"/>
    </row>
    <row r="152" spans="2:18" ht="45">
      <c r="B152" s="359">
        <v>72</v>
      </c>
      <c r="C152" s="28" t="s">
        <v>664</v>
      </c>
      <c r="D152" s="28">
        <v>63</v>
      </c>
      <c r="E152" s="28" t="s">
        <v>374</v>
      </c>
      <c r="F152" s="34" t="s">
        <v>373</v>
      </c>
      <c r="G152" s="35" t="s">
        <v>99</v>
      </c>
      <c r="H152" s="180">
        <v>849.99999999999989</v>
      </c>
      <c r="I152" s="181">
        <v>500</v>
      </c>
      <c r="J152" s="164">
        <f>H152*I152</f>
        <v>424999.99999999994</v>
      </c>
      <c r="K152" s="30"/>
      <c r="L152" s="162">
        <f>K152*H152</f>
        <v>0</v>
      </c>
      <c r="M152" s="161">
        <f t="shared" si="6"/>
        <v>500</v>
      </c>
      <c r="N152" s="165">
        <f>M152*H152</f>
        <v>424999.99999999994</v>
      </c>
      <c r="O152" s="31">
        <v>500</v>
      </c>
      <c r="P152" s="162">
        <f>O152*H152</f>
        <v>424999.99999999994</v>
      </c>
      <c r="Q152" s="95" t="s">
        <v>551</v>
      </c>
      <c r="R152" s="25"/>
    </row>
    <row r="153" spans="2:18" ht="21">
      <c r="B153" s="360"/>
      <c r="C153" s="58"/>
      <c r="D153" s="58"/>
      <c r="E153" s="58"/>
      <c r="F153" s="58"/>
      <c r="G153" s="58"/>
      <c r="H153" s="58"/>
      <c r="I153" s="58"/>
      <c r="J153" s="58"/>
      <c r="K153" s="58"/>
      <c r="L153" s="58"/>
      <c r="M153" s="161"/>
      <c r="N153" s="58"/>
      <c r="O153" s="58"/>
      <c r="P153" s="58"/>
      <c r="Q153" s="95"/>
      <c r="R153" s="25"/>
    </row>
    <row r="154" spans="2:18" ht="30">
      <c r="B154" s="359">
        <v>73</v>
      </c>
      <c r="C154" s="28" t="s">
        <v>665</v>
      </c>
      <c r="D154" s="28">
        <v>64</v>
      </c>
      <c r="E154" s="28" t="s">
        <v>372</v>
      </c>
      <c r="F154" s="34" t="s">
        <v>371</v>
      </c>
      <c r="G154" s="29" t="s">
        <v>3</v>
      </c>
      <c r="H154" s="163">
        <v>1800</v>
      </c>
      <c r="I154" s="181">
        <v>8</v>
      </c>
      <c r="J154" s="164">
        <f>H154*I154</f>
        <v>14400</v>
      </c>
      <c r="K154" s="30"/>
      <c r="L154" s="162">
        <f>K154*H154</f>
        <v>0</v>
      </c>
      <c r="M154" s="161">
        <f t="shared" si="6"/>
        <v>8</v>
      </c>
      <c r="N154" s="165">
        <f>M154*H154</f>
        <v>14400</v>
      </c>
      <c r="O154" s="31">
        <v>8</v>
      </c>
      <c r="P154" s="162">
        <f>O154*H154</f>
        <v>14400</v>
      </c>
      <c r="Q154" s="95" t="s">
        <v>551</v>
      </c>
      <c r="R154" s="25"/>
    </row>
    <row r="155" spans="2:18" ht="21">
      <c r="B155" s="360"/>
      <c r="C155" s="58"/>
      <c r="D155" s="58"/>
      <c r="E155" s="58"/>
      <c r="F155" s="58"/>
      <c r="G155" s="58"/>
      <c r="H155" s="58"/>
      <c r="I155" s="58"/>
      <c r="J155" s="58"/>
      <c r="K155" s="58"/>
      <c r="L155" s="58"/>
      <c r="M155" s="161"/>
      <c r="N155" s="58"/>
      <c r="O155" s="58"/>
      <c r="P155" s="58"/>
      <c r="Q155" s="95"/>
      <c r="R155" s="25"/>
    </row>
    <row r="156" spans="2:18" ht="45">
      <c r="B156" s="359">
        <v>74</v>
      </c>
      <c r="C156" s="28" t="s">
        <v>666</v>
      </c>
      <c r="D156" s="28">
        <v>65</v>
      </c>
      <c r="E156" s="28" t="s">
        <v>370</v>
      </c>
      <c r="F156" s="34" t="s">
        <v>369</v>
      </c>
      <c r="G156" s="29" t="s">
        <v>3</v>
      </c>
      <c r="H156" s="163">
        <v>13000</v>
      </c>
      <c r="I156" s="28">
        <v>10</v>
      </c>
      <c r="J156" s="164">
        <f>H156*I156</f>
        <v>130000</v>
      </c>
      <c r="K156" s="30"/>
      <c r="L156" s="162">
        <f>K156*H156</f>
        <v>0</v>
      </c>
      <c r="M156" s="161">
        <f t="shared" si="6"/>
        <v>10</v>
      </c>
      <c r="N156" s="165">
        <f>M156*H156</f>
        <v>130000</v>
      </c>
      <c r="O156" s="31">
        <v>10</v>
      </c>
      <c r="P156" s="162">
        <f>O156*H156</f>
        <v>130000</v>
      </c>
      <c r="Q156" s="95" t="s">
        <v>551</v>
      </c>
      <c r="R156" s="25"/>
    </row>
    <row r="157" spans="2:18" ht="21">
      <c r="B157" s="360"/>
      <c r="C157" s="58"/>
      <c r="D157" s="58"/>
      <c r="E157" s="58"/>
      <c r="F157" s="58"/>
      <c r="G157" s="58"/>
      <c r="H157" s="58"/>
      <c r="I157" s="58"/>
      <c r="J157" s="58"/>
      <c r="K157" s="58"/>
      <c r="L157" s="58"/>
      <c r="M157" s="161"/>
      <c r="N157" s="58"/>
      <c r="O157" s="58"/>
      <c r="P157" s="58"/>
      <c r="Q157" s="95"/>
      <c r="R157" s="25"/>
    </row>
    <row r="158" spans="2:18" ht="45">
      <c r="B158" s="359">
        <v>75</v>
      </c>
      <c r="C158" s="28" t="s">
        <v>667</v>
      </c>
      <c r="D158" s="28">
        <v>230</v>
      </c>
      <c r="E158" s="28" t="s">
        <v>368</v>
      </c>
      <c r="F158" s="34" t="s">
        <v>367</v>
      </c>
      <c r="G158" s="29" t="s">
        <v>3</v>
      </c>
      <c r="H158" s="163">
        <v>13000</v>
      </c>
      <c r="I158" s="28">
        <v>14</v>
      </c>
      <c r="J158" s="164">
        <f>H158*I158</f>
        <v>182000</v>
      </c>
      <c r="K158" s="30"/>
      <c r="L158" s="162">
        <f>K158*H158</f>
        <v>0</v>
      </c>
      <c r="M158" s="161">
        <f t="shared" si="6"/>
        <v>14</v>
      </c>
      <c r="N158" s="165">
        <f>M158*H158</f>
        <v>182000</v>
      </c>
      <c r="O158" s="31">
        <v>14</v>
      </c>
      <c r="P158" s="162">
        <f>O158*H158</f>
        <v>182000</v>
      </c>
      <c r="Q158" s="95" t="s">
        <v>551</v>
      </c>
      <c r="R158" s="25"/>
    </row>
    <row r="159" spans="2:18" ht="21">
      <c r="B159" s="360"/>
      <c r="C159" s="58"/>
      <c r="D159" s="58"/>
      <c r="E159" s="58"/>
      <c r="F159" s="58"/>
      <c r="G159" s="58"/>
      <c r="H159" s="58"/>
      <c r="I159" s="58"/>
      <c r="J159" s="58"/>
      <c r="K159" s="58"/>
      <c r="L159" s="58"/>
      <c r="M159" s="161"/>
      <c r="N159" s="58"/>
      <c r="O159" s="58"/>
      <c r="P159" s="58"/>
      <c r="Q159" s="95"/>
      <c r="R159" s="25"/>
    </row>
    <row r="160" spans="2:18" ht="30">
      <c r="B160" s="359">
        <v>76</v>
      </c>
      <c r="C160" s="28" t="s">
        <v>668</v>
      </c>
      <c r="D160" s="28">
        <v>66</v>
      </c>
      <c r="E160" s="28" t="s">
        <v>366</v>
      </c>
      <c r="F160" s="34" t="s">
        <v>365</v>
      </c>
      <c r="G160" s="29" t="s">
        <v>3</v>
      </c>
      <c r="H160" s="163">
        <v>50000</v>
      </c>
      <c r="I160" s="28">
        <v>5</v>
      </c>
      <c r="J160" s="164">
        <f>H160*I160</f>
        <v>250000</v>
      </c>
      <c r="K160" s="30"/>
      <c r="L160" s="162">
        <f>K160*H160</f>
        <v>0</v>
      </c>
      <c r="M160" s="161">
        <f t="shared" si="6"/>
        <v>5</v>
      </c>
      <c r="N160" s="165">
        <f>M160*H160</f>
        <v>250000</v>
      </c>
      <c r="O160" s="31">
        <v>5</v>
      </c>
      <c r="P160" s="162">
        <f>O160*H160</f>
        <v>250000</v>
      </c>
      <c r="Q160" s="95" t="s">
        <v>551</v>
      </c>
      <c r="R160" s="25"/>
    </row>
    <row r="161" spans="2:18" ht="21">
      <c r="B161" s="360"/>
      <c r="C161" s="58"/>
      <c r="D161" s="58"/>
      <c r="E161" s="58"/>
      <c r="F161" s="58"/>
      <c r="G161" s="58"/>
      <c r="H161" s="58"/>
      <c r="I161" s="58"/>
      <c r="J161" s="58"/>
      <c r="K161" s="58"/>
      <c r="L161" s="58"/>
      <c r="M161" s="161"/>
      <c r="N161" s="58"/>
      <c r="O161" s="58"/>
      <c r="P161" s="58"/>
      <c r="Q161" s="95"/>
      <c r="R161" s="25"/>
    </row>
    <row r="162" spans="2:18" ht="45">
      <c r="B162" s="359">
        <v>77</v>
      </c>
      <c r="C162" s="28" t="s">
        <v>669</v>
      </c>
      <c r="D162" s="28">
        <v>67</v>
      </c>
      <c r="E162" s="28" t="s">
        <v>364</v>
      </c>
      <c r="F162" s="34" t="s">
        <v>363</v>
      </c>
      <c r="G162" s="29" t="s">
        <v>3</v>
      </c>
      <c r="H162" s="163">
        <v>6000</v>
      </c>
      <c r="I162" s="28">
        <v>10</v>
      </c>
      <c r="J162" s="164">
        <f>H162*I162</f>
        <v>60000</v>
      </c>
      <c r="K162" s="30"/>
      <c r="L162" s="162">
        <f>K162*H162</f>
        <v>0</v>
      </c>
      <c r="M162" s="161">
        <f t="shared" si="6"/>
        <v>10</v>
      </c>
      <c r="N162" s="165">
        <f>M162*H162</f>
        <v>60000</v>
      </c>
      <c r="O162" s="31">
        <v>10</v>
      </c>
      <c r="P162" s="162">
        <f>O162*H162</f>
        <v>60000</v>
      </c>
      <c r="Q162" s="95" t="s">
        <v>551</v>
      </c>
      <c r="R162" s="25"/>
    </row>
    <row r="163" spans="2:18" ht="21">
      <c r="B163" s="360"/>
      <c r="C163" s="58"/>
      <c r="D163" s="58"/>
      <c r="E163" s="58"/>
      <c r="F163" s="58"/>
      <c r="G163" s="58"/>
      <c r="H163" s="58"/>
      <c r="I163" s="58"/>
      <c r="J163" s="58"/>
      <c r="K163" s="58"/>
      <c r="L163" s="58"/>
      <c r="M163" s="161"/>
      <c r="N163" s="58"/>
      <c r="O163" s="58"/>
      <c r="P163" s="58"/>
      <c r="Q163" s="95"/>
      <c r="R163" s="25"/>
    </row>
    <row r="164" spans="2:18" ht="30">
      <c r="B164" s="359">
        <v>78</v>
      </c>
      <c r="C164" s="28" t="s">
        <v>670</v>
      </c>
      <c r="D164" s="28">
        <v>206</v>
      </c>
      <c r="E164" s="28" t="s">
        <v>362</v>
      </c>
      <c r="F164" s="34" t="s">
        <v>361</v>
      </c>
      <c r="G164" s="29" t="s">
        <v>3</v>
      </c>
      <c r="H164" s="163">
        <v>22500</v>
      </c>
      <c r="I164" s="181">
        <v>18</v>
      </c>
      <c r="J164" s="164">
        <f>H164*I164</f>
        <v>405000</v>
      </c>
      <c r="K164" s="30"/>
      <c r="L164" s="162">
        <f>K164*H164</f>
        <v>0</v>
      </c>
      <c r="M164" s="161">
        <f t="shared" si="6"/>
        <v>18</v>
      </c>
      <c r="N164" s="165">
        <f>M164*H164</f>
        <v>405000</v>
      </c>
      <c r="O164" s="31">
        <v>18</v>
      </c>
      <c r="P164" s="162">
        <f>O164*H164</f>
        <v>405000</v>
      </c>
      <c r="Q164" s="95" t="s">
        <v>551</v>
      </c>
      <c r="R164" s="25"/>
    </row>
    <row r="165" spans="2:18" ht="21">
      <c r="B165" s="360"/>
      <c r="C165" s="58"/>
      <c r="D165" s="58"/>
      <c r="E165" s="58"/>
      <c r="F165" s="58"/>
      <c r="G165" s="58"/>
      <c r="H165" s="58"/>
      <c r="I165" s="58"/>
      <c r="J165" s="58"/>
      <c r="K165" s="58"/>
      <c r="L165" s="58"/>
      <c r="M165" s="161"/>
      <c r="N165" s="58"/>
      <c r="O165" s="58"/>
      <c r="P165" s="58"/>
      <c r="Q165" s="95"/>
      <c r="R165" s="25"/>
    </row>
    <row r="166" spans="2:18" ht="45">
      <c r="B166" s="359">
        <v>79</v>
      </c>
      <c r="C166" s="28" t="s">
        <v>671</v>
      </c>
      <c r="D166" s="28">
        <v>68</v>
      </c>
      <c r="E166" s="28" t="s">
        <v>360</v>
      </c>
      <c r="F166" s="34" t="s">
        <v>359</v>
      </c>
      <c r="G166" s="29" t="s">
        <v>3</v>
      </c>
      <c r="H166" s="163">
        <v>54000</v>
      </c>
      <c r="I166" s="181">
        <v>18</v>
      </c>
      <c r="J166" s="164">
        <f>H166*I166</f>
        <v>972000</v>
      </c>
      <c r="K166" s="30"/>
      <c r="L166" s="162">
        <f>K166*H166</f>
        <v>0</v>
      </c>
      <c r="M166" s="161">
        <f t="shared" si="6"/>
        <v>18</v>
      </c>
      <c r="N166" s="165">
        <f>M166*H166</f>
        <v>972000</v>
      </c>
      <c r="O166" s="31">
        <v>18</v>
      </c>
      <c r="P166" s="162">
        <f>O166*H166</f>
        <v>972000</v>
      </c>
      <c r="Q166" s="95" t="s">
        <v>551</v>
      </c>
      <c r="R166" s="25"/>
    </row>
    <row r="167" spans="2:18" ht="21">
      <c r="B167" s="360"/>
      <c r="C167" s="58"/>
      <c r="D167" s="58"/>
      <c r="E167" s="58"/>
      <c r="F167" s="58"/>
      <c r="G167" s="58"/>
      <c r="H167" s="58"/>
      <c r="I167" s="58"/>
      <c r="J167" s="58"/>
      <c r="K167" s="58"/>
      <c r="L167" s="58"/>
      <c r="M167" s="161"/>
      <c r="N167" s="58"/>
      <c r="O167" s="58"/>
      <c r="P167" s="58"/>
      <c r="Q167" s="95"/>
      <c r="R167" s="25"/>
    </row>
    <row r="168" spans="2:18" ht="30">
      <c r="B168" s="359">
        <v>80</v>
      </c>
      <c r="C168" s="28" t="s">
        <v>672</v>
      </c>
      <c r="D168" s="28">
        <v>69</v>
      </c>
      <c r="E168" s="28" t="s">
        <v>358</v>
      </c>
      <c r="F168" s="34" t="s">
        <v>357</v>
      </c>
      <c r="G168" s="29" t="s">
        <v>3</v>
      </c>
      <c r="H168" s="163">
        <v>25000</v>
      </c>
      <c r="I168" s="181">
        <v>6</v>
      </c>
      <c r="J168" s="164">
        <f>H168*I168</f>
        <v>150000</v>
      </c>
      <c r="K168" s="30"/>
      <c r="L168" s="162">
        <f>K168*H168</f>
        <v>0</v>
      </c>
      <c r="M168" s="161">
        <f t="shared" si="6"/>
        <v>6</v>
      </c>
      <c r="N168" s="165">
        <f>M168*H168</f>
        <v>150000</v>
      </c>
      <c r="O168" s="31">
        <v>6</v>
      </c>
      <c r="P168" s="162">
        <f>O168*H168</f>
        <v>150000</v>
      </c>
      <c r="Q168" s="95" t="s">
        <v>551</v>
      </c>
      <c r="R168" s="25"/>
    </row>
    <row r="169" spans="2:18" ht="21">
      <c r="B169" s="360"/>
      <c r="C169" s="58"/>
      <c r="D169" s="58"/>
      <c r="E169" s="58"/>
      <c r="F169" s="58"/>
      <c r="G169" s="58"/>
      <c r="H169" s="58"/>
      <c r="I169" s="58"/>
      <c r="J169" s="58"/>
      <c r="K169" s="58"/>
      <c r="L169" s="58"/>
      <c r="M169" s="161"/>
      <c r="N169" s="58"/>
      <c r="O169" s="58"/>
      <c r="P169" s="58"/>
      <c r="Q169" s="95"/>
      <c r="R169" s="25"/>
    </row>
    <row r="170" spans="2:18">
      <c r="B170" s="359">
        <v>81</v>
      </c>
      <c r="C170" s="28" t="s">
        <v>673</v>
      </c>
      <c r="D170" s="28">
        <v>70</v>
      </c>
      <c r="E170" s="28" t="s">
        <v>356</v>
      </c>
      <c r="F170" s="34" t="s">
        <v>355</v>
      </c>
      <c r="G170" s="35" t="s">
        <v>99</v>
      </c>
      <c r="H170" s="180">
        <v>450</v>
      </c>
      <c r="I170" s="28">
        <v>400</v>
      </c>
      <c r="J170" s="164">
        <f>H170*I170</f>
        <v>180000</v>
      </c>
      <c r="K170" s="30"/>
      <c r="L170" s="162">
        <f>K170*H170</f>
        <v>0</v>
      </c>
      <c r="M170" s="161">
        <f t="shared" si="6"/>
        <v>400</v>
      </c>
      <c r="N170" s="165">
        <f>M170*H170</f>
        <v>180000</v>
      </c>
      <c r="O170" s="31">
        <v>400</v>
      </c>
      <c r="P170" s="162">
        <f>O170*H170</f>
        <v>180000</v>
      </c>
      <c r="Q170" s="95" t="s">
        <v>551</v>
      </c>
      <c r="R170" s="25"/>
    </row>
    <row r="171" spans="2:18" ht="21">
      <c r="B171" s="360"/>
      <c r="C171" s="58"/>
      <c r="D171" s="58"/>
      <c r="E171" s="58"/>
      <c r="F171" s="58"/>
      <c r="G171" s="58"/>
      <c r="H171" s="58"/>
      <c r="I171" s="58"/>
      <c r="J171" s="58"/>
      <c r="K171" s="58"/>
      <c r="L171" s="58"/>
      <c r="M171" s="161"/>
      <c r="N171" s="58"/>
      <c r="O171" s="58"/>
      <c r="P171" s="58"/>
      <c r="Q171" s="95"/>
      <c r="R171" s="25"/>
    </row>
    <row r="172" spans="2:18">
      <c r="B172" s="359">
        <v>82</v>
      </c>
      <c r="C172" s="28" t="s">
        <v>674</v>
      </c>
      <c r="D172" s="28">
        <v>71</v>
      </c>
      <c r="E172" s="28" t="s">
        <v>354</v>
      </c>
      <c r="F172" s="34" t="s">
        <v>353</v>
      </c>
      <c r="G172" s="35" t="s">
        <v>99</v>
      </c>
      <c r="H172" s="180">
        <v>300</v>
      </c>
      <c r="I172" s="28">
        <v>400</v>
      </c>
      <c r="J172" s="164">
        <f>H172*I172</f>
        <v>120000</v>
      </c>
      <c r="K172" s="30"/>
      <c r="L172" s="162">
        <f>K172*H172</f>
        <v>0</v>
      </c>
      <c r="M172" s="161">
        <f t="shared" si="6"/>
        <v>400</v>
      </c>
      <c r="N172" s="165">
        <f>M172*H172</f>
        <v>120000</v>
      </c>
      <c r="O172" s="31">
        <v>400</v>
      </c>
      <c r="P172" s="162">
        <f>O172*H172</f>
        <v>120000</v>
      </c>
      <c r="Q172" s="95" t="s">
        <v>551</v>
      </c>
      <c r="R172" s="25"/>
    </row>
    <row r="173" spans="2:18" ht="21">
      <c r="B173" s="360"/>
      <c r="C173" s="58"/>
      <c r="D173" s="58"/>
      <c r="E173" s="58"/>
      <c r="F173" s="58"/>
      <c r="G173" s="58"/>
      <c r="H173" s="58"/>
      <c r="I173" s="58"/>
      <c r="J173" s="58"/>
      <c r="K173" s="58"/>
      <c r="L173" s="58"/>
      <c r="M173" s="161"/>
      <c r="N173" s="58"/>
      <c r="O173" s="58"/>
      <c r="P173" s="58"/>
      <c r="Q173" s="95"/>
      <c r="R173" s="25"/>
    </row>
    <row r="174" spans="2:18" ht="30">
      <c r="B174" s="359">
        <v>83</v>
      </c>
      <c r="C174" s="28" t="s">
        <v>675</v>
      </c>
      <c r="D174" s="28">
        <v>207</v>
      </c>
      <c r="E174" s="28" t="s">
        <v>352</v>
      </c>
      <c r="F174" s="34" t="s">
        <v>351</v>
      </c>
      <c r="G174" s="29" t="s">
        <v>3</v>
      </c>
      <c r="H174" s="163">
        <v>4800</v>
      </c>
      <c r="I174" s="181">
        <v>20</v>
      </c>
      <c r="J174" s="164">
        <f>H174*I174</f>
        <v>96000</v>
      </c>
      <c r="K174" s="30"/>
      <c r="L174" s="162">
        <f>K174*H174</f>
        <v>0</v>
      </c>
      <c r="M174" s="161">
        <f t="shared" si="6"/>
        <v>20</v>
      </c>
      <c r="N174" s="165">
        <f>M174*H174</f>
        <v>96000</v>
      </c>
      <c r="O174" s="31">
        <v>20</v>
      </c>
      <c r="P174" s="162">
        <f>O174*H174</f>
        <v>96000</v>
      </c>
      <c r="Q174" s="95" t="s">
        <v>551</v>
      </c>
      <c r="R174" s="25"/>
    </row>
    <row r="175" spans="2:18" ht="21">
      <c r="B175" s="360"/>
      <c r="C175" s="58"/>
      <c r="D175" s="58"/>
      <c r="E175" s="58"/>
      <c r="F175" s="58"/>
      <c r="G175" s="58"/>
      <c r="H175" s="58"/>
      <c r="I175" s="58"/>
      <c r="J175" s="58"/>
      <c r="K175" s="58"/>
      <c r="L175" s="58"/>
      <c r="M175" s="161"/>
      <c r="N175" s="58"/>
      <c r="O175" s="58"/>
      <c r="P175" s="58"/>
      <c r="Q175" s="95"/>
      <c r="R175" s="25"/>
    </row>
    <row r="176" spans="2:18" ht="30">
      <c r="B176" s="359">
        <v>84</v>
      </c>
      <c r="C176" s="28" t="s">
        <v>676</v>
      </c>
      <c r="D176" s="28">
        <v>208</v>
      </c>
      <c r="E176" s="28" t="s">
        <v>350</v>
      </c>
      <c r="F176" s="34" t="s">
        <v>349</v>
      </c>
      <c r="G176" s="29" t="s">
        <v>3</v>
      </c>
      <c r="H176" s="163">
        <v>4000</v>
      </c>
      <c r="I176" s="181">
        <v>60</v>
      </c>
      <c r="J176" s="164">
        <f>H176*I176</f>
        <v>240000</v>
      </c>
      <c r="K176" s="30"/>
      <c r="L176" s="162">
        <f>K176*H176</f>
        <v>0</v>
      </c>
      <c r="M176" s="161">
        <f t="shared" si="6"/>
        <v>60</v>
      </c>
      <c r="N176" s="165">
        <f>M176*H176</f>
        <v>240000</v>
      </c>
      <c r="O176" s="31">
        <v>60</v>
      </c>
      <c r="P176" s="162">
        <f>O176*H176</f>
        <v>240000</v>
      </c>
      <c r="Q176" s="95" t="s">
        <v>551</v>
      </c>
      <c r="R176" s="25"/>
    </row>
    <row r="177" spans="2:18" ht="21">
      <c r="B177" s="360"/>
      <c r="C177" s="58"/>
      <c r="D177" s="58"/>
      <c r="E177" s="58"/>
      <c r="F177" s="58"/>
      <c r="G177" s="58"/>
      <c r="H177" s="58"/>
      <c r="I177" s="58"/>
      <c r="J177" s="58"/>
      <c r="K177" s="58"/>
      <c r="L177" s="58"/>
      <c r="M177" s="161"/>
      <c r="N177" s="58"/>
      <c r="O177" s="58"/>
      <c r="P177" s="58"/>
      <c r="Q177" s="95"/>
      <c r="R177" s="25"/>
    </row>
    <row r="178" spans="2:18" ht="45">
      <c r="B178" s="359">
        <v>85</v>
      </c>
      <c r="C178" s="28" t="s">
        <v>677</v>
      </c>
      <c r="D178" s="28">
        <v>209</v>
      </c>
      <c r="E178" s="28" t="s">
        <v>348</v>
      </c>
      <c r="F178" s="34" t="s">
        <v>347</v>
      </c>
      <c r="G178" s="29" t="s">
        <v>3</v>
      </c>
      <c r="H178" s="163">
        <v>1400</v>
      </c>
      <c r="I178" s="181">
        <v>215</v>
      </c>
      <c r="J178" s="164">
        <f>H178*I178</f>
        <v>301000</v>
      </c>
      <c r="K178" s="30"/>
      <c r="L178" s="162">
        <f>K178*H178</f>
        <v>0</v>
      </c>
      <c r="M178" s="161">
        <f t="shared" si="6"/>
        <v>215</v>
      </c>
      <c r="N178" s="165">
        <f>M178*H178</f>
        <v>301000</v>
      </c>
      <c r="O178" s="31">
        <v>215</v>
      </c>
      <c r="P178" s="162">
        <f>O178*H178</f>
        <v>301000</v>
      </c>
      <c r="Q178" s="95" t="s">
        <v>551</v>
      </c>
      <c r="R178" s="25"/>
    </row>
    <row r="179" spans="2:18" ht="21">
      <c r="B179" s="360"/>
      <c r="C179" s="58"/>
      <c r="D179" s="58"/>
      <c r="E179" s="58"/>
      <c r="F179" s="58"/>
      <c r="G179" s="58"/>
      <c r="H179" s="58"/>
      <c r="I179" s="58"/>
      <c r="J179" s="58"/>
      <c r="K179" s="58"/>
      <c r="L179" s="58"/>
      <c r="M179" s="161"/>
      <c r="N179" s="58"/>
      <c r="O179" s="58"/>
      <c r="P179" s="58"/>
      <c r="Q179" s="95"/>
      <c r="R179" s="25"/>
    </row>
    <row r="180" spans="2:18" ht="30">
      <c r="B180" s="359">
        <v>86</v>
      </c>
      <c r="C180" s="28" t="s">
        <v>678</v>
      </c>
      <c r="D180" s="28">
        <v>210</v>
      </c>
      <c r="E180" s="28" t="s">
        <v>346</v>
      </c>
      <c r="F180" s="34" t="s">
        <v>345</v>
      </c>
      <c r="G180" s="29" t="s">
        <v>3</v>
      </c>
      <c r="H180" s="163">
        <v>1800</v>
      </c>
      <c r="I180" s="181">
        <v>95</v>
      </c>
      <c r="J180" s="164">
        <f>H180*I180</f>
        <v>171000</v>
      </c>
      <c r="K180" s="30"/>
      <c r="L180" s="162">
        <f>K180*H180</f>
        <v>0</v>
      </c>
      <c r="M180" s="161">
        <f t="shared" si="6"/>
        <v>95</v>
      </c>
      <c r="N180" s="165">
        <f>M180*H180</f>
        <v>171000</v>
      </c>
      <c r="O180" s="31">
        <v>95</v>
      </c>
      <c r="P180" s="162">
        <f>O180*H180</f>
        <v>171000</v>
      </c>
      <c r="Q180" s="95" t="s">
        <v>551</v>
      </c>
      <c r="R180" s="25"/>
    </row>
    <row r="181" spans="2:18" ht="21">
      <c r="B181" s="360"/>
      <c r="C181" s="58"/>
      <c r="D181" s="58"/>
      <c r="E181" s="58"/>
      <c r="F181" s="58"/>
      <c r="G181" s="58"/>
      <c r="H181" s="58"/>
      <c r="I181" s="58"/>
      <c r="J181" s="58"/>
      <c r="K181" s="58"/>
      <c r="L181" s="58"/>
      <c r="M181" s="161"/>
      <c r="N181" s="58"/>
      <c r="O181" s="58"/>
      <c r="P181" s="58"/>
      <c r="Q181" s="95"/>
      <c r="R181" s="25"/>
    </row>
    <row r="182" spans="2:18" ht="30">
      <c r="B182" s="359">
        <v>87</v>
      </c>
      <c r="C182" s="28" t="s">
        <v>679</v>
      </c>
      <c r="D182" s="28">
        <v>72</v>
      </c>
      <c r="E182" s="28" t="s">
        <v>344</v>
      </c>
      <c r="F182" s="34" t="s">
        <v>343</v>
      </c>
      <c r="G182" s="29" t="s">
        <v>3</v>
      </c>
      <c r="H182" s="163">
        <v>160</v>
      </c>
      <c r="I182" s="181">
        <v>8</v>
      </c>
      <c r="J182" s="164">
        <f>H182*I182</f>
        <v>1280</v>
      </c>
      <c r="K182" s="30"/>
      <c r="L182" s="162">
        <f>K182*H182</f>
        <v>0</v>
      </c>
      <c r="M182" s="161">
        <f t="shared" si="6"/>
        <v>8</v>
      </c>
      <c r="N182" s="165">
        <f>M182*H182</f>
        <v>1280</v>
      </c>
      <c r="O182" s="31">
        <v>8</v>
      </c>
      <c r="P182" s="162">
        <f>O182*H182</f>
        <v>1280</v>
      </c>
      <c r="Q182" s="95" t="s">
        <v>551</v>
      </c>
      <c r="R182" s="25"/>
    </row>
    <row r="183" spans="2:18" ht="21">
      <c r="B183" s="360"/>
      <c r="C183" s="58"/>
      <c r="D183" s="58"/>
      <c r="E183" s="58"/>
      <c r="F183" s="58"/>
      <c r="G183" s="58"/>
      <c r="H183" s="58"/>
      <c r="I183" s="58"/>
      <c r="J183" s="58"/>
      <c r="K183" s="58"/>
      <c r="L183" s="58"/>
      <c r="M183" s="161"/>
      <c r="N183" s="58"/>
      <c r="O183" s="58"/>
      <c r="P183" s="58"/>
      <c r="Q183" s="95"/>
      <c r="R183" s="25"/>
    </row>
    <row r="184" spans="2:18" ht="45">
      <c r="B184" s="359">
        <v>88</v>
      </c>
      <c r="C184" s="28" t="s">
        <v>680</v>
      </c>
      <c r="D184" s="28">
        <v>231</v>
      </c>
      <c r="E184" s="28" t="s">
        <v>342</v>
      </c>
      <c r="F184" s="34" t="s">
        <v>341</v>
      </c>
      <c r="G184" s="29" t="s">
        <v>3</v>
      </c>
      <c r="H184" s="163">
        <v>3700.0000000000005</v>
      </c>
      <c r="I184" s="181">
        <v>40</v>
      </c>
      <c r="J184" s="164">
        <f>H184*I184</f>
        <v>148000.00000000003</v>
      </c>
      <c r="K184" s="30"/>
      <c r="L184" s="162">
        <f>K184*H184</f>
        <v>0</v>
      </c>
      <c r="M184" s="161">
        <f t="shared" si="6"/>
        <v>40</v>
      </c>
      <c r="N184" s="165">
        <f>M184*H184</f>
        <v>148000.00000000003</v>
      </c>
      <c r="O184" s="31">
        <v>40</v>
      </c>
      <c r="P184" s="162">
        <f>O184*H184</f>
        <v>148000.00000000003</v>
      </c>
      <c r="Q184" s="95" t="s">
        <v>551</v>
      </c>
      <c r="R184" s="25"/>
    </row>
    <row r="185" spans="2:18" ht="21">
      <c r="B185" s="360"/>
      <c r="C185" s="58"/>
      <c r="D185" s="58"/>
      <c r="E185" s="58"/>
      <c r="F185" s="58"/>
      <c r="G185" s="58"/>
      <c r="H185" s="58"/>
      <c r="I185" s="58"/>
      <c r="J185" s="58"/>
      <c r="K185" s="58"/>
      <c r="L185" s="58"/>
      <c r="M185" s="161"/>
      <c r="N185" s="58"/>
      <c r="O185" s="58"/>
      <c r="P185" s="58"/>
      <c r="Q185" s="95"/>
      <c r="R185" s="25"/>
    </row>
    <row r="186" spans="2:18" ht="30">
      <c r="B186" s="359">
        <v>89</v>
      </c>
      <c r="C186" s="28" t="s">
        <v>681</v>
      </c>
      <c r="D186" s="28">
        <v>73</v>
      </c>
      <c r="E186" s="28" t="s">
        <v>340</v>
      </c>
      <c r="F186" s="34" t="s">
        <v>339</v>
      </c>
      <c r="G186" s="29" t="s">
        <v>3</v>
      </c>
      <c r="H186" s="163">
        <v>1000</v>
      </c>
      <c r="I186" s="181">
        <v>40</v>
      </c>
      <c r="J186" s="164">
        <f>H186*I186</f>
        <v>40000</v>
      </c>
      <c r="K186" s="30"/>
      <c r="L186" s="162">
        <f>K186*H186</f>
        <v>0</v>
      </c>
      <c r="M186" s="161">
        <f t="shared" si="6"/>
        <v>40</v>
      </c>
      <c r="N186" s="165">
        <f>M186*H186</f>
        <v>40000</v>
      </c>
      <c r="O186" s="31">
        <v>40</v>
      </c>
      <c r="P186" s="162">
        <f>O186*H186</f>
        <v>40000</v>
      </c>
      <c r="Q186" s="95" t="s">
        <v>551</v>
      </c>
      <c r="R186" s="25"/>
    </row>
    <row r="187" spans="2:18" ht="21">
      <c r="B187" s="360"/>
      <c r="C187" s="58"/>
      <c r="D187" s="58"/>
      <c r="E187" s="58"/>
      <c r="F187" s="58"/>
      <c r="G187" s="58"/>
      <c r="H187" s="58"/>
      <c r="I187" s="58"/>
      <c r="J187" s="58"/>
      <c r="K187" s="58"/>
      <c r="L187" s="58"/>
      <c r="M187" s="161"/>
      <c r="N187" s="58"/>
      <c r="O187" s="58"/>
      <c r="P187" s="58"/>
      <c r="Q187" s="95"/>
      <c r="R187" s="25"/>
    </row>
    <row r="188" spans="2:18">
      <c r="B188" s="359">
        <v>90</v>
      </c>
      <c r="C188" s="28" t="s">
        <v>682</v>
      </c>
      <c r="D188" s="28">
        <v>74</v>
      </c>
      <c r="E188" s="28" t="s">
        <v>338</v>
      </c>
      <c r="F188" s="34" t="s">
        <v>337</v>
      </c>
      <c r="G188" s="29" t="s">
        <v>3</v>
      </c>
      <c r="H188" s="163">
        <v>210</v>
      </c>
      <c r="I188" s="181">
        <v>40</v>
      </c>
      <c r="J188" s="164">
        <f>H188*I188</f>
        <v>8400</v>
      </c>
      <c r="K188" s="30"/>
      <c r="L188" s="162">
        <f>K188*H188</f>
        <v>0</v>
      </c>
      <c r="M188" s="161">
        <f t="shared" si="6"/>
        <v>40</v>
      </c>
      <c r="N188" s="165">
        <f>M188*H188</f>
        <v>8400</v>
      </c>
      <c r="O188" s="31">
        <v>40</v>
      </c>
      <c r="P188" s="162">
        <f>O188*H188</f>
        <v>8400</v>
      </c>
      <c r="Q188" s="95" t="s">
        <v>551</v>
      </c>
      <c r="R188" s="25"/>
    </row>
    <row r="189" spans="2:18" ht="21">
      <c r="B189" s="360"/>
      <c r="C189" s="58"/>
      <c r="D189" s="58"/>
      <c r="E189" s="58"/>
      <c r="F189" s="58"/>
      <c r="G189" s="58"/>
      <c r="H189" s="58"/>
      <c r="I189" s="58"/>
      <c r="J189" s="58"/>
      <c r="K189" s="58"/>
      <c r="L189" s="58"/>
      <c r="M189" s="161"/>
      <c r="N189" s="58"/>
      <c r="O189" s="58"/>
      <c r="P189" s="58"/>
      <c r="Q189" s="95"/>
      <c r="R189" s="25"/>
    </row>
    <row r="190" spans="2:18" ht="30">
      <c r="B190" s="359">
        <v>91</v>
      </c>
      <c r="C190" s="28" t="s">
        <v>683</v>
      </c>
      <c r="D190" s="28">
        <v>75</v>
      </c>
      <c r="E190" s="28" t="s">
        <v>336</v>
      </c>
      <c r="F190" s="34" t="s">
        <v>335</v>
      </c>
      <c r="G190" s="29" t="s">
        <v>3</v>
      </c>
      <c r="H190" s="163">
        <v>600</v>
      </c>
      <c r="I190" s="181">
        <v>40</v>
      </c>
      <c r="J190" s="164">
        <f>H190*I190</f>
        <v>24000</v>
      </c>
      <c r="K190" s="30"/>
      <c r="L190" s="162">
        <f>K190*H190</f>
        <v>0</v>
      </c>
      <c r="M190" s="161">
        <f t="shared" si="6"/>
        <v>40</v>
      </c>
      <c r="N190" s="165">
        <f>M190*H190</f>
        <v>24000</v>
      </c>
      <c r="O190" s="31">
        <v>40</v>
      </c>
      <c r="P190" s="162">
        <f>O190*H190</f>
        <v>24000</v>
      </c>
      <c r="Q190" s="95" t="s">
        <v>551</v>
      </c>
      <c r="R190" s="25"/>
    </row>
    <row r="191" spans="2:18" ht="21">
      <c r="B191" s="360"/>
      <c r="C191" s="58"/>
      <c r="D191" s="58"/>
      <c r="E191" s="58"/>
      <c r="F191" s="58"/>
      <c r="G191" s="58"/>
      <c r="H191" s="58"/>
      <c r="I191" s="58"/>
      <c r="J191" s="58"/>
      <c r="K191" s="58"/>
      <c r="L191" s="58"/>
      <c r="M191" s="161"/>
      <c r="N191" s="58"/>
      <c r="O191" s="58"/>
      <c r="P191" s="58"/>
      <c r="Q191" s="95"/>
      <c r="R191" s="25"/>
    </row>
    <row r="192" spans="2:18">
      <c r="B192" s="359">
        <v>92</v>
      </c>
      <c r="C192" s="28" t="s">
        <v>684</v>
      </c>
      <c r="D192" s="28">
        <v>211</v>
      </c>
      <c r="E192" s="28" t="s">
        <v>334</v>
      </c>
      <c r="F192" s="34" t="s">
        <v>333</v>
      </c>
      <c r="G192" s="29" t="s">
        <v>3</v>
      </c>
      <c r="H192" s="163">
        <v>3000</v>
      </c>
      <c r="I192" s="181">
        <v>5</v>
      </c>
      <c r="J192" s="164">
        <f>H192*I192</f>
        <v>15000</v>
      </c>
      <c r="K192" s="30"/>
      <c r="L192" s="162">
        <f>K192*H192</f>
        <v>0</v>
      </c>
      <c r="M192" s="161">
        <f t="shared" si="6"/>
        <v>5</v>
      </c>
      <c r="N192" s="165">
        <f>M192*H192</f>
        <v>15000</v>
      </c>
      <c r="O192" s="31">
        <v>5</v>
      </c>
      <c r="P192" s="162">
        <f>O192*H192</f>
        <v>15000</v>
      </c>
      <c r="Q192" s="95" t="s">
        <v>551</v>
      </c>
      <c r="R192" s="25"/>
    </row>
    <row r="193" spans="2:18" ht="21">
      <c r="B193" s="360"/>
      <c r="C193" s="58"/>
      <c r="D193" s="58"/>
      <c r="E193" s="58"/>
      <c r="F193" s="58"/>
      <c r="G193" s="58"/>
      <c r="H193" s="58"/>
      <c r="I193" s="58"/>
      <c r="J193" s="58"/>
      <c r="K193" s="58"/>
      <c r="L193" s="58"/>
      <c r="M193" s="161"/>
      <c r="N193" s="58"/>
      <c r="O193" s="58"/>
      <c r="P193" s="58"/>
      <c r="Q193" s="95"/>
      <c r="R193" s="25"/>
    </row>
    <row r="194" spans="2:18" ht="30">
      <c r="B194" s="359">
        <v>93</v>
      </c>
      <c r="C194" s="28" t="s">
        <v>685</v>
      </c>
      <c r="D194" s="28">
        <v>212</v>
      </c>
      <c r="E194" s="28" t="s">
        <v>332</v>
      </c>
      <c r="F194" s="34" t="s">
        <v>331</v>
      </c>
      <c r="G194" s="29" t="s">
        <v>3</v>
      </c>
      <c r="H194" s="163">
        <v>4899.9999999999991</v>
      </c>
      <c r="I194" s="181">
        <v>10</v>
      </c>
      <c r="J194" s="164">
        <f>H194*I194</f>
        <v>48999.999999999993</v>
      </c>
      <c r="K194" s="30"/>
      <c r="L194" s="162">
        <f>K194*H194</f>
        <v>0</v>
      </c>
      <c r="M194" s="161">
        <f t="shared" si="6"/>
        <v>10</v>
      </c>
      <c r="N194" s="165">
        <f>M194*H194</f>
        <v>48999.999999999993</v>
      </c>
      <c r="O194" s="31">
        <v>10</v>
      </c>
      <c r="P194" s="162">
        <f>O194*H194</f>
        <v>48999.999999999993</v>
      </c>
      <c r="Q194" s="95" t="s">
        <v>551</v>
      </c>
      <c r="R194" s="25"/>
    </row>
    <row r="195" spans="2:18" ht="21">
      <c r="B195" s="360"/>
      <c r="C195" s="58"/>
      <c r="D195" s="58"/>
      <c r="E195" s="58"/>
      <c r="F195" s="58"/>
      <c r="G195" s="58"/>
      <c r="H195" s="58"/>
      <c r="I195" s="58"/>
      <c r="J195" s="58"/>
      <c r="K195" s="58"/>
      <c r="L195" s="58"/>
      <c r="M195" s="161"/>
      <c r="N195" s="58"/>
      <c r="O195" s="58"/>
      <c r="P195" s="58"/>
      <c r="Q195" s="95"/>
      <c r="R195" s="25"/>
    </row>
    <row r="196" spans="2:18" ht="30">
      <c r="B196" s="359">
        <v>94</v>
      </c>
      <c r="C196" s="28" t="s">
        <v>686</v>
      </c>
      <c r="D196" s="28">
        <v>76</v>
      </c>
      <c r="E196" s="28" t="s">
        <v>330</v>
      </c>
      <c r="F196" s="34" t="s">
        <v>329</v>
      </c>
      <c r="G196" s="29" t="s">
        <v>3</v>
      </c>
      <c r="H196" s="163">
        <v>900</v>
      </c>
      <c r="I196" s="181">
        <v>15</v>
      </c>
      <c r="J196" s="164">
        <f>H196*I196</f>
        <v>13500</v>
      </c>
      <c r="K196" s="30"/>
      <c r="L196" s="162">
        <f>K196*H196</f>
        <v>0</v>
      </c>
      <c r="M196" s="161">
        <f t="shared" si="6"/>
        <v>15</v>
      </c>
      <c r="N196" s="165">
        <f>M196*H196</f>
        <v>13500</v>
      </c>
      <c r="O196" s="31">
        <v>15</v>
      </c>
      <c r="P196" s="162">
        <f>O196*H196</f>
        <v>13500</v>
      </c>
      <c r="Q196" s="95" t="s">
        <v>551</v>
      </c>
      <c r="R196" s="25"/>
    </row>
    <row r="197" spans="2:18" ht="21">
      <c r="B197" s="360"/>
      <c r="C197" s="58"/>
      <c r="D197" s="58"/>
      <c r="E197" s="58"/>
      <c r="F197" s="58"/>
      <c r="G197" s="58"/>
      <c r="H197" s="58"/>
      <c r="I197" s="58"/>
      <c r="J197" s="58"/>
      <c r="K197" s="58"/>
      <c r="L197" s="58"/>
      <c r="M197" s="161"/>
      <c r="N197" s="58"/>
      <c r="O197" s="58"/>
      <c r="P197" s="58"/>
      <c r="Q197" s="95"/>
      <c r="R197" s="25"/>
    </row>
    <row r="198" spans="2:18">
      <c r="B198" s="359">
        <v>95</v>
      </c>
      <c r="C198" s="28" t="s">
        <v>687</v>
      </c>
      <c r="D198" s="28">
        <v>77</v>
      </c>
      <c r="E198" s="28" t="s">
        <v>328</v>
      </c>
      <c r="F198" s="34" t="s">
        <v>327</v>
      </c>
      <c r="G198" s="29" t="s">
        <v>3</v>
      </c>
      <c r="H198" s="163">
        <v>3200</v>
      </c>
      <c r="I198" s="181">
        <v>15</v>
      </c>
      <c r="J198" s="164">
        <f>H198*I198</f>
        <v>48000</v>
      </c>
      <c r="K198" s="30"/>
      <c r="L198" s="162">
        <f>K198*H198</f>
        <v>0</v>
      </c>
      <c r="M198" s="161">
        <f t="shared" si="6"/>
        <v>15</v>
      </c>
      <c r="N198" s="165">
        <f>M198*H198</f>
        <v>48000</v>
      </c>
      <c r="O198" s="31">
        <v>15</v>
      </c>
      <c r="P198" s="162">
        <f>O198*H198</f>
        <v>48000</v>
      </c>
      <c r="Q198" s="95" t="s">
        <v>551</v>
      </c>
      <c r="R198" s="25"/>
    </row>
    <row r="199" spans="2:18" ht="21">
      <c r="B199" s="360"/>
      <c r="C199" s="58"/>
      <c r="D199" s="58"/>
      <c r="E199" s="58"/>
      <c r="F199" s="58"/>
      <c r="G199" s="58"/>
      <c r="H199" s="58"/>
      <c r="I199" s="58"/>
      <c r="J199" s="58"/>
      <c r="K199" s="58"/>
      <c r="L199" s="58"/>
      <c r="M199" s="161"/>
      <c r="N199" s="58"/>
      <c r="O199" s="58"/>
      <c r="P199" s="58"/>
      <c r="Q199" s="95"/>
      <c r="R199" s="25"/>
    </row>
    <row r="200" spans="2:18" ht="60">
      <c r="B200" s="359">
        <v>96</v>
      </c>
      <c r="C200" s="28" t="s">
        <v>688</v>
      </c>
      <c r="D200" s="28">
        <v>213</v>
      </c>
      <c r="E200" s="28" t="s">
        <v>326</v>
      </c>
      <c r="F200" s="34" t="s">
        <v>325</v>
      </c>
      <c r="G200" s="29" t="s">
        <v>3</v>
      </c>
      <c r="H200" s="163">
        <v>1315000</v>
      </c>
      <c r="I200" s="181">
        <v>1</v>
      </c>
      <c r="J200" s="164">
        <f>H200*I200</f>
        <v>1315000</v>
      </c>
      <c r="K200" s="30"/>
      <c r="L200" s="162">
        <f>K200*H200</f>
        <v>0</v>
      </c>
      <c r="M200" s="161">
        <f t="shared" ref="M200:M258" si="7">$I200+$K200</f>
        <v>1</v>
      </c>
      <c r="N200" s="165">
        <f>M200*H200</f>
        <v>1315000</v>
      </c>
      <c r="O200" s="31">
        <v>1</v>
      </c>
      <c r="P200" s="162">
        <f>O200*H200</f>
        <v>1315000</v>
      </c>
      <c r="Q200" s="95" t="s">
        <v>551</v>
      </c>
      <c r="R200" s="25"/>
    </row>
    <row r="201" spans="2:18" ht="21">
      <c r="B201" s="360"/>
      <c r="C201" s="58"/>
      <c r="D201" s="58"/>
      <c r="E201" s="58"/>
      <c r="F201" s="58"/>
      <c r="G201" s="58"/>
      <c r="H201" s="58"/>
      <c r="I201" s="58"/>
      <c r="J201" s="58"/>
      <c r="K201" s="58"/>
      <c r="L201" s="58"/>
      <c r="M201" s="161"/>
      <c r="N201" s="58"/>
      <c r="O201" s="58"/>
      <c r="P201" s="58"/>
      <c r="Q201" s="95"/>
      <c r="R201" s="25"/>
    </row>
    <row r="202" spans="2:18" ht="60">
      <c r="B202" s="359">
        <v>97</v>
      </c>
      <c r="C202" s="28" t="s">
        <v>689</v>
      </c>
      <c r="D202" s="28">
        <v>214</v>
      </c>
      <c r="E202" s="28" t="s">
        <v>324</v>
      </c>
      <c r="F202" s="34" t="s">
        <v>323</v>
      </c>
      <c r="G202" s="29" t="s">
        <v>3</v>
      </c>
      <c r="H202" s="163">
        <v>875000.00000000012</v>
      </c>
      <c r="I202" s="181">
        <v>1</v>
      </c>
      <c r="J202" s="164">
        <f>H202*I202</f>
        <v>875000.00000000012</v>
      </c>
      <c r="K202" s="30"/>
      <c r="L202" s="162">
        <f>K202*H202</f>
        <v>0</v>
      </c>
      <c r="M202" s="161">
        <f t="shared" si="7"/>
        <v>1</v>
      </c>
      <c r="N202" s="165">
        <f>M202*H202</f>
        <v>875000.00000000012</v>
      </c>
      <c r="O202" s="31">
        <v>1</v>
      </c>
      <c r="P202" s="162">
        <f>O202*H202</f>
        <v>875000.00000000012</v>
      </c>
      <c r="Q202" s="95" t="s">
        <v>551</v>
      </c>
      <c r="R202" s="25"/>
    </row>
    <row r="203" spans="2:18" ht="21">
      <c r="B203" s="360"/>
      <c r="C203" s="58"/>
      <c r="D203" s="58"/>
      <c r="E203" s="58"/>
      <c r="F203" s="58"/>
      <c r="G203" s="58"/>
      <c r="H203" s="58"/>
      <c r="I203" s="58"/>
      <c r="J203" s="58"/>
      <c r="K203" s="58"/>
      <c r="L203" s="58"/>
      <c r="M203" s="161"/>
      <c r="N203" s="58"/>
      <c r="O203" s="58"/>
      <c r="P203" s="58"/>
      <c r="Q203" s="95"/>
      <c r="R203" s="25"/>
    </row>
    <row r="204" spans="2:18" ht="45">
      <c r="B204" s="359">
        <v>98</v>
      </c>
      <c r="C204" s="28" t="s">
        <v>690</v>
      </c>
      <c r="D204" s="28">
        <v>215</v>
      </c>
      <c r="E204" s="28" t="s">
        <v>322</v>
      </c>
      <c r="F204" s="34" t="s">
        <v>321</v>
      </c>
      <c r="G204" s="29" t="s">
        <v>3</v>
      </c>
      <c r="H204" s="163">
        <v>370000</v>
      </c>
      <c r="I204" s="182">
        <v>2</v>
      </c>
      <c r="J204" s="164">
        <f>H204*I204</f>
        <v>740000</v>
      </c>
      <c r="K204" s="30"/>
      <c r="L204" s="162">
        <f>K204*H204</f>
        <v>0</v>
      </c>
      <c r="M204" s="161">
        <f t="shared" si="7"/>
        <v>2</v>
      </c>
      <c r="N204" s="165">
        <f>M204*H204</f>
        <v>740000</v>
      </c>
      <c r="O204" s="31">
        <v>2</v>
      </c>
      <c r="P204" s="162">
        <f>O204*H204</f>
        <v>740000</v>
      </c>
      <c r="Q204" s="95" t="s">
        <v>551</v>
      </c>
      <c r="R204" s="25"/>
    </row>
    <row r="205" spans="2:18" ht="21">
      <c r="B205" s="360"/>
      <c r="C205" s="58"/>
      <c r="D205" s="58"/>
      <c r="E205" s="58"/>
      <c r="F205" s="58"/>
      <c r="G205" s="58"/>
      <c r="H205" s="58"/>
      <c r="I205" s="58"/>
      <c r="J205" s="58"/>
      <c r="K205" s="58"/>
      <c r="L205" s="58"/>
      <c r="M205" s="161"/>
      <c r="N205" s="58"/>
      <c r="O205" s="58"/>
      <c r="P205" s="58"/>
      <c r="Q205" s="95"/>
      <c r="R205" s="25"/>
    </row>
    <row r="206" spans="2:18" ht="75">
      <c r="B206" s="359">
        <v>99</v>
      </c>
      <c r="C206" s="28" t="s">
        <v>691</v>
      </c>
      <c r="D206" s="28">
        <v>78</v>
      </c>
      <c r="E206" s="28" t="s">
        <v>320</v>
      </c>
      <c r="F206" s="34" t="s">
        <v>319</v>
      </c>
      <c r="G206" s="29" t="s">
        <v>3</v>
      </c>
      <c r="H206" s="163">
        <v>450000.00000000006</v>
      </c>
      <c r="I206" s="182">
        <v>1</v>
      </c>
      <c r="J206" s="164">
        <f>H206*I206</f>
        <v>450000.00000000006</v>
      </c>
      <c r="K206" s="30"/>
      <c r="L206" s="162">
        <f>K206*H206</f>
        <v>0</v>
      </c>
      <c r="M206" s="161">
        <f t="shared" si="7"/>
        <v>1</v>
      </c>
      <c r="N206" s="165">
        <f>M206*H206</f>
        <v>450000.00000000006</v>
      </c>
      <c r="O206" s="31">
        <v>1</v>
      </c>
      <c r="P206" s="162">
        <f>O206*H206</f>
        <v>450000.00000000006</v>
      </c>
      <c r="Q206" s="95" t="s">
        <v>551</v>
      </c>
      <c r="R206" s="25"/>
    </row>
    <row r="207" spans="2:18" ht="21" customHeight="1">
      <c r="B207" s="359"/>
      <c r="C207" s="28"/>
      <c r="D207" s="28"/>
      <c r="E207" s="28"/>
      <c r="F207" s="34"/>
      <c r="G207" s="29"/>
      <c r="H207" s="163"/>
      <c r="I207" s="182"/>
      <c r="J207" s="164"/>
      <c r="K207" s="30"/>
      <c r="L207" s="162"/>
      <c r="M207" s="161"/>
      <c r="N207" s="165"/>
      <c r="O207" s="31"/>
      <c r="P207" s="162"/>
      <c r="Q207" s="95"/>
      <c r="R207" s="59"/>
    </row>
    <row r="208" spans="2:18" ht="150">
      <c r="B208" s="368">
        <v>100</v>
      </c>
      <c r="C208" s="30" t="s">
        <v>692</v>
      </c>
      <c r="D208" s="28">
        <v>232</v>
      </c>
      <c r="E208" s="28" t="s">
        <v>318</v>
      </c>
      <c r="F208" s="33" t="s">
        <v>317</v>
      </c>
      <c r="G208" s="29" t="s">
        <v>3</v>
      </c>
      <c r="H208" s="163">
        <v>4000000</v>
      </c>
      <c r="I208" s="28">
        <v>1</v>
      </c>
      <c r="J208" s="164">
        <f>H208*I208</f>
        <v>4000000</v>
      </c>
      <c r="K208" s="30"/>
      <c r="L208" s="162">
        <f>K208*H208</f>
        <v>0</v>
      </c>
      <c r="M208" s="161">
        <f t="shared" si="7"/>
        <v>1</v>
      </c>
      <c r="N208" s="165">
        <f>M208*H208</f>
        <v>4000000</v>
      </c>
      <c r="O208" s="31">
        <v>0</v>
      </c>
      <c r="P208" s="162">
        <f>O208*H208</f>
        <v>0</v>
      </c>
      <c r="Q208" s="95" t="s">
        <v>551</v>
      </c>
    </row>
    <row r="209" spans="2:18" ht="21">
      <c r="B209" s="360"/>
      <c r="C209" s="58"/>
      <c r="D209" s="58"/>
      <c r="E209" s="58"/>
      <c r="F209" s="58"/>
      <c r="G209" s="58"/>
      <c r="H209" s="58"/>
      <c r="I209" s="58"/>
      <c r="J209" s="58"/>
      <c r="K209" s="58"/>
      <c r="L209" s="58"/>
      <c r="M209" s="161"/>
      <c r="N209" s="58"/>
      <c r="O209" s="58"/>
      <c r="P209" s="58"/>
      <c r="Q209" s="95"/>
    </row>
    <row r="210" spans="2:18">
      <c r="B210" s="359">
        <v>101</v>
      </c>
      <c r="C210" s="28" t="s">
        <v>693</v>
      </c>
      <c r="D210" s="28">
        <v>79</v>
      </c>
      <c r="E210" s="28" t="s">
        <v>316</v>
      </c>
      <c r="F210" s="34" t="s">
        <v>315</v>
      </c>
      <c r="G210" s="35" t="s">
        <v>99</v>
      </c>
      <c r="H210" s="180">
        <v>300</v>
      </c>
      <c r="I210" s="181">
        <v>200</v>
      </c>
      <c r="J210" s="164">
        <f>H210*I210</f>
        <v>60000</v>
      </c>
      <c r="K210" s="30"/>
      <c r="L210" s="162">
        <f>K210*H210</f>
        <v>0</v>
      </c>
      <c r="M210" s="161">
        <f t="shared" si="7"/>
        <v>200</v>
      </c>
      <c r="N210" s="165">
        <f>M210*H210</f>
        <v>60000</v>
      </c>
      <c r="O210" s="31">
        <v>200</v>
      </c>
      <c r="P210" s="162">
        <f>O210*H210</f>
        <v>60000</v>
      </c>
      <c r="Q210" s="95" t="s">
        <v>551</v>
      </c>
      <c r="R210" s="25"/>
    </row>
    <row r="211" spans="2:18" ht="21">
      <c r="B211" s="360"/>
      <c r="C211" s="58"/>
      <c r="D211" s="58"/>
      <c r="E211" s="58"/>
      <c r="F211" s="58"/>
      <c r="G211" s="58"/>
      <c r="H211" s="58"/>
      <c r="I211" s="58"/>
      <c r="J211" s="58"/>
      <c r="K211" s="58"/>
      <c r="L211" s="58"/>
      <c r="M211" s="161"/>
      <c r="N211" s="58"/>
      <c r="O211" s="58"/>
      <c r="P211" s="58"/>
      <c r="Q211" s="95"/>
      <c r="R211" s="25"/>
    </row>
    <row r="212" spans="2:18">
      <c r="B212" s="359">
        <v>102</v>
      </c>
      <c r="C212" s="28" t="s">
        <v>694</v>
      </c>
      <c r="D212" s="28">
        <v>80</v>
      </c>
      <c r="E212" s="28" t="s">
        <v>314</v>
      </c>
      <c r="F212" s="34" t="s">
        <v>313</v>
      </c>
      <c r="G212" s="35" t="s">
        <v>99</v>
      </c>
      <c r="H212" s="180">
        <v>560</v>
      </c>
      <c r="I212" s="181">
        <v>200</v>
      </c>
      <c r="J212" s="164">
        <f>H212*I212</f>
        <v>112000</v>
      </c>
      <c r="K212" s="30"/>
      <c r="L212" s="162">
        <f>K212*H212</f>
        <v>0</v>
      </c>
      <c r="M212" s="161">
        <f t="shared" si="7"/>
        <v>200</v>
      </c>
      <c r="N212" s="165">
        <f>M212*H212</f>
        <v>112000</v>
      </c>
      <c r="O212" s="31">
        <v>200</v>
      </c>
      <c r="P212" s="162">
        <f>O212*H212</f>
        <v>112000</v>
      </c>
      <c r="Q212" s="95" t="s">
        <v>551</v>
      </c>
      <c r="R212" s="25"/>
    </row>
    <row r="213" spans="2:18" ht="21">
      <c r="B213" s="360"/>
      <c r="C213" s="58"/>
      <c r="D213" s="58"/>
      <c r="E213" s="58"/>
      <c r="F213" s="58"/>
      <c r="G213" s="58"/>
      <c r="H213" s="58"/>
      <c r="I213" s="58"/>
      <c r="J213" s="58"/>
      <c r="K213" s="58"/>
      <c r="L213" s="58"/>
      <c r="M213" s="161"/>
      <c r="N213" s="58"/>
      <c r="O213" s="58"/>
      <c r="P213" s="58"/>
      <c r="Q213" s="95"/>
      <c r="R213" s="25"/>
    </row>
    <row r="214" spans="2:18">
      <c r="B214" s="359">
        <v>103</v>
      </c>
      <c r="C214" s="28" t="s">
        <v>695</v>
      </c>
      <c r="D214" s="28">
        <v>81</v>
      </c>
      <c r="E214" s="28" t="s">
        <v>312</v>
      </c>
      <c r="F214" s="34" t="s">
        <v>311</v>
      </c>
      <c r="G214" s="35" t="s">
        <v>99</v>
      </c>
      <c r="H214" s="180">
        <v>750</v>
      </c>
      <c r="I214" s="181">
        <v>75</v>
      </c>
      <c r="J214" s="164">
        <f>H214*I214</f>
        <v>56250</v>
      </c>
      <c r="K214" s="30"/>
      <c r="L214" s="162">
        <f>K214*H214</f>
        <v>0</v>
      </c>
      <c r="M214" s="161">
        <f t="shared" si="7"/>
        <v>75</v>
      </c>
      <c r="N214" s="165">
        <f>M214*H214</f>
        <v>56250</v>
      </c>
      <c r="O214" s="31">
        <v>75</v>
      </c>
      <c r="P214" s="162">
        <f>O214*H214</f>
        <v>56250</v>
      </c>
      <c r="Q214" s="95" t="s">
        <v>551</v>
      </c>
      <c r="R214" s="25"/>
    </row>
    <row r="215" spans="2:18" ht="21">
      <c r="B215" s="360"/>
      <c r="C215" s="58"/>
      <c r="D215" s="58"/>
      <c r="E215" s="58"/>
      <c r="F215" s="58"/>
      <c r="G215" s="58"/>
      <c r="H215" s="58"/>
      <c r="I215" s="58"/>
      <c r="J215" s="58"/>
      <c r="K215" s="58"/>
      <c r="L215" s="58"/>
      <c r="M215" s="161"/>
      <c r="N215" s="58"/>
      <c r="O215" s="58"/>
      <c r="P215" s="58"/>
      <c r="Q215" s="95"/>
      <c r="R215" s="25"/>
    </row>
    <row r="216" spans="2:18">
      <c r="B216" s="359">
        <v>104</v>
      </c>
      <c r="C216" s="28" t="s">
        <v>696</v>
      </c>
      <c r="D216" s="28">
        <v>82</v>
      </c>
      <c r="E216" s="28" t="s">
        <v>310</v>
      </c>
      <c r="F216" s="34" t="s">
        <v>309</v>
      </c>
      <c r="G216" s="35" t="s">
        <v>99</v>
      </c>
      <c r="H216" s="180">
        <v>1050</v>
      </c>
      <c r="I216" s="181">
        <v>50</v>
      </c>
      <c r="J216" s="164">
        <f>H216*I216</f>
        <v>52500</v>
      </c>
      <c r="K216" s="30"/>
      <c r="L216" s="162">
        <f>K216*H216</f>
        <v>0</v>
      </c>
      <c r="M216" s="161">
        <f t="shared" si="7"/>
        <v>50</v>
      </c>
      <c r="N216" s="165">
        <f>M216*H216</f>
        <v>52500</v>
      </c>
      <c r="O216" s="31">
        <v>50</v>
      </c>
      <c r="P216" s="162">
        <f>O216*H216</f>
        <v>52500</v>
      </c>
      <c r="Q216" s="95" t="s">
        <v>551</v>
      </c>
      <c r="R216" s="25"/>
    </row>
    <row r="217" spans="2:18" ht="21">
      <c r="B217" s="360"/>
      <c r="C217" s="58"/>
      <c r="D217" s="58"/>
      <c r="E217" s="58"/>
      <c r="F217" s="58"/>
      <c r="G217" s="58"/>
      <c r="H217" s="58"/>
      <c r="I217" s="58"/>
      <c r="J217" s="58"/>
      <c r="K217" s="58"/>
      <c r="L217" s="58"/>
      <c r="M217" s="161"/>
      <c r="N217" s="58"/>
      <c r="O217" s="58"/>
      <c r="P217" s="58"/>
      <c r="Q217" s="95"/>
      <c r="R217" s="25"/>
    </row>
    <row r="218" spans="2:18">
      <c r="B218" s="359">
        <v>105</v>
      </c>
      <c r="C218" s="28" t="s">
        <v>697</v>
      </c>
      <c r="D218" s="28">
        <v>83</v>
      </c>
      <c r="E218" s="28" t="s">
        <v>308</v>
      </c>
      <c r="F218" s="34" t="s">
        <v>307</v>
      </c>
      <c r="G218" s="35" t="s">
        <v>99</v>
      </c>
      <c r="H218" s="180">
        <v>1500</v>
      </c>
      <c r="I218" s="181">
        <v>50</v>
      </c>
      <c r="J218" s="164">
        <f>H218*I218</f>
        <v>75000</v>
      </c>
      <c r="K218" s="30"/>
      <c r="L218" s="162">
        <f>K218*H218</f>
        <v>0</v>
      </c>
      <c r="M218" s="161">
        <f t="shared" si="7"/>
        <v>50</v>
      </c>
      <c r="N218" s="165">
        <f>M218*H218</f>
        <v>75000</v>
      </c>
      <c r="O218" s="31">
        <v>50</v>
      </c>
      <c r="P218" s="162">
        <f>O218*H218</f>
        <v>75000</v>
      </c>
      <c r="Q218" s="95" t="s">
        <v>551</v>
      </c>
      <c r="R218" s="25"/>
    </row>
    <row r="219" spans="2:18" ht="21">
      <c r="B219" s="360"/>
      <c r="C219" s="58"/>
      <c r="D219" s="58"/>
      <c r="E219" s="58"/>
      <c r="F219" s="58"/>
      <c r="G219" s="58"/>
      <c r="H219" s="58"/>
      <c r="I219" s="58"/>
      <c r="J219" s="58"/>
      <c r="K219" s="58"/>
      <c r="L219" s="58"/>
      <c r="M219" s="161"/>
      <c r="N219" s="58"/>
      <c r="O219" s="58"/>
      <c r="P219" s="58"/>
      <c r="Q219" s="95"/>
      <c r="R219" s="25"/>
    </row>
    <row r="220" spans="2:18">
      <c r="B220" s="359">
        <v>106</v>
      </c>
      <c r="C220" s="28" t="s">
        <v>698</v>
      </c>
      <c r="D220" s="28">
        <v>84</v>
      </c>
      <c r="E220" s="28" t="s">
        <v>306</v>
      </c>
      <c r="F220" s="34" t="s">
        <v>305</v>
      </c>
      <c r="G220" s="35" t="s">
        <v>99</v>
      </c>
      <c r="H220" s="180">
        <v>1900</v>
      </c>
      <c r="I220" s="181">
        <v>100</v>
      </c>
      <c r="J220" s="164">
        <f>H220*I220</f>
        <v>190000</v>
      </c>
      <c r="K220" s="30"/>
      <c r="L220" s="162">
        <f>K220*H220</f>
        <v>0</v>
      </c>
      <c r="M220" s="161">
        <f t="shared" si="7"/>
        <v>100</v>
      </c>
      <c r="N220" s="165">
        <f>M220*H220</f>
        <v>190000</v>
      </c>
      <c r="O220" s="31">
        <v>100</v>
      </c>
      <c r="P220" s="162">
        <f>O220*H220</f>
        <v>190000</v>
      </c>
      <c r="Q220" s="95" t="s">
        <v>551</v>
      </c>
      <c r="R220" s="25"/>
    </row>
    <row r="221" spans="2:18" ht="21">
      <c r="B221" s="360"/>
      <c r="C221" s="58"/>
      <c r="D221" s="58"/>
      <c r="E221" s="58"/>
      <c r="F221" s="58"/>
      <c r="G221" s="58"/>
      <c r="H221" s="58"/>
      <c r="I221" s="58"/>
      <c r="J221" s="58"/>
      <c r="K221" s="58"/>
      <c r="L221" s="58"/>
      <c r="M221" s="161"/>
      <c r="N221" s="58"/>
      <c r="O221" s="58"/>
      <c r="P221" s="58"/>
      <c r="Q221" s="95"/>
      <c r="R221" s="25"/>
    </row>
    <row r="222" spans="2:18">
      <c r="B222" s="359">
        <v>107</v>
      </c>
      <c r="C222" s="28" t="s">
        <v>699</v>
      </c>
      <c r="D222" s="28">
        <v>85</v>
      </c>
      <c r="E222" s="28" t="s">
        <v>304</v>
      </c>
      <c r="F222" s="34" t="s">
        <v>303</v>
      </c>
      <c r="G222" s="35" t="s">
        <v>99</v>
      </c>
      <c r="H222" s="180">
        <v>2400</v>
      </c>
      <c r="I222" s="181">
        <v>500</v>
      </c>
      <c r="J222" s="164">
        <f>H222*I222</f>
        <v>1200000</v>
      </c>
      <c r="K222" s="30"/>
      <c r="L222" s="162">
        <f>K222*H222</f>
        <v>0</v>
      </c>
      <c r="M222" s="161">
        <f t="shared" si="7"/>
        <v>500</v>
      </c>
      <c r="N222" s="165">
        <f>M222*H222</f>
        <v>1200000</v>
      </c>
      <c r="O222" s="31">
        <v>500</v>
      </c>
      <c r="P222" s="162">
        <f>O222*H222</f>
        <v>1200000</v>
      </c>
      <c r="Q222" s="95" t="s">
        <v>551</v>
      </c>
      <c r="R222" s="25"/>
    </row>
    <row r="223" spans="2:18" ht="21">
      <c r="B223" s="360"/>
      <c r="C223" s="58"/>
      <c r="D223" s="58"/>
      <c r="E223" s="58"/>
      <c r="F223" s="58"/>
      <c r="G223" s="58"/>
      <c r="H223" s="58"/>
      <c r="I223" s="58"/>
      <c r="J223" s="58"/>
      <c r="K223" s="58"/>
      <c r="L223" s="58"/>
      <c r="M223" s="161"/>
      <c r="N223" s="58"/>
      <c r="O223" s="58"/>
      <c r="P223" s="58"/>
      <c r="Q223" s="95"/>
      <c r="R223" s="25"/>
    </row>
    <row r="224" spans="2:18">
      <c r="B224" s="359">
        <v>108</v>
      </c>
      <c r="C224" s="28" t="s">
        <v>700</v>
      </c>
      <c r="D224" s="28">
        <v>86</v>
      </c>
      <c r="E224" s="28" t="s">
        <v>302</v>
      </c>
      <c r="F224" s="34" t="s">
        <v>301</v>
      </c>
      <c r="G224" s="29" t="s">
        <v>3</v>
      </c>
      <c r="H224" s="163">
        <v>849.99999999999989</v>
      </c>
      <c r="I224" s="181">
        <v>8</v>
      </c>
      <c r="J224" s="164">
        <f>H224*I224</f>
        <v>6799.9999999999991</v>
      </c>
      <c r="K224" s="30"/>
      <c r="L224" s="162">
        <f>K224*H224</f>
        <v>0</v>
      </c>
      <c r="M224" s="161">
        <f t="shared" si="7"/>
        <v>8</v>
      </c>
      <c r="N224" s="165">
        <f>M224*H224</f>
        <v>6799.9999999999991</v>
      </c>
      <c r="O224" s="31">
        <v>8</v>
      </c>
      <c r="P224" s="162">
        <f>O224*H224</f>
        <v>6799.9999999999991</v>
      </c>
      <c r="Q224" s="95" t="s">
        <v>551</v>
      </c>
      <c r="R224" s="25"/>
    </row>
    <row r="225" spans="2:18" ht="21">
      <c r="B225" s="360"/>
      <c r="C225" s="58"/>
      <c r="D225" s="58"/>
      <c r="E225" s="58"/>
      <c r="F225" s="58"/>
      <c r="G225" s="58"/>
      <c r="H225" s="58"/>
      <c r="I225" s="58"/>
      <c r="J225" s="58"/>
      <c r="K225" s="58"/>
      <c r="L225" s="58"/>
      <c r="M225" s="161"/>
      <c r="N225" s="58"/>
      <c r="O225" s="58"/>
      <c r="P225" s="58"/>
      <c r="Q225" s="95"/>
      <c r="R225" s="25"/>
    </row>
    <row r="226" spans="2:18">
      <c r="B226" s="359">
        <v>109</v>
      </c>
      <c r="C226" s="28" t="s">
        <v>701</v>
      </c>
      <c r="D226" s="28">
        <v>87</v>
      </c>
      <c r="E226" s="28" t="s">
        <v>300</v>
      </c>
      <c r="F226" s="34" t="s">
        <v>299</v>
      </c>
      <c r="G226" s="29" t="s">
        <v>3</v>
      </c>
      <c r="H226" s="163">
        <v>1200</v>
      </c>
      <c r="I226" s="181">
        <v>8</v>
      </c>
      <c r="J226" s="164">
        <f>H226*I226</f>
        <v>9600</v>
      </c>
      <c r="K226" s="30"/>
      <c r="L226" s="162">
        <f>K226*H226</f>
        <v>0</v>
      </c>
      <c r="M226" s="161">
        <f t="shared" si="7"/>
        <v>8</v>
      </c>
      <c r="N226" s="165">
        <f>M226*H226</f>
        <v>9600</v>
      </c>
      <c r="O226" s="31">
        <v>8</v>
      </c>
      <c r="P226" s="162">
        <f>O226*H226</f>
        <v>9600</v>
      </c>
      <c r="Q226" s="95" t="s">
        <v>551</v>
      </c>
      <c r="R226" s="25"/>
    </row>
    <row r="227" spans="2:18" ht="21">
      <c r="B227" s="360"/>
      <c r="C227" s="58"/>
      <c r="D227" s="58"/>
      <c r="E227" s="58"/>
      <c r="F227" s="58"/>
      <c r="G227" s="58"/>
      <c r="H227" s="58"/>
      <c r="I227" s="58"/>
      <c r="J227" s="58"/>
      <c r="K227" s="58"/>
      <c r="L227" s="58"/>
      <c r="M227" s="161"/>
      <c r="N227" s="58"/>
      <c r="O227" s="58"/>
      <c r="P227" s="58"/>
      <c r="Q227" s="95"/>
      <c r="R227" s="25"/>
    </row>
    <row r="228" spans="2:18">
      <c r="B228" s="359">
        <v>110</v>
      </c>
      <c r="C228" s="28" t="s">
        <v>702</v>
      </c>
      <c r="D228" s="28">
        <v>88</v>
      </c>
      <c r="E228" s="28" t="s">
        <v>298</v>
      </c>
      <c r="F228" s="34" t="s">
        <v>297</v>
      </c>
      <c r="G228" s="29" t="s">
        <v>3</v>
      </c>
      <c r="H228" s="163">
        <v>1500</v>
      </c>
      <c r="I228" s="181">
        <v>8</v>
      </c>
      <c r="J228" s="164">
        <f>H228*I228</f>
        <v>12000</v>
      </c>
      <c r="K228" s="30"/>
      <c r="L228" s="162">
        <f>K228*H228</f>
        <v>0</v>
      </c>
      <c r="M228" s="161">
        <f t="shared" si="7"/>
        <v>8</v>
      </c>
      <c r="N228" s="165">
        <f>M228*H228</f>
        <v>12000</v>
      </c>
      <c r="O228" s="31">
        <v>8</v>
      </c>
      <c r="P228" s="162">
        <f>O228*H228</f>
        <v>12000</v>
      </c>
      <c r="Q228" s="95" t="s">
        <v>551</v>
      </c>
      <c r="R228" s="25"/>
    </row>
    <row r="229" spans="2:18" ht="21">
      <c r="B229" s="360"/>
      <c r="C229" s="58"/>
      <c r="D229" s="58"/>
      <c r="E229" s="58"/>
      <c r="F229" s="58"/>
      <c r="G229" s="58"/>
      <c r="H229" s="58"/>
      <c r="I229" s="58"/>
      <c r="J229" s="58"/>
      <c r="K229" s="58"/>
      <c r="L229" s="58"/>
      <c r="M229" s="161"/>
      <c r="N229" s="58"/>
      <c r="O229" s="58"/>
      <c r="P229" s="58"/>
      <c r="Q229" s="95"/>
      <c r="R229" s="25"/>
    </row>
    <row r="230" spans="2:18">
      <c r="B230" s="359">
        <v>111</v>
      </c>
      <c r="C230" s="28" t="s">
        <v>703</v>
      </c>
      <c r="D230" s="28">
        <v>89</v>
      </c>
      <c r="E230" s="28" t="s">
        <v>296</v>
      </c>
      <c r="F230" s="34" t="s">
        <v>295</v>
      </c>
      <c r="G230" s="29" t="s">
        <v>3</v>
      </c>
      <c r="H230" s="163">
        <v>1900</v>
      </c>
      <c r="I230" s="181">
        <v>4</v>
      </c>
      <c r="J230" s="164">
        <f>H230*I230</f>
        <v>7600</v>
      </c>
      <c r="K230" s="30"/>
      <c r="L230" s="162">
        <f>K230*H230</f>
        <v>0</v>
      </c>
      <c r="M230" s="161">
        <f t="shared" si="7"/>
        <v>4</v>
      </c>
      <c r="N230" s="165">
        <f>M230*H230</f>
        <v>7600</v>
      </c>
      <c r="O230" s="31">
        <v>4</v>
      </c>
      <c r="P230" s="162">
        <f>O230*H230</f>
        <v>7600</v>
      </c>
      <c r="Q230" s="95" t="s">
        <v>551</v>
      </c>
      <c r="R230" s="25"/>
    </row>
    <row r="231" spans="2:18" ht="21">
      <c r="B231" s="360"/>
      <c r="C231" s="58"/>
      <c r="D231" s="58"/>
      <c r="E231" s="58"/>
      <c r="F231" s="58"/>
      <c r="G231" s="58"/>
      <c r="H231" s="58"/>
      <c r="I231" s="58"/>
      <c r="J231" s="58"/>
      <c r="K231" s="58"/>
      <c r="L231" s="58"/>
      <c r="M231" s="161"/>
      <c r="N231" s="58"/>
      <c r="O231" s="58"/>
      <c r="P231" s="58"/>
      <c r="Q231" s="95"/>
      <c r="R231" s="25"/>
    </row>
    <row r="232" spans="2:18">
      <c r="B232" s="359">
        <v>112</v>
      </c>
      <c r="C232" s="28" t="s">
        <v>704</v>
      </c>
      <c r="D232" s="28">
        <v>90</v>
      </c>
      <c r="E232" s="28" t="s">
        <v>294</v>
      </c>
      <c r="F232" s="34" t="s">
        <v>293</v>
      </c>
      <c r="G232" s="29" t="s">
        <v>3</v>
      </c>
      <c r="H232" s="163">
        <v>2500</v>
      </c>
      <c r="I232" s="181">
        <v>4</v>
      </c>
      <c r="J232" s="164">
        <f>H232*I232</f>
        <v>10000</v>
      </c>
      <c r="K232" s="30"/>
      <c r="L232" s="162">
        <f>K232*H232</f>
        <v>0</v>
      </c>
      <c r="M232" s="161">
        <f t="shared" si="7"/>
        <v>4</v>
      </c>
      <c r="N232" s="165">
        <f>M232*H232</f>
        <v>10000</v>
      </c>
      <c r="O232" s="31">
        <v>4</v>
      </c>
      <c r="P232" s="162">
        <f>O232*H232</f>
        <v>10000</v>
      </c>
      <c r="Q232" s="95" t="s">
        <v>551</v>
      </c>
      <c r="R232" s="25"/>
    </row>
    <row r="233" spans="2:18" ht="21">
      <c r="B233" s="360"/>
      <c r="C233" s="58"/>
      <c r="D233" s="58"/>
      <c r="E233" s="58"/>
      <c r="F233" s="58"/>
      <c r="G233" s="58"/>
      <c r="H233" s="58"/>
      <c r="I233" s="58"/>
      <c r="J233" s="58"/>
      <c r="K233" s="58"/>
      <c r="L233" s="58"/>
      <c r="M233" s="161"/>
      <c r="N233" s="58"/>
      <c r="O233" s="58"/>
      <c r="P233" s="58"/>
      <c r="Q233" s="95"/>
      <c r="R233" s="25"/>
    </row>
    <row r="234" spans="2:18">
      <c r="B234" s="359">
        <v>113</v>
      </c>
      <c r="C234" s="28" t="s">
        <v>705</v>
      </c>
      <c r="D234" s="28">
        <v>91</v>
      </c>
      <c r="E234" s="28" t="s">
        <v>292</v>
      </c>
      <c r="F234" s="34" t="s">
        <v>291</v>
      </c>
      <c r="G234" s="29" t="s">
        <v>3</v>
      </c>
      <c r="H234" s="163">
        <v>3500</v>
      </c>
      <c r="I234" s="181">
        <v>4</v>
      </c>
      <c r="J234" s="164">
        <f>H234*I234</f>
        <v>14000</v>
      </c>
      <c r="K234" s="30"/>
      <c r="L234" s="162">
        <f>K234*H234</f>
        <v>0</v>
      </c>
      <c r="M234" s="161">
        <f t="shared" si="7"/>
        <v>4</v>
      </c>
      <c r="N234" s="165">
        <f>M234*H234</f>
        <v>14000</v>
      </c>
      <c r="O234" s="31">
        <v>4</v>
      </c>
      <c r="P234" s="162">
        <f>O234*H234</f>
        <v>14000</v>
      </c>
      <c r="Q234" s="95" t="s">
        <v>551</v>
      </c>
      <c r="R234" s="25"/>
    </row>
    <row r="235" spans="2:18" ht="21">
      <c r="B235" s="360"/>
      <c r="C235" s="58"/>
      <c r="D235" s="58"/>
      <c r="E235" s="58"/>
      <c r="F235" s="58"/>
      <c r="G235" s="58"/>
      <c r="H235" s="58"/>
      <c r="I235" s="58"/>
      <c r="J235" s="58"/>
      <c r="K235" s="58"/>
      <c r="L235" s="58"/>
      <c r="M235" s="161"/>
      <c r="N235" s="58"/>
      <c r="O235" s="58"/>
      <c r="P235" s="58"/>
      <c r="Q235" s="95"/>
      <c r="R235" s="25"/>
    </row>
    <row r="236" spans="2:18">
      <c r="B236" s="359">
        <v>114</v>
      </c>
      <c r="C236" s="28" t="s">
        <v>706</v>
      </c>
      <c r="D236" s="28">
        <v>92</v>
      </c>
      <c r="E236" s="28" t="s">
        <v>290</v>
      </c>
      <c r="F236" s="34" t="s">
        <v>289</v>
      </c>
      <c r="G236" s="29" t="s">
        <v>3</v>
      </c>
      <c r="H236" s="163">
        <v>4000</v>
      </c>
      <c r="I236" s="181">
        <v>12</v>
      </c>
      <c r="J236" s="164">
        <f>H236*I236</f>
        <v>48000</v>
      </c>
      <c r="K236" s="30"/>
      <c r="L236" s="162">
        <f>K236*H236</f>
        <v>0</v>
      </c>
      <c r="M236" s="161">
        <f t="shared" si="7"/>
        <v>12</v>
      </c>
      <c r="N236" s="165">
        <f>M236*H236</f>
        <v>48000</v>
      </c>
      <c r="O236" s="31">
        <v>12</v>
      </c>
      <c r="P236" s="162">
        <f>O236*H236</f>
        <v>48000</v>
      </c>
      <c r="Q236" s="95" t="s">
        <v>551</v>
      </c>
      <c r="R236" s="25"/>
    </row>
    <row r="237" spans="2:18" ht="21">
      <c r="B237" s="360"/>
      <c r="C237" s="58"/>
      <c r="D237" s="58"/>
      <c r="E237" s="58"/>
      <c r="F237" s="58"/>
      <c r="G237" s="58"/>
      <c r="H237" s="58"/>
      <c r="I237" s="58"/>
      <c r="J237" s="58"/>
      <c r="K237" s="58"/>
      <c r="L237" s="58"/>
      <c r="M237" s="161"/>
      <c r="N237" s="58"/>
      <c r="O237" s="58"/>
      <c r="P237" s="58"/>
      <c r="Q237" s="95"/>
      <c r="R237" s="25"/>
    </row>
    <row r="238" spans="2:18" ht="30">
      <c r="B238" s="359">
        <v>115</v>
      </c>
      <c r="C238" s="28" t="s">
        <v>707</v>
      </c>
      <c r="D238" s="28">
        <v>93</v>
      </c>
      <c r="E238" s="28" t="s">
        <v>288</v>
      </c>
      <c r="F238" s="34" t="s">
        <v>287</v>
      </c>
      <c r="G238" s="35" t="s">
        <v>99</v>
      </c>
      <c r="H238" s="180">
        <v>1100</v>
      </c>
      <c r="I238" s="181">
        <v>100</v>
      </c>
      <c r="J238" s="164">
        <f>H238*I238</f>
        <v>110000</v>
      </c>
      <c r="K238" s="30"/>
      <c r="L238" s="162">
        <f>K238*H238</f>
        <v>0</v>
      </c>
      <c r="M238" s="161">
        <f t="shared" si="7"/>
        <v>100</v>
      </c>
      <c r="N238" s="165">
        <f>M238*H238</f>
        <v>110000</v>
      </c>
      <c r="O238" s="31">
        <v>100</v>
      </c>
      <c r="P238" s="162">
        <f>O238*H238</f>
        <v>110000</v>
      </c>
      <c r="Q238" s="95" t="s">
        <v>551</v>
      </c>
      <c r="R238" s="25"/>
    </row>
    <row r="239" spans="2:18" ht="21">
      <c r="B239" s="360"/>
      <c r="C239" s="58"/>
      <c r="D239" s="58"/>
      <c r="E239" s="58"/>
      <c r="F239" s="58"/>
      <c r="G239" s="58"/>
      <c r="H239" s="58"/>
      <c r="I239" s="58"/>
      <c r="J239" s="58"/>
      <c r="K239" s="58"/>
      <c r="L239" s="58"/>
      <c r="M239" s="161"/>
      <c r="N239" s="58"/>
      <c r="O239" s="58"/>
      <c r="P239" s="58"/>
      <c r="Q239" s="95"/>
      <c r="R239" s="25"/>
    </row>
    <row r="240" spans="2:18" ht="30">
      <c r="B240" s="359">
        <v>116</v>
      </c>
      <c r="C240" s="28" t="s">
        <v>709</v>
      </c>
      <c r="D240" s="28">
        <v>94</v>
      </c>
      <c r="E240" s="28" t="s">
        <v>286</v>
      </c>
      <c r="F240" s="34" t="s">
        <v>285</v>
      </c>
      <c r="G240" s="35" t="s">
        <v>99</v>
      </c>
      <c r="H240" s="180">
        <v>1150</v>
      </c>
      <c r="I240" s="181">
        <v>100</v>
      </c>
      <c r="J240" s="164">
        <f>H240*I240</f>
        <v>115000</v>
      </c>
      <c r="K240" s="30"/>
      <c r="L240" s="162">
        <f>K240*H240</f>
        <v>0</v>
      </c>
      <c r="M240" s="161">
        <f t="shared" si="7"/>
        <v>100</v>
      </c>
      <c r="N240" s="165">
        <f>M240*H240</f>
        <v>115000</v>
      </c>
      <c r="O240" s="31">
        <v>100</v>
      </c>
      <c r="P240" s="162">
        <f>O240*H240</f>
        <v>115000</v>
      </c>
      <c r="Q240" s="95" t="s">
        <v>551</v>
      </c>
      <c r="R240" s="25"/>
    </row>
    <row r="241" spans="2:18" ht="21">
      <c r="B241" s="360"/>
      <c r="C241" s="58"/>
      <c r="D241" s="58"/>
      <c r="E241" s="58"/>
      <c r="F241" s="58"/>
      <c r="G241" s="58"/>
      <c r="H241" s="58"/>
      <c r="I241" s="58"/>
      <c r="J241" s="58"/>
      <c r="K241" s="58"/>
      <c r="L241" s="58"/>
      <c r="M241" s="161"/>
      <c r="N241" s="58"/>
      <c r="O241" s="58"/>
      <c r="P241" s="58"/>
      <c r="Q241" s="95"/>
      <c r="R241" s="25"/>
    </row>
    <row r="242" spans="2:18" ht="30">
      <c r="B242" s="359">
        <v>117</v>
      </c>
      <c r="C242" s="28" t="s">
        <v>708</v>
      </c>
      <c r="D242" s="28">
        <v>95</v>
      </c>
      <c r="E242" s="28" t="s">
        <v>284</v>
      </c>
      <c r="F242" s="34" t="s">
        <v>283</v>
      </c>
      <c r="G242" s="35" t="s">
        <v>99</v>
      </c>
      <c r="H242" s="180">
        <v>125</v>
      </c>
      <c r="I242" s="181">
        <v>200</v>
      </c>
      <c r="J242" s="164">
        <f>H242*I242</f>
        <v>25000</v>
      </c>
      <c r="K242" s="30"/>
      <c r="L242" s="162">
        <f>K242*H242</f>
        <v>0</v>
      </c>
      <c r="M242" s="161">
        <f t="shared" si="7"/>
        <v>200</v>
      </c>
      <c r="N242" s="165">
        <f>M242*H242</f>
        <v>25000</v>
      </c>
      <c r="O242" s="31">
        <v>200</v>
      </c>
      <c r="P242" s="162">
        <f>O242*H242</f>
        <v>25000</v>
      </c>
      <c r="Q242" s="95" t="s">
        <v>551</v>
      </c>
      <c r="R242" s="25"/>
    </row>
    <row r="243" spans="2:18" ht="21">
      <c r="B243" s="360"/>
      <c r="C243" s="58"/>
      <c r="D243" s="58"/>
      <c r="E243" s="58"/>
      <c r="F243" s="58"/>
      <c r="G243" s="58"/>
      <c r="H243" s="58"/>
      <c r="I243" s="58"/>
      <c r="J243" s="58"/>
      <c r="K243" s="58"/>
      <c r="L243" s="58"/>
      <c r="M243" s="161"/>
      <c r="N243" s="58"/>
      <c r="O243" s="58"/>
      <c r="P243" s="58"/>
      <c r="Q243" s="95"/>
      <c r="R243" s="25"/>
    </row>
    <row r="244" spans="2:18" ht="30">
      <c r="B244" s="359">
        <v>118</v>
      </c>
      <c r="C244" s="28" t="s">
        <v>710</v>
      </c>
      <c r="D244" s="28">
        <v>96</v>
      </c>
      <c r="E244" s="28" t="s">
        <v>282</v>
      </c>
      <c r="F244" s="34" t="s">
        <v>281</v>
      </c>
      <c r="G244" s="35" t="s">
        <v>99</v>
      </c>
      <c r="H244" s="180">
        <v>270</v>
      </c>
      <c r="I244" s="181">
        <v>700</v>
      </c>
      <c r="J244" s="164">
        <f>H244*I244</f>
        <v>189000</v>
      </c>
      <c r="K244" s="30"/>
      <c r="L244" s="162">
        <f>K244*H244</f>
        <v>0</v>
      </c>
      <c r="M244" s="161">
        <f t="shared" si="7"/>
        <v>700</v>
      </c>
      <c r="N244" s="165">
        <f>M244*H244</f>
        <v>189000</v>
      </c>
      <c r="O244" s="31">
        <v>700</v>
      </c>
      <c r="P244" s="162">
        <f>O244*H244</f>
        <v>189000</v>
      </c>
      <c r="Q244" s="95" t="s">
        <v>551</v>
      </c>
      <c r="R244" s="25"/>
    </row>
    <row r="245" spans="2:18" ht="21">
      <c r="B245" s="360"/>
      <c r="C245" s="58"/>
      <c r="D245" s="58"/>
      <c r="E245" s="58"/>
      <c r="F245" s="58"/>
      <c r="G245" s="58"/>
      <c r="H245" s="58"/>
      <c r="I245" s="58"/>
      <c r="J245" s="58"/>
      <c r="K245" s="58"/>
      <c r="L245" s="58"/>
      <c r="M245" s="161"/>
      <c r="N245" s="58"/>
      <c r="O245" s="58"/>
      <c r="P245" s="58"/>
      <c r="Q245" s="95"/>
      <c r="R245" s="25"/>
    </row>
    <row r="246" spans="2:18" ht="30">
      <c r="B246" s="359">
        <v>119</v>
      </c>
      <c r="C246" s="28" t="s">
        <v>711</v>
      </c>
      <c r="D246" s="28">
        <v>97</v>
      </c>
      <c r="E246" s="28" t="s">
        <v>280</v>
      </c>
      <c r="F246" s="34" t="s">
        <v>279</v>
      </c>
      <c r="G246" s="35" t="s">
        <v>99</v>
      </c>
      <c r="H246" s="180">
        <v>1295</v>
      </c>
      <c r="I246" s="181">
        <v>200</v>
      </c>
      <c r="J246" s="164">
        <f>H246*I246</f>
        <v>259000</v>
      </c>
      <c r="K246" s="30"/>
      <c r="L246" s="162">
        <f>K246*H246</f>
        <v>0</v>
      </c>
      <c r="M246" s="161">
        <f t="shared" si="7"/>
        <v>200</v>
      </c>
      <c r="N246" s="165">
        <f>M246*H246</f>
        <v>259000</v>
      </c>
      <c r="O246" s="31">
        <v>200</v>
      </c>
      <c r="P246" s="162">
        <f>O246*H246</f>
        <v>259000</v>
      </c>
      <c r="Q246" s="95" t="s">
        <v>551</v>
      </c>
      <c r="R246" s="25"/>
    </row>
    <row r="247" spans="2:18" ht="21">
      <c r="B247" s="360"/>
      <c r="C247" s="58"/>
      <c r="D247" s="58"/>
      <c r="E247" s="58"/>
      <c r="F247" s="58"/>
      <c r="G247" s="58"/>
      <c r="H247" s="58"/>
      <c r="I247" s="58"/>
      <c r="J247" s="58"/>
      <c r="K247" s="58"/>
      <c r="L247" s="58"/>
      <c r="M247" s="161"/>
      <c r="N247" s="58"/>
      <c r="O247" s="58"/>
      <c r="P247" s="58"/>
      <c r="Q247" s="95"/>
      <c r="R247" s="25"/>
    </row>
    <row r="248" spans="2:18" ht="30">
      <c r="B248" s="359">
        <v>120</v>
      </c>
      <c r="C248" s="28" t="s">
        <v>712</v>
      </c>
      <c r="D248" s="28">
        <v>98</v>
      </c>
      <c r="E248" s="28" t="s">
        <v>278</v>
      </c>
      <c r="F248" s="34" t="s">
        <v>277</v>
      </c>
      <c r="G248" s="35" t="s">
        <v>99</v>
      </c>
      <c r="H248" s="180">
        <v>4500</v>
      </c>
      <c r="I248" s="181">
        <v>100</v>
      </c>
      <c r="J248" s="164">
        <f>H248*I248</f>
        <v>450000</v>
      </c>
      <c r="K248" s="30"/>
      <c r="L248" s="162">
        <f>K248*H248</f>
        <v>0</v>
      </c>
      <c r="M248" s="161">
        <f t="shared" si="7"/>
        <v>100</v>
      </c>
      <c r="N248" s="165">
        <f>M248*H248</f>
        <v>450000</v>
      </c>
      <c r="O248" s="31">
        <v>100</v>
      </c>
      <c r="P248" s="162">
        <f>O248*H248</f>
        <v>450000</v>
      </c>
      <c r="Q248" s="95" t="s">
        <v>551</v>
      </c>
      <c r="R248" s="25"/>
    </row>
    <row r="249" spans="2:18" ht="21">
      <c r="B249" s="360"/>
      <c r="C249" s="58"/>
      <c r="D249" s="58"/>
      <c r="E249" s="58"/>
      <c r="F249" s="58"/>
      <c r="G249" s="58"/>
      <c r="H249" s="58"/>
      <c r="I249" s="58"/>
      <c r="J249" s="58"/>
      <c r="K249" s="58"/>
      <c r="L249" s="58"/>
      <c r="M249" s="161"/>
      <c r="N249" s="58"/>
      <c r="O249" s="58"/>
      <c r="P249" s="58"/>
      <c r="Q249" s="95"/>
      <c r="R249" s="25"/>
    </row>
    <row r="250" spans="2:18" ht="30">
      <c r="B250" s="359">
        <v>121</v>
      </c>
      <c r="C250" s="28" t="s">
        <v>713</v>
      </c>
      <c r="D250" s="28">
        <v>99</v>
      </c>
      <c r="E250" s="28" t="s">
        <v>276</v>
      </c>
      <c r="F250" s="34" t="s">
        <v>275</v>
      </c>
      <c r="G250" s="29" t="s">
        <v>3</v>
      </c>
      <c r="H250" s="163">
        <v>400000</v>
      </c>
      <c r="I250" s="181">
        <v>7</v>
      </c>
      <c r="J250" s="164">
        <f>H250*I250</f>
        <v>2800000</v>
      </c>
      <c r="K250" s="30">
        <v>2</v>
      </c>
      <c r="L250" s="162">
        <f>K250*H250</f>
        <v>800000</v>
      </c>
      <c r="M250" s="161">
        <f t="shared" si="7"/>
        <v>9</v>
      </c>
      <c r="N250" s="165">
        <f>M250*H250</f>
        <v>3600000</v>
      </c>
      <c r="O250" s="31">
        <v>9</v>
      </c>
      <c r="P250" s="162">
        <f>O250*H250</f>
        <v>3600000</v>
      </c>
      <c r="Q250" s="95" t="s">
        <v>551</v>
      </c>
      <c r="R250" s="25"/>
    </row>
    <row r="251" spans="2:18" ht="21">
      <c r="B251" s="360"/>
      <c r="C251" s="58"/>
      <c r="D251" s="58"/>
      <c r="E251" s="58"/>
      <c r="F251" s="58"/>
      <c r="G251" s="58"/>
      <c r="H251" s="58"/>
      <c r="I251" s="58"/>
      <c r="J251" s="58"/>
      <c r="K251" s="58"/>
      <c r="L251" s="58"/>
      <c r="M251" s="161"/>
      <c r="N251" s="58"/>
      <c r="O251" s="58"/>
      <c r="P251" s="58"/>
      <c r="Q251" s="95"/>
      <c r="R251" s="25"/>
    </row>
    <row r="252" spans="2:18">
      <c r="B252" s="359">
        <v>122</v>
      </c>
      <c r="C252" s="28" t="s">
        <v>714</v>
      </c>
      <c r="D252" s="28">
        <v>100</v>
      </c>
      <c r="E252" s="28" t="s">
        <v>274</v>
      </c>
      <c r="F252" s="34" t="s">
        <v>273</v>
      </c>
      <c r="G252" s="29" t="s">
        <v>3</v>
      </c>
      <c r="H252" s="163">
        <v>25000</v>
      </c>
      <c r="I252" s="181">
        <v>182</v>
      </c>
      <c r="J252" s="164">
        <f>H252*I252</f>
        <v>4550000</v>
      </c>
      <c r="K252" s="30">
        <v>52</v>
      </c>
      <c r="L252" s="162">
        <f>K252*H252</f>
        <v>1300000</v>
      </c>
      <c r="M252" s="161">
        <f t="shared" si="7"/>
        <v>234</v>
      </c>
      <c r="N252" s="165">
        <f>M252*H252</f>
        <v>5850000</v>
      </c>
      <c r="O252" s="31">
        <v>234</v>
      </c>
      <c r="P252" s="162">
        <f t="shared" ref="P252:P258" si="8">O252*H252</f>
        <v>5850000</v>
      </c>
      <c r="Q252" s="95" t="s">
        <v>551</v>
      </c>
      <c r="R252" s="25"/>
    </row>
    <row r="253" spans="2:18" ht="21">
      <c r="B253" s="360"/>
      <c r="C253" s="58"/>
      <c r="D253" s="58"/>
      <c r="E253" s="58"/>
      <c r="F253" s="60" t="s">
        <v>543</v>
      </c>
      <c r="G253" s="58"/>
      <c r="H253" s="163">
        <v>25000</v>
      </c>
      <c r="I253" s="58"/>
      <c r="J253" s="58"/>
      <c r="K253" s="58"/>
      <c r="L253" s="58"/>
      <c r="M253" s="161"/>
      <c r="N253" s="165"/>
      <c r="O253" s="176">
        <v>118</v>
      </c>
      <c r="P253" s="162">
        <f t="shared" si="8"/>
        <v>2950000</v>
      </c>
      <c r="Q253" s="95" t="s">
        <v>551</v>
      </c>
      <c r="R253" s="25"/>
    </row>
    <row r="254" spans="2:18">
      <c r="B254" s="359">
        <v>123</v>
      </c>
      <c r="C254" s="28" t="s">
        <v>715</v>
      </c>
      <c r="D254" s="28">
        <v>101</v>
      </c>
      <c r="E254" s="28" t="s">
        <v>272</v>
      </c>
      <c r="F254" s="34" t="s">
        <v>271</v>
      </c>
      <c r="G254" s="29" t="s">
        <v>3</v>
      </c>
      <c r="H254" s="163">
        <v>30000</v>
      </c>
      <c r="I254" s="181">
        <v>7</v>
      </c>
      <c r="J254" s="164">
        <f>H254*I254</f>
        <v>210000</v>
      </c>
      <c r="K254" s="30">
        <v>2</v>
      </c>
      <c r="L254" s="162">
        <f>K254*H254</f>
        <v>60000</v>
      </c>
      <c r="M254" s="161">
        <f t="shared" si="7"/>
        <v>9</v>
      </c>
      <c r="N254" s="165">
        <f>M254*H254</f>
        <v>270000</v>
      </c>
      <c r="O254" s="31">
        <v>9</v>
      </c>
      <c r="P254" s="162">
        <f t="shared" si="8"/>
        <v>270000</v>
      </c>
      <c r="Q254" s="95" t="s">
        <v>551</v>
      </c>
    </row>
    <row r="255" spans="2:18" ht="21">
      <c r="B255" s="360"/>
      <c r="C255" s="58"/>
      <c r="D255" s="58"/>
      <c r="E255" s="58"/>
      <c r="F255" s="60" t="s">
        <v>543</v>
      </c>
      <c r="G255" s="58"/>
      <c r="H255" s="163">
        <v>30000</v>
      </c>
      <c r="I255" s="58"/>
      <c r="J255" s="58"/>
      <c r="K255" s="58"/>
      <c r="L255" s="58"/>
      <c r="M255" s="161"/>
      <c r="N255" s="165"/>
      <c r="O255" s="30">
        <v>2</v>
      </c>
      <c r="P255" s="162">
        <f t="shared" si="8"/>
        <v>60000</v>
      </c>
      <c r="Q255" s="95" t="s">
        <v>551</v>
      </c>
    </row>
    <row r="256" spans="2:18" ht="45">
      <c r="B256" s="359">
        <v>124</v>
      </c>
      <c r="C256" s="28" t="s">
        <v>716</v>
      </c>
      <c r="D256" s="28">
        <v>102</v>
      </c>
      <c r="E256" s="28" t="s">
        <v>270</v>
      </c>
      <c r="F256" s="34" t="s">
        <v>269</v>
      </c>
      <c r="G256" s="29" t="s">
        <v>3</v>
      </c>
      <c r="H256" s="163">
        <v>16000</v>
      </c>
      <c r="I256" s="181">
        <v>7</v>
      </c>
      <c r="J256" s="164">
        <f>H256*I256</f>
        <v>112000</v>
      </c>
      <c r="K256" s="30"/>
      <c r="L256" s="162">
        <f>K256*H256</f>
        <v>0</v>
      </c>
      <c r="M256" s="161">
        <f t="shared" si="7"/>
        <v>7</v>
      </c>
      <c r="N256" s="165">
        <f>M256*H256</f>
        <v>112000</v>
      </c>
      <c r="O256" s="31">
        <v>7</v>
      </c>
      <c r="P256" s="162">
        <f t="shared" si="8"/>
        <v>112000</v>
      </c>
      <c r="Q256" s="95" t="s">
        <v>551</v>
      </c>
    </row>
    <row r="257" spans="2:17" ht="21">
      <c r="B257" s="360"/>
      <c r="C257" s="58"/>
      <c r="D257" s="58"/>
      <c r="E257" s="58"/>
      <c r="F257" s="60" t="s">
        <v>543</v>
      </c>
      <c r="G257" s="58"/>
      <c r="H257" s="163">
        <v>16000</v>
      </c>
      <c r="I257" s="58"/>
      <c r="J257" s="58"/>
      <c r="K257" s="58"/>
      <c r="L257" s="58"/>
      <c r="M257" s="161"/>
      <c r="N257" s="165"/>
      <c r="O257" s="30">
        <v>4</v>
      </c>
      <c r="P257" s="162">
        <f t="shared" si="8"/>
        <v>64000</v>
      </c>
      <c r="Q257" s="95" t="s">
        <v>551</v>
      </c>
    </row>
    <row r="258" spans="2:17" ht="45">
      <c r="B258" s="359">
        <v>125</v>
      </c>
      <c r="C258" s="28">
        <v>34</v>
      </c>
      <c r="D258" s="28">
        <v>103</v>
      </c>
      <c r="E258" s="28" t="s">
        <v>268</v>
      </c>
      <c r="F258" s="34" t="s">
        <v>267</v>
      </c>
      <c r="G258" s="29" t="s">
        <v>3</v>
      </c>
      <c r="H258" s="163">
        <v>10494999.999999998</v>
      </c>
      <c r="I258" s="181">
        <v>1</v>
      </c>
      <c r="J258" s="164">
        <f>H258*I258</f>
        <v>10494999.999999998</v>
      </c>
      <c r="K258" s="30"/>
      <c r="L258" s="162">
        <f>K258*H258</f>
        <v>0</v>
      </c>
      <c r="M258" s="161">
        <f t="shared" si="7"/>
        <v>1</v>
      </c>
      <c r="N258" s="165">
        <f>M258*H258</f>
        <v>10494999.999999998</v>
      </c>
      <c r="O258" s="31">
        <v>1</v>
      </c>
      <c r="P258" s="162">
        <f t="shared" si="8"/>
        <v>10494999.999999998</v>
      </c>
      <c r="Q258" s="95" t="s">
        <v>551</v>
      </c>
    </row>
    <row r="259" spans="2:17" ht="21" customHeight="1" thickBot="1">
      <c r="B259" s="369"/>
      <c r="C259" s="120"/>
      <c r="D259" s="120"/>
      <c r="E259" s="120"/>
      <c r="F259" s="128"/>
      <c r="G259" s="122"/>
      <c r="H259" s="166"/>
      <c r="I259" s="183"/>
      <c r="J259" s="167"/>
      <c r="K259" s="40"/>
      <c r="L259" s="168"/>
      <c r="M259" s="169"/>
      <c r="N259" s="170"/>
      <c r="O259" s="171"/>
      <c r="P259" s="168"/>
      <c r="Q259" s="95" t="s">
        <v>551</v>
      </c>
    </row>
    <row r="260" spans="2:17" ht="21" customHeight="1" thickBot="1">
      <c r="B260" s="370"/>
      <c r="C260" s="129"/>
      <c r="D260" s="129"/>
      <c r="E260" s="129"/>
      <c r="F260" s="130"/>
      <c r="G260" s="131"/>
      <c r="H260" s="177"/>
      <c r="I260" s="184"/>
      <c r="J260" s="185"/>
      <c r="K260" s="75"/>
      <c r="L260" s="172" t="s">
        <v>545</v>
      </c>
      <c r="M260" s="173"/>
      <c r="N260" s="178" t="s">
        <v>558</v>
      </c>
      <c r="O260" s="186"/>
      <c r="P260" s="179">
        <f>SUM(P118:P259)</f>
        <v>39927880</v>
      </c>
      <c r="Q260" s="95"/>
    </row>
    <row r="261" spans="2:17" ht="21">
      <c r="B261" s="364"/>
      <c r="C261" s="124"/>
      <c r="D261" s="124"/>
      <c r="E261" s="124"/>
      <c r="F261" s="125" t="s">
        <v>537</v>
      </c>
      <c r="G261" s="124"/>
      <c r="H261" s="124"/>
      <c r="I261" s="124"/>
      <c r="J261" s="124"/>
      <c r="K261" s="124"/>
      <c r="L261" s="124"/>
      <c r="M261" s="159"/>
      <c r="N261" s="124"/>
      <c r="O261" s="124"/>
      <c r="P261" s="124"/>
      <c r="Q261" s="95"/>
    </row>
    <row r="262" spans="2:17" ht="30">
      <c r="B262" s="359">
        <v>126</v>
      </c>
      <c r="C262" s="28">
        <v>35.1</v>
      </c>
      <c r="D262" s="28">
        <v>104</v>
      </c>
      <c r="E262" s="28" t="s">
        <v>266</v>
      </c>
      <c r="F262" s="34" t="s">
        <v>265</v>
      </c>
      <c r="G262" s="29" t="s">
        <v>3</v>
      </c>
      <c r="H262" s="163">
        <v>150000</v>
      </c>
      <c r="I262" s="181">
        <v>6</v>
      </c>
      <c r="J262" s="164">
        <f>H262*I262</f>
        <v>900000</v>
      </c>
      <c r="K262" s="30"/>
      <c r="L262" s="162">
        <f>K262*H262</f>
        <v>0</v>
      </c>
      <c r="M262" s="161">
        <f>$I262+$K262</f>
        <v>6</v>
      </c>
      <c r="N262" s="165">
        <f>M262*H262</f>
        <v>900000</v>
      </c>
      <c r="O262" s="31">
        <v>6</v>
      </c>
      <c r="P262" s="162">
        <f t="shared" ref="P262:P270" si="9">O262*H262</f>
        <v>900000</v>
      </c>
      <c r="Q262" s="95" t="s">
        <v>552</v>
      </c>
    </row>
    <row r="263" spans="2:17" ht="21">
      <c r="B263" s="360"/>
      <c r="C263" s="58"/>
      <c r="D263" s="58"/>
      <c r="E263" s="58"/>
      <c r="F263" s="60" t="s">
        <v>543</v>
      </c>
      <c r="G263" s="58"/>
      <c r="H263" s="163">
        <v>150000</v>
      </c>
      <c r="I263" s="58"/>
      <c r="J263" s="58"/>
      <c r="K263" s="58"/>
      <c r="L263" s="58"/>
      <c r="M263" s="161"/>
      <c r="N263" s="165"/>
      <c r="O263" s="30">
        <v>1</v>
      </c>
      <c r="P263" s="162">
        <f t="shared" si="9"/>
        <v>150000</v>
      </c>
      <c r="Q263" s="95" t="s">
        <v>552</v>
      </c>
    </row>
    <row r="264" spans="2:17" ht="30">
      <c r="B264" s="359">
        <v>127</v>
      </c>
      <c r="C264" s="28">
        <v>35.200000000000003</v>
      </c>
      <c r="D264" s="28">
        <v>105</v>
      </c>
      <c r="E264" s="28" t="s">
        <v>264</v>
      </c>
      <c r="F264" s="34" t="s">
        <v>263</v>
      </c>
      <c r="G264" s="29" t="s">
        <v>3</v>
      </c>
      <c r="H264" s="163">
        <v>210000</v>
      </c>
      <c r="I264" s="181">
        <v>2</v>
      </c>
      <c r="J264" s="164">
        <f>H264*I264</f>
        <v>420000</v>
      </c>
      <c r="K264" s="30"/>
      <c r="L264" s="162">
        <f>K264*H264</f>
        <v>0</v>
      </c>
      <c r="M264" s="161">
        <f>$I264+$K264</f>
        <v>2</v>
      </c>
      <c r="N264" s="165">
        <f>M264*H264</f>
        <v>420000</v>
      </c>
      <c r="O264" s="31">
        <v>2</v>
      </c>
      <c r="P264" s="162">
        <f t="shared" si="9"/>
        <v>420000</v>
      </c>
      <c r="Q264" s="95" t="s">
        <v>552</v>
      </c>
    </row>
    <row r="265" spans="2:17" ht="21">
      <c r="B265" s="360"/>
      <c r="C265" s="58"/>
      <c r="D265" s="58"/>
      <c r="E265" s="58"/>
      <c r="F265" s="60" t="s">
        <v>543</v>
      </c>
      <c r="G265" s="58"/>
      <c r="H265" s="163">
        <v>210000</v>
      </c>
      <c r="I265" s="58"/>
      <c r="J265" s="58"/>
      <c r="K265" s="58"/>
      <c r="L265" s="58"/>
      <c r="M265" s="161"/>
      <c r="N265" s="165"/>
      <c r="O265" s="30">
        <v>4</v>
      </c>
      <c r="P265" s="162">
        <f t="shared" si="9"/>
        <v>840000</v>
      </c>
      <c r="Q265" s="95" t="s">
        <v>552</v>
      </c>
    </row>
    <row r="266" spans="2:17">
      <c r="B266" s="359">
        <v>128</v>
      </c>
      <c r="C266" s="28">
        <v>35.299999999999997</v>
      </c>
      <c r="D266" s="28">
        <v>106</v>
      </c>
      <c r="E266" s="28" t="s">
        <v>262</v>
      </c>
      <c r="F266" s="34" t="s">
        <v>261</v>
      </c>
      <c r="G266" s="29" t="s">
        <v>3</v>
      </c>
      <c r="H266" s="163">
        <v>7000</v>
      </c>
      <c r="I266" s="181">
        <v>6</v>
      </c>
      <c r="J266" s="164">
        <f>H266*I266</f>
        <v>42000</v>
      </c>
      <c r="K266" s="30"/>
      <c r="L266" s="162">
        <f>K266*H266</f>
        <v>0</v>
      </c>
      <c r="M266" s="161">
        <f>$I266+$K266</f>
        <v>6</v>
      </c>
      <c r="N266" s="165">
        <f>M266*H266</f>
        <v>42000</v>
      </c>
      <c r="O266" s="31">
        <v>6</v>
      </c>
      <c r="P266" s="162">
        <f t="shared" si="9"/>
        <v>42000</v>
      </c>
      <c r="Q266" s="95" t="s">
        <v>552</v>
      </c>
    </row>
    <row r="267" spans="2:17" ht="21">
      <c r="B267" s="360"/>
      <c r="C267" s="58"/>
      <c r="D267" s="58"/>
      <c r="E267" s="58"/>
      <c r="F267" s="60" t="s">
        <v>543</v>
      </c>
      <c r="G267" s="58"/>
      <c r="H267" s="163">
        <v>7000</v>
      </c>
      <c r="I267" s="58"/>
      <c r="J267" s="58"/>
      <c r="K267" s="58"/>
      <c r="L267" s="58"/>
      <c r="M267" s="161"/>
      <c r="N267" s="165"/>
      <c r="O267" s="30">
        <v>1</v>
      </c>
      <c r="P267" s="162">
        <f t="shared" si="9"/>
        <v>7000</v>
      </c>
      <c r="Q267" s="95" t="s">
        <v>552</v>
      </c>
    </row>
    <row r="268" spans="2:17">
      <c r="B268" s="359">
        <v>129</v>
      </c>
      <c r="C268" s="28">
        <v>35.4</v>
      </c>
      <c r="D268" s="28">
        <v>107</v>
      </c>
      <c r="E268" s="28" t="s">
        <v>260</v>
      </c>
      <c r="F268" s="34" t="s">
        <v>259</v>
      </c>
      <c r="G268" s="29" t="s">
        <v>3</v>
      </c>
      <c r="H268" s="163">
        <v>8500</v>
      </c>
      <c r="I268" s="181">
        <v>2</v>
      </c>
      <c r="J268" s="164">
        <f>H268*I268</f>
        <v>17000</v>
      </c>
      <c r="K268" s="30"/>
      <c r="L268" s="162">
        <f>K268*H268</f>
        <v>0</v>
      </c>
      <c r="M268" s="161">
        <f>$I268+$K268</f>
        <v>2</v>
      </c>
      <c r="N268" s="165">
        <f>M268*H268</f>
        <v>17000</v>
      </c>
      <c r="O268" s="31">
        <v>2</v>
      </c>
      <c r="P268" s="162">
        <f t="shared" si="9"/>
        <v>17000</v>
      </c>
      <c r="Q268" s="95" t="s">
        <v>552</v>
      </c>
    </row>
    <row r="269" spans="2:17" ht="21">
      <c r="B269" s="360"/>
      <c r="C269" s="58"/>
      <c r="D269" s="58"/>
      <c r="E269" s="58"/>
      <c r="F269" s="60" t="s">
        <v>543</v>
      </c>
      <c r="G269" s="58"/>
      <c r="H269" s="163">
        <v>8500</v>
      </c>
      <c r="I269" s="58"/>
      <c r="J269" s="58"/>
      <c r="K269" s="58"/>
      <c r="L269" s="58"/>
      <c r="M269" s="161"/>
      <c r="N269" s="165"/>
      <c r="O269" s="30">
        <v>4</v>
      </c>
      <c r="P269" s="162">
        <f t="shared" si="9"/>
        <v>34000</v>
      </c>
      <c r="Q269" s="95" t="s">
        <v>552</v>
      </c>
    </row>
    <row r="270" spans="2:17">
      <c r="B270" s="359">
        <v>130</v>
      </c>
      <c r="C270" s="28">
        <v>35.5</v>
      </c>
      <c r="D270" s="28">
        <v>216</v>
      </c>
      <c r="E270" s="28" t="s">
        <v>258</v>
      </c>
      <c r="F270" s="34" t="s">
        <v>257</v>
      </c>
      <c r="G270" s="29" t="s">
        <v>3</v>
      </c>
      <c r="H270" s="163">
        <v>1200000</v>
      </c>
      <c r="I270" s="181">
        <v>1</v>
      </c>
      <c r="J270" s="164">
        <f>H270*I270</f>
        <v>1200000</v>
      </c>
      <c r="K270" s="30"/>
      <c r="L270" s="162">
        <f>K270*H270</f>
        <v>0</v>
      </c>
      <c r="M270" s="161">
        <f>$I270+$K270</f>
        <v>1</v>
      </c>
      <c r="N270" s="165">
        <f>M270*H270</f>
        <v>1200000</v>
      </c>
      <c r="O270" s="31">
        <v>1</v>
      </c>
      <c r="P270" s="162">
        <f t="shared" si="9"/>
        <v>1200000</v>
      </c>
      <c r="Q270" s="95" t="s">
        <v>552</v>
      </c>
    </row>
    <row r="271" spans="2:17" ht="21">
      <c r="B271" s="360"/>
      <c r="C271" s="58"/>
      <c r="D271" s="58"/>
      <c r="E271" s="58"/>
      <c r="F271" s="58"/>
      <c r="G271" s="58"/>
      <c r="H271" s="58"/>
      <c r="I271" s="58"/>
      <c r="J271" s="58"/>
      <c r="K271" s="58"/>
      <c r="L271" s="58"/>
      <c r="M271" s="161"/>
      <c r="N271" s="58"/>
      <c r="O271" s="58"/>
      <c r="P271" s="58"/>
      <c r="Q271" s="95"/>
    </row>
    <row r="272" spans="2:17">
      <c r="B272" s="359">
        <v>131</v>
      </c>
      <c r="C272" s="28">
        <v>35.6</v>
      </c>
      <c r="D272" s="28">
        <v>217</v>
      </c>
      <c r="E272" s="28" t="s">
        <v>256</v>
      </c>
      <c r="F272" s="34" t="s">
        <v>255</v>
      </c>
      <c r="G272" s="29" t="s">
        <v>3</v>
      </c>
      <c r="H272" s="163">
        <v>1000000</v>
      </c>
      <c r="I272" s="181">
        <v>2</v>
      </c>
      <c r="J272" s="164">
        <f>H272*I272</f>
        <v>2000000</v>
      </c>
      <c r="K272" s="30"/>
      <c r="L272" s="162">
        <f>K272*H272</f>
        <v>0</v>
      </c>
      <c r="M272" s="161">
        <f>$I272+$K272</f>
        <v>2</v>
      </c>
      <c r="N272" s="165">
        <f>M272*H272</f>
        <v>2000000</v>
      </c>
      <c r="O272" s="31">
        <v>2</v>
      </c>
      <c r="P272" s="162">
        <f>O272*H272</f>
        <v>2000000</v>
      </c>
      <c r="Q272" s="95" t="s">
        <v>552</v>
      </c>
    </row>
    <row r="273" spans="2:17" ht="21">
      <c r="B273" s="360"/>
      <c r="C273" s="58"/>
      <c r="D273" s="58"/>
      <c r="E273" s="58"/>
      <c r="F273" s="60" t="s">
        <v>543</v>
      </c>
      <c r="G273" s="58"/>
      <c r="H273" s="163">
        <v>1000000</v>
      </c>
      <c r="I273" s="58"/>
      <c r="J273" s="58"/>
      <c r="K273" s="58"/>
      <c r="L273" s="58"/>
      <c r="M273" s="161"/>
      <c r="N273" s="165"/>
      <c r="O273" s="30">
        <v>2</v>
      </c>
      <c r="P273" s="162">
        <f>O273*H273</f>
        <v>2000000</v>
      </c>
      <c r="Q273" s="95" t="s">
        <v>552</v>
      </c>
    </row>
    <row r="274" spans="2:17">
      <c r="B274" s="359">
        <v>132</v>
      </c>
      <c r="C274" s="28">
        <v>35.700000000000003</v>
      </c>
      <c r="D274" s="28">
        <v>218</v>
      </c>
      <c r="E274" s="28" t="s">
        <v>254</v>
      </c>
      <c r="F274" s="34" t="s">
        <v>253</v>
      </c>
      <c r="G274" s="29" t="s">
        <v>3</v>
      </c>
      <c r="H274" s="163">
        <v>900000.00000000012</v>
      </c>
      <c r="I274" s="181">
        <v>1</v>
      </c>
      <c r="J274" s="164">
        <f>H274*I274</f>
        <v>900000.00000000012</v>
      </c>
      <c r="K274" s="30"/>
      <c r="L274" s="162">
        <f>K274*H274</f>
        <v>0</v>
      </c>
      <c r="M274" s="161">
        <f>$I274+$K274</f>
        <v>1</v>
      </c>
      <c r="N274" s="165">
        <f>M274*H274</f>
        <v>900000.00000000012</v>
      </c>
      <c r="O274" s="31">
        <v>1</v>
      </c>
      <c r="P274" s="162">
        <f>O274*H274</f>
        <v>900000.00000000012</v>
      </c>
      <c r="Q274" s="95" t="s">
        <v>552</v>
      </c>
    </row>
    <row r="275" spans="2:17" ht="21.75" thickBot="1">
      <c r="B275" s="365"/>
      <c r="C275" s="126"/>
      <c r="D275" s="126"/>
      <c r="E275" s="126"/>
      <c r="F275" s="127" t="s">
        <v>543</v>
      </c>
      <c r="G275" s="126"/>
      <c r="H275" s="166">
        <v>900000.00000000012</v>
      </c>
      <c r="I275" s="126"/>
      <c r="J275" s="126"/>
      <c r="K275" s="126"/>
      <c r="L275" s="126"/>
      <c r="M275" s="169"/>
      <c r="N275" s="170"/>
      <c r="O275" s="40">
        <v>2</v>
      </c>
      <c r="P275" s="168">
        <f>O275*H275</f>
        <v>1800000.0000000002</v>
      </c>
      <c r="Q275" s="95" t="s">
        <v>552</v>
      </c>
    </row>
    <row r="276" spans="2:17" ht="21.75" thickBot="1">
      <c r="B276" s="366"/>
      <c r="C276" s="123"/>
      <c r="D276" s="123"/>
      <c r="E276" s="123"/>
      <c r="F276" s="76"/>
      <c r="G276" s="123"/>
      <c r="H276" s="177"/>
      <c r="I276" s="123"/>
      <c r="J276" s="123"/>
      <c r="K276" s="123"/>
      <c r="L276" s="172" t="s">
        <v>545</v>
      </c>
      <c r="M276" s="173"/>
      <c r="N276" s="178" t="s">
        <v>558</v>
      </c>
      <c r="O276" s="91"/>
      <c r="P276" s="179">
        <f>SUM(P262:P275)</f>
        <v>10310000</v>
      </c>
      <c r="Q276" s="95"/>
    </row>
    <row r="277" spans="2:17" ht="21">
      <c r="B277" s="364"/>
      <c r="C277" s="124"/>
      <c r="D277" s="124"/>
      <c r="E277" s="124"/>
      <c r="F277" s="125" t="s">
        <v>539</v>
      </c>
      <c r="G277" s="124"/>
      <c r="H277" s="124"/>
      <c r="I277" s="124"/>
      <c r="J277" s="124"/>
      <c r="K277" s="124"/>
      <c r="L277" s="124"/>
      <c r="M277" s="159"/>
      <c r="N277" s="124"/>
      <c r="O277" s="124"/>
      <c r="P277" s="124"/>
      <c r="Q277" s="95"/>
    </row>
    <row r="278" spans="2:17">
      <c r="B278" s="359">
        <v>133</v>
      </c>
      <c r="C278" s="28">
        <v>36.200000000000003</v>
      </c>
      <c r="D278" s="28">
        <v>108</v>
      </c>
      <c r="E278" s="28" t="s">
        <v>252</v>
      </c>
      <c r="F278" s="33" t="s">
        <v>251</v>
      </c>
      <c r="G278" s="29" t="s">
        <v>4</v>
      </c>
      <c r="H278" s="163">
        <v>1425000</v>
      </c>
      <c r="I278" s="28">
        <v>1</v>
      </c>
      <c r="J278" s="164">
        <f>H278*I278</f>
        <v>1425000</v>
      </c>
      <c r="K278" s="30"/>
      <c r="L278" s="162">
        <f>K278*H278</f>
        <v>0</v>
      </c>
      <c r="M278" s="161">
        <f>$I278+$K278</f>
        <v>1</v>
      </c>
      <c r="N278" s="165">
        <f>M278*H278</f>
        <v>1425000</v>
      </c>
      <c r="O278" s="31">
        <v>1</v>
      </c>
      <c r="P278" s="162">
        <f>O278*H278</f>
        <v>1425000</v>
      </c>
      <c r="Q278" s="95" t="s">
        <v>553</v>
      </c>
    </row>
    <row r="279" spans="2:17" ht="21">
      <c r="B279" s="360"/>
      <c r="C279" s="58"/>
      <c r="D279" s="58"/>
      <c r="E279" s="58"/>
      <c r="F279" s="58"/>
      <c r="G279" s="58"/>
      <c r="H279" s="58"/>
      <c r="I279" s="58"/>
      <c r="J279" s="58"/>
      <c r="K279" s="58"/>
      <c r="L279" s="58"/>
      <c r="M279" s="161"/>
      <c r="N279" s="58"/>
      <c r="O279" s="58"/>
      <c r="P279" s="58"/>
      <c r="Q279" s="95"/>
    </row>
    <row r="280" spans="2:17">
      <c r="B280" s="359">
        <v>134</v>
      </c>
      <c r="C280" s="28">
        <v>36.299999999999997</v>
      </c>
      <c r="D280" s="28">
        <v>109</v>
      </c>
      <c r="E280" s="28" t="s">
        <v>250</v>
      </c>
      <c r="F280" s="33" t="s">
        <v>249</v>
      </c>
      <c r="G280" s="29" t="s">
        <v>4</v>
      </c>
      <c r="H280" s="163">
        <v>1400000</v>
      </c>
      <c r="I280" s="28">
        <v>1</v>
      </c>
      <c r="J280" s="164">
        <f>H280*I280</f>
        <v>1400000</v>
      </c>
      <c r="K280" s="30"/>
      <c r="L280" s="162">
        <f>K280*H280</f>
        <v>0</v>
      </c>
      <c r="M280" s="161">
        <f>$I280+$K280</f>
        <v>1</v>
      </c>
      <c r="N280" s="165">
        <f>M280*H280</f>
        <v>1400000</v>
      </c>
      <c r="O280" s="31">
        <v>1</v>
      </c>
      <c r="P280" s="162">
        <f>O280*H280</f>
        <v>1400000</v>
      </c>
      <c r="Q280" s="95" t="s">
        <v>553</v>
      </c>
    </row>
    <row r="281" spans="2:17" ht="21">
      <c r="B281" s="360"/>
      <c r="C281" s="58"/>
      <c r="D281" s="58"/>
      <c r="E281" s="58"/>
      <c r="F281" s="58"/>
      <c r="G281" s="58"/>
      <c r="H281" s="58"/>
      <c r="I281" s="58"/>
      <c r="J281" s="58"/>
      <c r="K281" s="58"/>
      <c r="L281" s="58"/>
      <c r="M281" s="161"/>
      <c r="N281" s="58"/>
      <c r="O281" s="58"/>
      <c r="P281" s="58"/>
      <c r="Q281" s="95"/>
    </row>
    <row r="282" spans="2:17">
      <c r="B282" s="359">
        <v>135</v>
      </c>
      <c r="C282" s="28">
        <v>36.4</v>
      </c>
      <c r="D282" s="28">
        <v>219</v>
      </c>
      <c r="E282" s="28" t="s">
        <v>248</v>
      </c>
      <c r="F282" s="33" t="s">
        <v>247</v>
      </c>
      <c r="G282" s="29" t="s">
        <v>3</v>
      </c>
      <c r="H282" s="163">
        <v>27000</v>
      </c>
      <c r="I282" s="28">
        <v>6</v>
      </c>
      <c r="J282" s="164">
        <f>H282*I282</f>
        <v>162000</v>
      </c>
      <c r="K282" s="30"/>
      <c r="L282" s="162">
        <f>K282*H282</f>
        <v>0</v>
      </c>
      <c r="M282" s="161">
        <f>$I282+$K282</f>
        <v>6</v>
      </c>
      <c r="N282" s="165">
        <f>M282*H282</f>
        <v>162000</v>
      </c>
      <c r="O282" s="31">
        <v>6</v>
      </c>
      <c r="P282" s="162">
        <f>O282*H282</f>
        <v>162000</v>
      </c>
      <c r="Q282" s="95" t="s">
        <v>553</v>
      </c>
    </row>
    <row r="283" spans="2:17" ht="21">
      <c r="B283" s="360"/>
      <c r="C283" s="58"/>
      <c r="D283" s="58"/>
      <c r="E283" s="58"/>
      <c r="F283" s="58"/>
      <c r="G283" s="58"/>
      <c r="H283" s="58"/>
      <c r="I283" s="58"/>
      <c r="J283" s="58"/>
      <c r="K283" s="58"/>
      <c r="L283" s="58"/>
      <c r="M283" s="161"/>
      <c r="N283" s="58"/>
      <c r="O283" s="58"/>
      <c r="P283" s="58"/>
      <c r="Q283" s="95"/>
    </row>
    <row r="284" spans="2:17" ht="30">
      <c r="B284" s="359">
        <v>136</v>
      </c>
      <c r="C284" s="28">
        <v>36.5</v>
      </c>
      <c r="D284" s="28">
        <v>110</v>
      </c>
      <c r="E284" s="28" t="s">
        <v>246</v>
      </c>
      <c r="F284" s="33" t="s">
        <v>245</v>
      </c>
      <c r="G284" s="29" t="s">
        <v>3</v>
      </c>
      <c r="H284" s="163">
        <v>16000</v>
      </c>
      <c r="I284" s="28">
        <v>6</v>
      </c>
      <c r="J284" s="164">
        <f>H284*I284</f>
        <v>96000</v>
      </c>
      <c r="K284" s="30"/>
      <c r="L284" s="162">
        <f>K284*H284</f>
        <v>0</v>
      </c>
      <c r="M284" s="161">
        <f>$I284+$K284</f>
        <v>6</v>
      </c>
      <c r="N284" s="165">
        <f>M284*H284</f>
        <v>96000</v>
      </c>
      <c r="O284" s="31">
        <v>6</v>
      </c>
      <c r="P284" s="162">
        <f>O284*H284</f>
        <v>96000</v>
      </c>
      <c r="Q284" s="95" t="s">
        <v>553</v>
      </c>
    </row>
    <row r="285" spans="2:17" ht="21">
      <c r="B285" s="360"/>
      <c r="C285" s="58"/>
      <c r="D285" s="58"/>
      <c r="E285" s="58"/>
      <c r="F285" s="58"/>
      <c r="G285" s="58"/>
      <c r="H285" s="58"/>
      <c r="I285" s="58"/>
      <c r="J285" s="58"/>
      <c r="K285" s="58"/>
      <c r="L285" s="58"/>
      <c r="M285" s="161"/>
      <c r="N285" s="58"/>
      <c r="O285" s="58"/>
      <c r="P285" s="58"/>
      <c r="Q285" s="95"/>
    </row>
    <row r="286" spans="2:17">
      <c r="B286" s="359">
        <v>137</v>
      </c>
      <c r="C286" s="28">
        <v>36.6</v>
      </c>
      <c r="D286" s="28">
        <v>111</v>
      </c>
      <c r="E286" s="28" t="s">
        <v>244</v>
      </c>
      <c r="F286" s="33" t="s">
        <v>243</v>
      </c>
      <c r="G286" s="29" t="s">
        <v>3</v>
      </c>
      <c r="H286" s="163">
        <v>11000.000000000002</v>
      </c>
      <c r="I286" s="28">
        <v>10</v>
      </c>
      <c r="J286" s="164">
        <f>H286*I286</f>
        <v>110000.00000000001</v>
      </c>
      <c r="K286" s="30"/>
      <c r="L286" s="162">
        <f>K286*H286</f>
        <v>0</v>
      </c>
      <c r="M286" s="161">
        <f>$I286+$K286</f>
        <v>10</v>
      </c>
      <c r="N286" s="165">
        <f>M286*H286</f>
        <v>110000.00000000001</v>
      </c>
      <c r="O286" s="31">
        <v>10</v>
      </c>
      <c r="P286" s="162">
        <f>O286*H286</f>
        <v>110000.00000000001</v>
      </c>
      <c r="Q286" s="95" t="s">
        <v>553</v>
      </c>
    </row>
    <row r="287" spans="2:17" ht="21">
      <c r="B287" s="360"/>
      <c r="C287" s="58"/>
      <c r="D287" s="58"/>
      <c r="E287" s="58"/>
      <c r="F287" s="58"/>
      <c r="G287" s="58"/>
      <c r="H287" s="58"/>
      <c r="I287" s="58"/>
      <c r="J287" s="58"/>
      <c r="K287" s="58"/>
      <c r="L287" s="58"/>
      <c r="M287" s="161"/>
      <c r="N287" s="58"/>
      <c r="O287" s="58"/>
      <c r="P287" s="58"/>
      <c r="Q287" s="95"/>
    </row>
    <row r="288" spans="2:17">
      <c r="B288" s="359">
        <v>138</v>
      </c>
      <c r="C288" s="28">
        <v>36.700000000000003</v>
      </c>
      <c r="D288" s="28">
        <v>112</v>
      </c>
      <c r="E288" s="28" t="s">
        <v>242</v>
      </c>
      <c r="F288" s="33" t="s">
        <v>241</v>
      </c>
      <c r="G288" s="29" t="s">
        <v>3</v>
      </c>
      <c r="H288" s="163">
        <v>22500</v>
      </c>
      <c r="I288" s="28">
        <v>10</v>
      </c>
      <c r="J288" s="164">
        <f>H288*I288</f>
        <v>225000</v>
      </c>
      <c r="K288" s="30"/>
      <c r="L288" s="162">
        <f>K288*H288</f>
        <v>0</v>
      </c>
      <c r="M288" s="161">
        <f>$I288+$K288</f>
        <v>10</v>
      </c>
      <c r="N288" s="165">
        <f>M288*H288</f>
        <v>225000</v>
      </c>
      <c r="O288" s="31">
        <v>10</v>
      </c>
      <c r="P288" s="162">
        <f>O288*H288</f>
        <v>225000</v>
      </c>
      <c r="Q288" s="95" t="s">
        <v>553</v>
      </c>
    </row>
    <row r="289" spans="2:17" ht="21">
      <c r="B289" s="360"/>
      <c r="C289" s="58"/>
      <c r="D289" s="58"/>
      <c r="E289" s="58"/>
      <c r="F289" s="58"/>
      <c r="G289" s="58"/>
      <c r="H289" s="58"/>
      <c r="I289" s="58"/>
      <c r="J289" s="58"/>
      <c r="K289" s="58"/>
      <c r="L289" s="58"/>
      <c r="M289" s="161"/>
      <c r="N289" s="58"/>
      <c r="O289" s="58"/>
      <c r="P289" s="58"/>
      <c r="Q289" s="95"/>
    </row>
    <row r="290" spans="2:17" ht="30">
      <c r="B290" s="359">
        <v>139</v>
      </c>
      <c r="C290" s="28">
        <v>36.799999999999997</v>
      </c>
      <c r="D290" s="28">
        <v>113</v>
      </c>
      <c r="E290" s="28" t="s">
        <v>240</v>
      </c>
      <c r="F290" s="33" t="s">
        <v>239</v>
      </c>
      <c r="G290" s="29" t="s">
        <v>3</v>
      </c>
      <c r="H290" s="163">
        <v>2000</v>
      </c>
      <c r="I290" s="28">
        <v>150</v>
      </c>
      <c r="J290" s="164">
        <f>H290*I290</f>
        <v>300000</v>
      </c>
      <c r="K290" s="30"/>
      <c r="L290" s="162">
        <f>K290*H290</f>
        <v>0</v>
      </c>
      <c r="M290" s="161">
        <f>$I290+$K290</f>
        <v>150</v>
      </c>
      <c r="N290" s="165">
        <f>M290*H290</f>
        <v>300000</v>
      </c>
      <c r="O290" s="31">
        <v>150</v>
      </c>
      <c r="P290" s="162">
        <f>O290*H290</f>
        <v>300000</v>
      </c>
      <c r="Q290" s="95" t="s">
        <v>553</v>
      </c>
    </row>
    <row r="291" spans="2:17" ht="21">
      <c r="B291" s="360"/>
      <c r="C291" s="58"/>
      <c r="D291" s="58"/>
      <c r="E291" s="58"/>
      <c r="F291" s="58"/>
      <c r="G291" s="58"/>
      <c r="H291" s="58"/>
      <c r="I291" s="58"/>
      <c r="J291" s="58"/>
      <c r="K291" s="58"/>
      <c r="L291" s="58"/>
      <c r="M291" s="161"/>
      <c r="N291" s="58"/>
      <c r="O291" s="58"/>
      <c r="P291" s="58"/>
      <c r="Q291" s="95"/>
    </row>
    <row r="292" spans="2:17">
      <c r="B292" s="359">
        <v>140</v>
      </c>
      <c r="C292" s="28">
        <v>36.9</v>
      </c>
      <c r="D292" s="28">
        <v>220</v>
      </c>
      <c r="E292" s="28" t="s">
        <v>238</v>
      </c>
      <c r="F292" s="33" t="s">
        <v>237</v>
      </c>
      <c r="G292" s="29" t="s">
        <v>0</v>
      </c>
      <c r="H292" s="163">
        <v>29000.000000000004</v>
      </c>
      <c r="I292" s="28">
        <v>6</v>
      </c>
      <c r="J292" s="164">
        <f>H292*I292</f>
        <v>174000.00000000003</v>
      </c>
      <c r="K292" s="30"/>
      <c r="L292" s="162">
        <f>K292*H292</f>
        <v>0</v>
      </c>
      <c r="M292" s="161">
        <f>$I292+$K292</f>
        <v>6</v>
      </c>
      <c r="N292" s="165">
        <f>M292*H292</f>
        <v>174000.00000000003</v>
      </c>
      <c r="O292" s="31">
        <v>6</v>
      </c>
      <c r="P292" s="162">
        <f>O292*H292</f>
        <v>174000.00000000003</v>
      </c>
      <c r="Q292" s="95" t="s">
        <v>553</v>
      </c>
    </row>
    <row r="293" spans="2:17" ht="21.75" thickBot="1">
      <c r="B293" s="365"/>
      <c r="C293" s="126"/>
      <c r="D293" s="126"/>
      <c r="E293" s="126"/>
      <c r="F293" s="127" t="s">
        <v>543</v>
      </c>
      <c r="G293" s="126"/>
      <c r="H293" s="166">
        <v>29000.000000000004</v>
      </c>
      <c r="I293" s="126"/>
      <c r="J293" s="126"/>
      <c r="K293" s="126"/>
      <c r="L293" s="126"/>
      <c r="M293" s="169"/>
      <c r="N293" s="170"/>
      <c r="O293" s="187">
        <v>7.8000000000000007</v>
      </c>
      <c r="P293" s="168">
        <f>O293*H293</f>
        <v>226200.00000000006</v>
      </c>
      <c r="Q293" s="95" t="s">
        <v>553</v>
      </c>
    </row>
    <row r="294" spans="2:17" ht="21.75" thickBot="1">
      <c r="B294" s="366"/>
      <c r="C294" s="123"/>
      <c r="D294" s="123"/>
      <c r="E294" s="123"/>
      <c r="F294" s="76"/>
      <c r="G294" s="123"/>
      <c r="H294" s="177"/>
      <c r="I294" s="123"/>
      <c r="J294" s="123"/>
      <c r="K294" s="123"/>
      <c r="L294" s="172" t="s">
        <v>545</v>
      </c>
      <c r="M294" s="173"/>
      <c r="N294" s="178" t="s">
        <v>558</v>
      </c>
      <c r="O294" s="188"/>
      <c r="P294" s="179">
        <f>SUM(P278:P293)</f>
        <v>4118200</v>
      </c>
      <c r="Q294" s="95"/>
    </row>
    <row r="295" spans="2:17" ht="21">
      <c r="B295" s="364"/>
      <c r="C295" s="124"/>
      <c r="D295" s="124"/>
      <c r="E295" s="124"/>
      <c r="F295" s="125" t="s">
        <v>538</v>
      </c>
      <c r="G295" s="124"/>
      <c r="H295" s="124"/>
      <c r="I295" s="124"/>
      <c r="J295" s="124"/>
      <c r="K295" s="124"/>
      <c r="L295" s="124"/>
      <c r="M295" s="159"/>
      <c r="N295" s="124"/>
      <c r="O295" s="124"/>
      <c r="P295" s="124"/>
      <c r="Q295" s="95"/>
    </row>
    <row r="296" spans="2:17">
      <c r="B296" s="359">
        <v>141</v>
      </c>
      <c r="C296" s="28">
        <v>37</v>
      </c>
      <c r="D296" s="28">
        <v>221</v>
      </c>
      <c r="E296" s="28" t="s">
        <v>236</v>
      </c>
      <c r="F296" s="33" t="s">
        <v>235</v>
      </c>
      <c r="G296" s="29" t="s">
        <v>4</v>
      </c>
      <c r="H296" s="163">
        <v>1000000</v>
      </c>
      <c r="I296" s="28">
        <v>1</v>
      </c>
      <c r="J296" s="164">
        <f>H296*I296</f>
        <v>1000000</v>
      </c>
      <c r="K296" s="30"/>
      <c r="L296" s="162">
        <f>K296*H296</f>
        <v>0</v>
      </c>
      <c r="M296" s="161">
        <f>$I296+$K296</f>
        <v>1</v>
      </c>
      <c r="N296" s="165">
        <f>M296*H296</f>
        <v>1000000</v>
      </c>
      <c r="O296" s="31">
        <v>1</v>
      </c>
      <c r="P296" s="162">
        <f>O296*H296</f>
        <v>1000000</v>
      </c>
      <c r="Q296" s="95" t="s">
        <v>538</v>
      </c>
    </row>
    <row r="297" spans="2:17" ht="21">
      <c r="B297" s="360"/>
      <c r="C297" s="58"/>
      <c r="D297" s="58"/>
      <c r="E297" s="58"/>
      <c r="F297" s="58"/>
      <c r="G297" s="58"/>
      <c r="H297" s="58"/>
      <c r="I297" s="58"/>
      <c r="J297" s="58"/>
      <c r="K297" s="58"/>
      <c r="L297" s="58"/>
      <c r="M297" s="161"/>
      <c r="N297" s="58"/>
      <c r="O297" s="58"/>
      <c r="P297" s="58"/>
      <c r="Q297" s="95"/>
    </row>
    <row r="298" spans="2:17">
      <c r="B298" s="359">
        <v>142</v>
      </c>
      <c r="C298" s="28">
        <v>38</v>
      </c>
      <c r="D298" s="28">
        <v>114</v>
      </c>
      <c r="E298" s="28" t="s">
        <v>234</v>
      </c>
      <c r="F298" s="33" t="s">
        <v>11</v>
      </c>
      <c r="G298" s="29" t="s">
        <v>4</v>
      </c>
      <c r="H298" s="163">
        <v>1250000</v>
      </c>
      <c r="I298" s="28">
        <v>1</v>
      </c>
      <c r="J298" s="164">
        <f>H298*I298</f>
        <v>1250000</v>
      </c>
      <c r="K298" s="30"/>
      <c r="L298" s="162">
        <f>K298*H298</f>
        <v>0</v>
      </c>
      <c r="M298" s="161">
        <f>$I298+$K298</f>
        <v>1</v>
      </c>
      <c r="N298" s="165">
        <f>M298*H298</f>
        <v>1250000</v>
      </c>
      <c r="O298" s="31">
        <v>1</v>
      </c>
      <c r="P298" s="162">
        <f>O298*H298</f>
        <v>1250000</v>
      </c>
      <c r="Q298" s="95" t="s">
        <v>538</v>
      </c>
    </row>
    <row r="299" spans="2:17" ht="21">
      <c r="B299" s="360"/>
      <c r="C299" s="58"/>
      <c r="D299" s="58"/>
      <c r="E299" s="58"/>
      <c r="F299" s="58"/>
      <c r="G299" s="58"/>
      <c r="H299" s="58"/>
      <c r="I299" s="58"/>
      <c r="J299" s="58"/>
      <c r="K299" s="58"/>
      <c r="L299" s="58"/>
      <c r="M299" s="161"/>
      <c r="N299" s="58"/>
      <c r="O299" s="58"/>
      <c r="P299" s="58"/>
      <c r="Q299" s="95"/>
    </row>
    <row r="300" spans="2:17">
      <c r="B300" s="359">
        <v>143</v>
      </c>
      <c r="C300" s="28">
        <v>39</v>
      </c>
      <c r="D300" s="28">
        <v>115</v>
      </c>
      <c r="E300" s="28" t="s">
        <v>233</v>
      </c>
      <c r="F300" s="33" t="s">
        <v>232</v>
      </c>
      <c r="G300" s="29" t="s">
        <v>3</v>
      </c>
      <c r="H300" s="163">
        <v>300000</v>
      </c>
      <c r="I300" s="28">
        <v>2</v>
      </c>
      <c r="J300" s="164">
        <f>H300*I300</f>
        <v>600000</v>
      </c>
      <c r="K300" s="30"/>
      <c r="L300" s="162">
        <f>K300*H300</f>
        <v>0</v>
      </c>
      <c r="M300" s="161">
        <f>$I300+$K300</f>
        <v>2</v>
      </c>
      <c r="N300" s="165">
        <f>M300*H300</f>
        <v>600000</v>
      </c>
      <c r="O300" s="31">
        <v>2</v>
      </c>
      <c r="P300" s="162">
        <f>O300*H300</f>
        <v>600000</v>
      </c>
      <c r="Q300" s="95" t="s">
        <v>538</v>
      </c>
    </row>
    <row r="301" spans="2:17" ht="21.75" thickBot="1">
      <c r="B301" s="365"/>
      <c r="C301" s="126"/>
      <c r="D301" s="126"/>
      <c r="E301" s="126"/>
      <c r="F301" s="127" t="s">
        <v>543</v>
      </c>
      <c r="G301" s="126"/>
      <c r="H301" s="166">
        <v>300000</v>
      </c>
      <c r="I301" s="126"/>
      <c r="J301" s="126"/>
      <c r="K301" s="126"/>
      <c r="L301" s="126"/>
      <c r="M301" s="169"/>
      <c r="N301" s="170"/>
      <c r="O301" s="40">
        <v>1</v>
      </c>
      <c r="P301" s="168">
        <f>O301*H301</f>
        <v>300000</v>
      </c>
      <c r="Q301" s="95" t="s">
        <v>538</v>
      </c>
    </row>
    <row r="302" spans="2:17" ht="21.75" thickBot="1">
      <c r="B302" s="366"/>
      <c r="C302" s="123"/>
      <c r="D302" s="123"/>
      <c r="E302" s="123"/>
      <c r="F302" s="76"/>
      <c r="G302" s="123"/>
      <c r="H302" s="177"/>
      <c r="I302" s="123"/>
      <c r="J302" s="123"/>
      <c r="K302" s="123"/>
      <c r="L302" s="172" t="s">
        <v>545</v>
      </c>
      <c r="M302" s="173"/>
      <c r="N302" s="178" t="s">
        <v>558</v>
      </c>
      <c r="O302" s="91"/>
      <c r="P302" s="179">
        <f>SUM(P296:P301)</f>
        <v>3150000</v>
      </c>
      <c r="Q302" s="95"/>
    </row>
    <row r="303" spans="2:17" ht="21">
      <c r="B303" s="364"/>
      <c r="C303" s="124"/>
      <c r="D303" s="124"/>
      <c r="E303" s="124"/>
      <c r="F303" s="125" t="s">
        <v>540</v>
      </c>
      <c r="G303" s="124"/>
      <c r="H303" s="124"/>
      <c r="I303" s="124"/>
      <c r="J303" s="124"/>
      <c r="K303" s="124"/>
      <c r="L303" s="124"/>
      <c r="M303" s="159"/>
      <c r="N303" s="124"/>
      <c r="O303" s="124"/>
      <c r="P303" s="124"/>
      <c r="Q303" s="95"/>
    </row>
    <row r="304" spans="2:17" ht="75">
      <c r="B304" s="359">
        <v>144</v>
      </c>
      <c r="C304" s="28"/>
      <c r="D304" s="28">
        <v>116</v>
      </c>
      <c r="E304" s="28" t="s">
        <v>231</v>
      </c>
      <c r="F304" s="33" t="s">
        <v>230</v>
      </c>
      <c r="G304" s="29" t="s">
        <v>23</v>
      </c>
      <c r="H304" s="163">
        <v>5400</v>
      </c>
      <c r="I304" s="28">
        <v>10</v>
      </c>
      <c r="J304" s="164">
        <f>H304*I304</f>
        <v>54000</v>
      </c>
      <c r="K304" s="30"/>
      <c r="L304" s="162">
        <f>K304*H304</f>
        <v>0</v>
      </c>
      <c r="M304" s="161">
        <f>$I304+$K304</f>
        <v>10</v>
      </c>
      <c r="N304" s="165">
        <f>M304*H304</f>
        <v>54000</v>
      </c>
      <c r="O304" s="31">
        <v>10</v>
      </c>
      <c r="P304" s="162">
        <f>O304*H304</f>
        <v>54000</v>
      </c>
      <c r="Q304" s="95" t="s">
        <v>554</v>
      </c>
    </row>
    <row r="305" spans="2:17" ht="21">
      <c r="B305" s="360"/>
      <c r="C305" s="58"/>
      <c r="D305" s="58"/>
      <c r="E305" s="58"/>
      <c r="F305" s="58"/>
      <c r="G305" s="58"/>
      <c r="H305" s="58"/>
      <c r="I305" s="58"/>
      <c r="J305" s="58"/>
      <c r="K305" s="58"/>
      <c r="L305" s="58"/>
      <c r="M305" s="161"/>
      <c r="N305" s="58"/>
      <c r="O305" s="58"/>
      <c r="P305" s="58"/>
      <c r="Q305" s="95"/>
    </row>
    <row r="306" spans="2:17" ht="75">
      <c r="B306" s="359">
        <v>145</v>
      </c>
      <c r="C306" s="28"/>
      <c r="D306" s="28">
        <v>117</v>
      </c>
      <c r="E306" s="28" t="s">
        <v>229</v>
      </c>
      <c r="F306" s="33" t="s">
        <v>228</v>
      </c>
      <c r="G306" s="29" t="s">
        <v>23</v>
      </c>
      <c r="H306" s="163">
        <v>4500</v>
      </c>
      <c r="I306" s="28">
        <v>1.5</v>
      </c>
      <c r="J306" s="164">
        <f>H306*I306</f>
        <v>6750</v>
      </c>
      <c r="K306" s="30"/>
      <c r="L306" s="162">
        <f>K306*H306</f>
        <v>0</v>
      </c>
      <c r="M306" s="161">
        <f>$I306+$K306</f>
        <v>1.5</v>
      </c>
      <c r="N306" s="165">
        <f>M306*H306</f>
        <v>6750</v>
      </c>
      <c r="O306" s="31">
        <v>1.5</v>
      </c>
      <c r="P306" s="162">
        <f t="shared" ref="P306:P318" si="10">O306*H306</f>
        <v>6750</v>
      </c>
      <c r="Q306" s="95" t="s">
        <v>554</v>
      </c>
    </row>
    <row r="307" spans="2:17" ht="21">
      <c r="B307" s="360"/>
      <c r="C307" s="58"/>
      <c r="D307" s="58"/>
      <c r="E307" s="58"/>
      <c r="F307" s="60" t="s">
        <v>543</v>
      </c>
      <c r="G307" s="58"/>
      <c r="H307" s="163">
        <v>4500</v>
      </c>
      <c r="I307" s="58"/>
      <c r="J307" s="58"/>
      <c r="K307" s="58"/>
      <c r="L307" s="58"/>
      <c r="M307" s="161"/>
      <c r="N307" s="165"/>
      <c r="O307" s="176">
        <v>50.401499999999999</v>
      </c>
      <c r="P307" s="162">
        <f t="shared" si="10"/>
        <v>226806.75</v>
      </c>
      <c r="Q307" s="95" t="s">
        <v>554</v>
      </c>
    </row>
    <row r="308" spans="2:17" ht="75">
      <c r="B308" s="359">
        <v>146</v>
      </c>
      <c r="C308" s="28"/>
      <c r="D308" s="28">
        <v>118</v>
      </c>
      <c r="E308" s="28" t="s">
        <v>227</v>
      </c>
      <c r="F308" s="33" t="s">
        <v>226</v>
      </c>
      <c r="G308" s="29" t="s">
        <v>23</v>
      </c>
      <c r="H308" s="163">
        <v>900</v>
      </c>
      <c r="I308" s="28">
        <v>118</v>
      </c>
      <c r="J308" s="164">
        <f>H308*I308</f>
        <v>106200</v>
      </c>
      <c r="K308" s="30"/>
      <c r="L308" s="162">
        <f>K308*H308</f>
        <v>0</v>
      </c>
      <c r="M308" s="161">
        <f>$I308+$K308</f>
        <v>118</v>
      </c>
      <c r="N308" s="165">
        <f>M308*H308</f>
        <v>106200</v>
      </c>
      <c r="O308" s="31">
        <v>118</v>
      </c>
      <c r="P308" s="162">
        <f t="shared" si="10"/>
        <v>106200</v>
      </c>
      <c r="Q308" s="95" t="s">
        <v>554</v>
      </c>
    </row>
    <row r="309" spans="2:17" ht="21">
      <c r="B309" s="360"/>
      <c r="C309" s="58"/>
      <c r="D309" s="58"/>
      <c r="E309" s="58"/>
      <c r="F309" s="60" t="s">
        <v>543</v>
      </c>
      <c r="G309" s="58"/>
      <c r="H309" s="163">
        <v>900</v>
      </c>
      <c r="I309" s="58"/>
      <c r="J309" s="58"/>
      <c r="K309" s="58"/>
      <c r="L309" s="58"/>
      <c r="M309" s="161"/>
      <c r="N309" s="165"/>
      <c r="O309" s="176">
        <v>34.691000000000003</v>
      </c>
      <c r="P309" s="162">
        <f t="shared" si="10"/>
        <v>31221.9</v>
      </c>
      <c r="Q309" s="95" t="s">
        <v>554</v>
      </c>
    </row>
    <row r="310" spans="2:17" ht="90">
      <c r="B310" s="359">
        <v>147</v>
      </c>
      <c r="C310" s="28"/>
      <c r="D310" s="28">
        <v>119</v>
      </c>
      <c r="E310" s="28" t="s">
        <v>225</v>
      </c>
      <c r="F310" s="33" t="s">
        <v>224</v>
      </c>
      <c r="G310" s="29" t="s">
        <v>0</v>
      </c>
      <c r="H310" s="163">
        <v>630</v>
      </c>
      <c r="I310" s="28">
        <v>25</v>
      </c>
      <c r="J310" s="164">
        <f>H310*I310</f>
        <v>15750</v>
      </c>
      <c r="K310" s="30"/>
      <c r="L310" s="162">
        <f>K310*H310</f>
        <v>0</v>
      </c>
      <c r="M310" s="161">
        <f>$I310+$K310</f>
        <v>25</v>
      </c>
      <c r="N310" s="165">
        <f>M310*H310</f>
        <v>15750</v>
      </c>
      <c r="O310" s="31">
        <v>25</v>
      </c>
      <c r="P310" s="162">
        <f t="shared" si="10"/>
        <v>15750</v>
      </c>
      <c r="Q310" s="95" t="s">
        <v>554</v>
      </c>
    </row>
    <row r="311" spans="2:17" ht="21">
      <c r="B311" s="360"/>
      <c r="C311" s="58"/>
      <c r="D311" s="58"/>
      <c r="E311" s="58"/>
      <c r="F311" s="60" t="s">
        <v>543</v>
      </c>
      <c r="G311" s="58"/>
      <c r="H311" s="163">
        <v>630</v>
      </c>
      <c r="I311" s="58"/>
      <c r="J311" s="58"/>
      <c r="K311" s="58"/>
      <c r="L311" s="58"/>
      <c r="M311" s="161"/>
      <c r="N311" s="165"/>
      <c r="O311" s="176">
        <v>667.92650000000003</v>
      </c>
      <c r="P311" s="162">
        <f t="shared" si="10"/>
        <v>420793.69500000001</v>
      </c>
      <c r="Q311" s="95" t="s">
        <v>554</v>
      </c>
    </row>
    <row r="312" spans="2:17" ht="90">
      <c r="B312" s="359">
        <v>148</v>
      </c>
      <c r="C312" s="28"/>
      <c r="D312" s="28">
        <v>120</v>
      </c>
      <c r="E312" s="28" t="s">
        <v>223</v>
      </c>
      <c r="F312" s="33" t="s">
        <v>222</v>
      </c>
      <c r="G312" s="29" t="s">
        <v>3</v>
      </c>
      <c r="H312" s="163">
        <v>1800</v>
      </c>
      <c r="I312" s="28">
        <v>57</v>
      </c>
      <c r="J312" s="164">
        <f>H312*I312</f>
        <v>102600</v>
      </c>
      <c r="K312" s="30"/>
      <c r="L312" s="162">
        <f>K312*H312</f>
        <v>0</v>
      </c>
      <c r="M312" s="161">
        <f>$I312+$K312</f>
        <v>57</v>
      </c>
      <c r="N312" s="165">
        <f>M312*H312</f>
        <v>102600</v>
      </c>
      <c r="O312" s="31">
        <v>57</v>
      </c>
      <c r="P312" s="162">
        <f t="shared" si="10"/>
        <v>102600</v>
      </c>
      <c r="Q312" s="95" t="s">
        <v>554</v>
      </c>
    </row>
    <row r="313" spans="2:17" ht="21">
      <c r="B313" s="360"/>
      <c r="C313" s="58"/>
      <c r="D313" s="58"/>
      <c r="E313" s="58"/>
      <c r="F313" s="60" t="s">
        <v>543</v>
      </c>
      <c r="G313" s="58"/>
      <c r="H313" s="163">
        <v>1800</v>
      </c>
      <c r="I313" s="58"/>
      <c r="J313" s="58"/>
      <c r="K313" s="58"/>
      <c r="L313" s="58"/>
      <c r="M313" s="161"/>
      <c r="N313" s="165"/>
      <c r="O313" s="176">
        <v>146</v>
      </c>
      <c r="P313" s="162">
        <f t="shared" si="10"/>
        <v>262800</v>
      </c>
      <c r="Q313" s="95" t="s">
        <v>554</v>
      </c>
    </row>
    <row r="314" spans="2:17" ht="45">
      <c r="B314" s="359">
        <v>149</v>
      </c>
      <c r="C314" s="28"/>
      <c r="D314" s="28">
        <v>121</v>
      </c>
      <c r="E314" s="28" t="s">
        <v>221</v>
      </c>
      <c r="F314" s="33" t="s">
        <v>220</v>
      </c>
      <c r="G314" s="29" t="s">
        <v>23</v>
      </c>
      <c r="H314" s="163">
        <v>900</v>
      </c>
      <c r="I314" s="28">
        <v>250</v>
      </c>
      <c r="J314" s="164">
        <f>H314*I314</f>
        <v>225000</v>
      </c>
      <c r="K314" s="30"/>
      <c r="L314" s="162">
        <f>K314*H314</f>
        <v>0</v>
      </c>
      <c r="M314" s="161">
        <f>$I314+$K314</f>
        <v>250</v>
      </c>
      <c r="N314" s="165">
        <f>M314*H314</f>
        <v>225000</v>
      </c>
      <c r="O314" s="31">
        <v>250</v>
      </c>
      <c r="P314" s="162">
        <f t="shared" si="10"/>
        <v>225000</v>
      </c>
      <c r="Q314" s="95" t="s">
        <v>554</v>
      </c>
    </row>
    <row r="315" spans="2:17" ht="21">
      <c r="B315" s="360"/>
      <c r="C315" s="58"/>
      <c r="D315" s="58"/>
      <c r="E315" s="58"/>
      <c r="F315" s="60" t="s">
        <v>543</v>
      </c>
      <c r="G315" s="58"/>
      <c r="H315" s="163">
        <v>900</v>
      </c>
      <c r="I315" s="58"/>
      <c r="J315" s="58"/>
      <c r="K315" s="58"/>
      <c r="L315" s="58"/>
      <c r="M315" s="161"/>
      <c r="N315" s="165"/>
      <c r="O315" s="176">
        <v>64.769000000000005</v>
      </c>
      <c r="P315" s="162">
        <f t="shared" si="10"/>
        <v>58292.100000000006</v>
      </c>
      <c r="Q315" s="95" t="s">
        <v>554</v>
      </c>
    </row>
    <row r="316" spans="2:17">
      <c r="B316" s="359">
        <v>150</v>
      </c>
      <c r="C316" s="28">
        <v>40</v>
      </c>
      <c r="D316" s="28">
        <v>122</v>
      </c>
      <c r="E316" s="28" t="s">
        <v>219</v>
      </c>
      <c r="F316" s="33" t="s">
        <v>218</v>
      </c>
      <c r="G316" s="29" t="s">
        <v>23</v>
      </c>
      <c r="H316" s="163">
        <v>18900</v>
      </c>
      <c r="I316" s="28">
        <v>3</v>
      </c>
      <c r="J316" s="164">
        <f>H316*I316</f>
        <v>56700</v>
      </c>
      <c r="K316" s="30"/>
      <c r="L316" s="162">
        <f>K316*H316</f>
        <v>0</v>
      </c>
      <c r="M316" s="161">
        <f t="shared" ref="M316:M378" si="11">$I316+$K316</f>
        <v>3</v>
      </c>
      <c r="N316" s="165">
        <f>M316*H316</f>
        <v>56700</v>
      </c>
      <c r="O316" s="31">
        <v>3</v>
      </c>
      <c r="P316" s="162">
        <f t="shared" si="10"/>
        <v>56700</v>
      </c>
      <c r="Q316" s="95" t="s">
        <v>554</v>
      </c>
    </row>
    <row r="317" spans="2:17" ht="21">
      <c r="B317" s="360"/>
      <c r="C317" s="58"/>
      <c r="D317" s="58"/>
      <c r="E317" s="58"/>
      <c r="F317" s="60" t="s">
        <v>543</v>
      </c>
      <c r="G317" s="58"/>
      <c r="H317" s="163">
        <v>18900</v>
      </c>
      <c r="I317" s="58"/>
      <c r="J317" s="58"/>
      <c r="K317" s="58"/>
      <c r="L317" s="58"/>
      <c r="M317" s="161"/>
      <c r="N317" s="165"/>
      <c r="O317" s="30">
        <v>0.17</v>
      </c>
      <c r="P317" s="162">
        <f t="shared" si="10"/>
        <v>3213.0000000000005</v>
      </c>
      <c r="Q317" s="95" t="s">
        <v>554</v>
      </c>
    </row>
    <row r="318" spans="2:17">
      <c r="B318" s="359">
        <v>151</v>
      </c>
      <c r="C318" s="28">
        <v>41</v>
      </c>
      <c r="D318" s="28">
        <v>123</v>
      </c>
      <c r="E318" s="28" t="s">
        <v>217</v>
      </c>
      <c r="F318" s="33" t="s">
        <v>216</v>
      </c>
      <c r="G318" s="29" t="s">
        <v>0</v>
      </c>
      <c r="H318" s="163">
        <v>1170</v>
      </c>
      <c r="I318" s="28">
        <v>12</v>
      </c>
      <c r="J318" s="164">
        <f>H318*I318</f>
        <v>14040</v>
      </c>
      <c r="K318" s="30"/>
      <c r="L318" s="162">
        <f>K318*H318</f>
        <v>0</v>
      </c>
      <c r="M318" s="161">
        <f t="shared" si="11"/>
        <v>12</v>
      </c>
      <c r="N318" s="165">
        <f>M318*H318</f>
        <v>14040</v>
      </c>
      <c r="O318" s="31">
        <v>0</v>
      </c>
      <c r="P318" s="162">
        <f t="shared" si="10"/>
        <v>0</v>
      </c>
      <c r="Q318" s="95" t="s">
        <v>554</v>
      </c>
    </row>
    <row r="319" spans="2:17" ht="21">
      <c r="B319" s="360"/>
      <c r="C319" s="58"/>
      <c r="D319" s="58"/>
      <c r="E319" s="58"/>
      <c r="F319" s="58"/>
      <c r="G319" s="58"/>
      <c r="H319" s="58"/>
      <c r="I319" s="58"/>
      <c r="J319" s="58"/>
      <c r="K319" s="58"/>
      <c r="L319" s="58"/>
      <c r="M319" s="161"/>
      <c r="N319" s="58"/>
      <c r="O319" s="58"/>
      <c r="P319" s="58"/>
      <c r="Q319" s="95" t="s">
        <v>554</v>
      </c>
    </row>
    <row r="320" spans="2:17">
      <c r="B320" s="359">
        <v>152</v>
      </c>
      <c r="C320" s="28">
        <v>41</v>
      </c>
      <c r="D320" s="28">
        <v>124</v>
      </c>
      <c r="E320" s="28" t="s">
        <v>215</v>
      </c>
      <c r="F320" s="33" t="s">
        <v>214</v>
      </c>
      <c r="G320" s="29" t="s">
        <v>0</v>
      </c>
      <c r="H320" s="163">
        <v>900</v>
      </c>
      <c r="I320" s="28">
        <v>12</v>
      </c>
      <c r="J320" s="164">
        <f>H320*I320</f>
        <v>10800</v>
      </c>
      <c r="K320" s="30"/>
      <c r="L320" s="162">
        <f>K320*H320</f>
        <v>0</v>
      </c>
      <c r="M320" s="161">
        <f t="shared" si="11"/>
        <v>12</v>
      </c>
      <c r="N320" s="165">
        <f>M320*H320</f>
        <v>10800</v>
      </c>
      <c r="O320" s="31">
        <v>0</v>
      </c>
      <c r="P320" s="162">
        <f>O320*H320</f>
        <v>0</v>
      </c>
      <c r="Q320" s="95" t="s">
        <v>554</v>
      </c>
    </row>
    <row r="321" spans="2:17" ht="21">
      <c r="B321" s="360"/>
      <c r="C321" s="58"/>
      <c r="D321" s="58"/>
      <c r="E321" s="58"/>
      <c r="F321" s="58"/>
      <c r="G321" s="58"/>
      <c r="H321" s="58"/>
      <c r="I321" s="58"/>
      <c r="J321" s="58"/>
      <c r="K321" s="58"/>
      <c r="L321" s="58"/>
      <c r="M321" s="161"/>
      <c r="N321" s="58"/>
      <c r="O321" s="58"/>
      <c r="P321" s="58"/>
      <c r="Q321" s="95" t="s">
        <v>554</v>
      </c>
    </row>
    <row r="322" spans="2:17">
      <c r="B322" s="359">
        <v>153</v>
      </c>
      <c r="C322" s="28">
        <v>42</v>
      </c>
      <c r="D322" s="28">
        <v>125</v>
      </c>
      <c r="E322" s="28" t="s">
        <v>213</v>
      </c>
      <c r="F322" s="33" t="s">
        <v>212</v>
      </c>
      <c r="G322" s="29" t="s">
        <v>23</v>
      </c>
      <c r="H322" s="163">
        <v>15300</v>
      </c>
      <c r="I322" s="28">
        <v>3</v>
      </c>
      <c r="J322" s="164">
        <f>H322*I322</f>
        <v>45900</v>
      </c>
      <c r="K322" s="30"/>
      <c r="L322" s="162">
        <f>K322*H322</f>
        <v>0</v>
      </c>
      <c r="M322" s="161">
        <f t="shared" si="11"/>
        <v>3</v>
      </c>
      <c r="N322" s="165">
        <f>M322*H322</f>
        <v>45900</v>
      </c>
      <c r="O322" s="31">
        <v>3</v>
      </c>
      <c r="P322" s="162">
        <f>O322*H322</f>
        <v>45900</v>
      </c>
      <c r="Q322" s="95" t="s">
        <v>554</v>
      </c>
    </row>
    <row r="323" spans="2:17" ht="21">
      <c r="B323" s="360"/>
      <c r="C323" s="58"/>
      <c r="D323" s="58"/>
      <c r="E323" s="58"/>
      <c r="F323" s="60" t="s">
        <v>543</v>
      </c>
      <c r="G323" s="58"/>
      <c r="H323" s="163">
        <v>15300</v>
      </c>
      <c r="I323" s="58"/>
      <c r="J323" s="58"/>
      <c r="K323" s="58"/>
      <c r="L323" s="58"/>
      <c r="M323" s="161"/>
      <c r="N323" s="165"/>
      <c r="O323" s="176">
        <v>108.95100000000001</v>
      </c>
      <c r="P323" s="162">
        <f>O323*H323</f>
        <v>1666950.3</v>
      </c>
      <c r="Q323" s="95" t="s">
        <v>554</v>
      </c>
    </row>
    <row r="324" spans="2:17" ht="30">
      <c r="B324" s="359">
        <v>154</v>
      </c>
      <c r="C324" s="28">
        <v>43</v>
      </c>
      <c r="D324" s="28">
        <v>126</v>
      </c>
      <c r="E324" s="28" t="s">
        <v>211</v>
      </c>
      <c r="F324" s="33" t="s">
        <v>210</v>
      </c>
      <c r="G324" s="29" t="s">
        <v>0</v>
      </c>
      <c r="H324" s="163">
        <v>2700</v>
      </c>
      <c r="I324" s="28">
        <v>500</v>
      </c>
      <c r="J324" s="164">
        <f>H324*I324</f>
        <v>1350000</v>
      </c>
      <c r="K324" s="30"/>
      <c r="L324" s="162">
        <f>K324*H324</f>
        <v>0</v>
      </c>
      <c r="M324" s="161">
        <f t="shared" si="11"/>
        <v>500</v>
      </c>
      <c r="N324" s="165">
        <f>M324*H324</f>
        <v>1350000</v>
      </c>
      <c r="O324" s="31">
        <v>404.9325</v>
      </c>
      <c r="P324" s="162">
        <f>O324*H324</f>
        <v>1093317.75</v>
      </c>
      <c r="Q324" s="95" t="s">
        <v>554</v>
      </c>
    </row>
    <row r="325" spans="2:17" ht="21">
      <c r="B325" s="360"/>
      <c r="C325" s="58"/>
      <c r="D325" s="58"/>
      <c r="E325" s="58"/>
      <c r="F325" s="58"/>
      <c r="G325" s="58"/>
      <c r="H325" s="58"/>
      <c r="I325" s="58"/>
      <c r="J325" s="58"/>
      <c r="K325" s="58"/>
      <c r="L325" s="58"/>
      <c r="M325" s="161"/>
      <c r="N325" s="58"/>
      <c r="O325" s="58"/>
      <c r="P325" s="58"/>
      <c r="Q325" s="95" t="s">
        <v>554</v>
      </c>
    </row>
    <row r="326" spans="2:17" ht="30">
      <c r="B326" s="359">
        <v>155</v>
      </c>
      <c r="C326" s="28">
        <v>44</v>
      </c>
      <c r="D326" s="28">
        <v>127</v>
      </c>
      <c r="E326" s="28" t="s">
        <v>209</v>
      </c>
      <c r="F326" s="33" t="s">
        <v>208</v>
      </c>
      <c r="G326" s="29" t="s">
        <v>23</v>
      </c>
      <c r="H326" s="163">
        <v>9000</v>
      </c>
      <c r="I326" s="28">
        <v>1.5</v>
      </c>
      <c r="J326" s="164">
        <f>H326*I326</f>
        <v>13500</v>
      </c>
      <c r="K326" s="30"/>
      <c r="L326" s="162">
        <f>K326*H326</f>
        <v>0</v>
      </c>
      <c r="M326" s="161">
        <f t="shared" si="11"/>
        <v>1.5</v>
      </c>
      <c r="N326" s="165">
        <f>M326*H326</f>
        <v>13500</v>
      </c>
      <c r="O326" s="31">
        <v>0</v>
      </c>
      <c r="P326" s="162">
        <f>O326*H326</f>
        <v>0</v>
      </c>
      <c r="Q326" s="95" t="s">
        <v>554</v>
      </c>
    </row>
    <row r="327" spans="2:17" ht="21">
      <c r="B327" s="360"/>
      <c r="C327" s="58"/>
      <c r="D327" s="58"/>
      <c r="E327" s="58"/>
      <c r="F327" s="58"/>
      <c r="G327" s="58"/>
      <c r="H327" s="58"/>
      <c r="I327" s="58"/>
      <c r="J327" s="58"/>
      <c r="K327" s="58"/>
      <c r="L327" s="58"/>
      <c r="M327" s="161"/>
      <c r="N327" s="58"/>
      <c r="O327" s="58"/>
      <c r="P327" s="58"/>
      <c r="Q327" s="95" t="s">
        <v>554</v>
      </c>
    </row>
    <row r="328" spans="2:17" ht="30">
      <c r="B328" s="359">
        <v>156</v>
      </c>
      <c r="C328" s="28">
        <v>45</v>
      </c>
      <c r="D328" s="28">
        <v>128</v>
      </c>
      <c r="E328" s="28" t="s">
        <v>207</v>
      </c>
      <c r="F328" s="33" t="s">
        <v>206</v>
      </c>
      <c r="G328" s="29" t="s">
        <v>23</v>
      </c>
      <c r="H328" s="163">
        <v>7200</v>
      </c>
      <c r="I328" s="28">
        <v>23</v>
      </c>
      <c r="J328" s="164">
        <f>H328*I328</f>
        <v>165600</v>
      </c>
      <c r="K328" s="30"/>
      <c r="L328" s="162">
        <f>K328*H328</f>
        <v>0</v>
      </c>
      <c r="M328" s="161">
        <f t="shared" si="11"/>
        <v>23</v>
      </c>
      <c r="N328" s="165">
        <f>M328*H328</f>
        <v>165600</v>
      </c>
      <c r="O328" s="31">
        <v>16.865100000000002</v>
      </c>
      <c r="P328" s="162">
        <f>O328*H328</f>
        <v>121428.72000000002</v>
      </c>
      <c r="Q328" s="95" t="s">
        <v>554</v>
      </c>
    </row>
    <row r="329" spans="2:17" ht="21">
      <c r="B329" s="360"/>
      <c r="C329" s="58"/>
      <c r="D329" s="58"/>
      <c r="E329" s="58"/>
      <c r="F329" s="58"/>
      <c r="G329" s="58"/>
      <c r="H329" s="58"/>
      <c r="I329" s="58"/>
      <c r="J329" s="58"/>
      <c r="K329" s="58"/>
      <c r="L329" s="58"/>
      <c r="M329" s="161"/>
      <c r="N329" s="58"/>
      <c r="O329" s="58"/>
      <c r="P329" s="58"/>
      <c r="Q329" s="95" t="s">
        <v>554</v>
      </c>
    </row>
    <row r="330" spans="2:17" ht="30">
      <c r="B330" s="359">
        <v>157</v>
      </c>
      <c r="C330" s="28">
        <v>46</v>
      </c>
      <c r="D330" s="28">
        <v>129</v>
      </c>
      <c r="E330" s="28" t="s">
        <v>205</v>
      </c>
      <c r="F330" s="33" t="s">
        <v>204</v>
      </c>
      <c r="G330" s="29" t="s">
        <v>203</v>
      </c>
      <c r="H330" s="163">
        <v>126000</v>
      </c>
      <c r="I330" s="28">
        <v>1.25</v>
      </c>
      <c r="J330" s="164">
        <f>H330*I330</f>
        <v>157500</v>
      </c>
      <c r="K330" s="30"/>
      <c r="L330" s="162">
        <f>K330*H330</f>
        <v>0</v>
      </c>
      <c r="M330" s="161">
        <f t="shared" si="11"/>
        <v>1.25</v>
      </c>
      <c r="N330" s="165">
        <f>M330*H330</f>
        <v>157500</v>
      </c>
      <c r="O330" s="31">
        <v>0.76860000000000006</v>
      </c>
      <c r="P330" s="162">
        <f>O330*H330</f>
        <v>96843.6</v>
      </c>
      <c r="Q330" s="95" t="s">
        <v>554</v>
      </c>
    </row>
    <row r="331" spans="2:17" ht="21">
      <c r="B331" s="360"/>
      <c r="C331" s="58"/>
      <c r="D331" s="58"/>
      <c r="E331" s="58"/>
      <c r="F331" s="58"/>
      <c r="G331" s="58"/>
      <c r="H331" s="58"/>
      <c r="I331" s="58"/>
      <c r="J331" s="58"/>
      <c r="K331" s="58"/>
      <c r="L331" s="58"/>
      <c r="M331" s="161"/>
      <c r="N331" s="58"/>
      <c r="O331" s="58"/>
      <c r="P331" s="58"/>
      <c r="Q331" s="95" t="s">
        <v>554</v>
      </c>
    </row>
    <row r="332" spans="2:17" ht="45">
      <c r="B332" s="359">
        <v>158</v>
      </c>
      <c r="C332" s="28">
        <v>49</v>
      </c>
      <c r="D332" s="28">
        <v>130</v>
      </c>
      <c r="E332" s="28" t="s">
        <v>202</v>
      </c>
      <c r="F332" s="33" t="s">
        <v>201</v>
      </c>
      <c r="G332" s="29" t="s">
        <v>0</v>
      </c>
      <c r="H332" s="163">
        <v>1224</v>
      </c>
      <c r="I332" s="28">
        <v>1600</v>
      </c>
      <c r="J332" s="164">
        <f>H332*I332</f>
        <v>1958400</v>
      </c>
      <c r="K332" s="30"/>
      <c r="L332" s="162">
        <f>K332*H332</f>
        <v>0</v>
      </c>
      <c r="M332" s="161">
        <f t="shared" si="11"/>
        <v>1600</v>
      </c>
      <c r="N332" s="165">
        <f>M332*H332</f>
        <v>1958400</v>
      </c>
      <c r="O332" s="31">
        <v>1600</v>
      </c>
      <c r="P332" s="162">
        <f>O332*H332</f>
        <v>1958400</v>
      </c>
      <c r="Q332" s="95" t="s">
        <v>554</v>
      </c>
    </row>
    <row r="333" spans="2:17" ht="21">
      <c r="B333" s="360"/>
      <c r="C333" s="58"/>
      <c r="D333" s="58"/>
      <c r="E333" s="58"/>
      <c r="F333" s="60" t="s">
        <v>543</v>
      </c>
      <c r="G333" s="58"/>
      <c r="H333" s="163">
        <v>1224</v>
      </c>
      <c r="I333" s="58"/>
      <c r="J333" s="58"/>
      <c r="K333" s="58"/>
      <c r="L333" s="58"/>
      <c r="M333" s="161"/>
      <c r="N333" s="165"/>
      <c r="O333" s="176">
        <v>548.80400000000009</v>
      </c>
      <c r="P333" s="162">
        <f>O333*H333</f>
        <v>671736.09600000014</v>
      </c>
      <c r="Q333" s="95" t="s">
        <v>554</v>
      </c>
    </row>
    <row r="334" spans="2:17" ht="30">
      <c r="B334" s="359">
        <v>159</v>
      </c>
      <c r="C334" s="28">
        <v>51</v>
      </c>
      <c r="D334" s="28">
        <v>131</v>
      </c>
      <c r="E334" s="28" t="s">
        <v>200</v>
      </c>
      <c r="F334" s="33" t="s">
        <v>199</v>
      </c>
      <c r="G334" s="29" t="s">
        <v>0</v>
      </c>
      <c r="H334" s="163">
        <v>360</v>
      </c>
      <c r="I334" s="28">
        <v>77.78</v>
      </c>
      <c r="J334" s="164">
        <f>H334*I334</f>
        <v>28000.799999999999</v>
      </c>
      <c r="K334" s="30"/>
      <c r="L334" s="162">
        <f>K334*H334</f>
        <v>0</v>
      </c>
      <c r="M334" s="161">
        <f t="shared" si="11"/>
        <v>77.78</v>
      </c>
      <c r="N334" s="165">
        <f>M334*H334</f>
        <v>28000.799999999999</v>
      </c>
      <c r="O334" s="31">
        <v>43.050000000000004</v>
      </c>
      <c r="P334" s="162">
        <f>O334*H334</f>
        <v>15498.000000000002</v>
      </c>
      <c r="Q334" s="95" t="s">
        <v>554</v>
      </c>
    </row>
    <row r="335" spans="2:17" ht="21">
      <c r="B335" s="360"/>
      <c r="C335" s="58"/>
      <c r="D335" s="58"/>
      <c r="E335" s="58"/>
      <c r="F335" s="58"/>
      <c r="G335" s="58"/>
      <c r="H335" s="58"/>
      <c r="I335" s="58"/>
      <c r="J335" s="58"/>
      <c r="K335" s="58"/>
      <c r="L335" s="58"/>
      <c r="M335" s="161"/>
      <c r="N335" s="58"/>
      <c r="O335" s="58"/>
      <c r="P335" s="58"/>
      <c r="Q335" s="95" t="s">
        <v>554</v>
      </c>
    </row>
    <row r="336" spans="2:17" ht="105">
      <c r="B336" s="359">
        <v>160</v>
      </c>
      <c r="C336" s="28">
        <v>92</v>
      </c>
      <c r="D336" s="28">
        <v>222</v>
      </c>
      <c r="E336" s="28" t="s">
        <v>198</v>
      </c>
      <c r="F336" s="33" t="s">
        <v>197</v>
      </c>
      <c r="G336" s="29" t="s">
        <v>0</v>
      </c>
      <c r="H336" s="163">
        <v>270</v>
      </c>
      <c r="I336" s="28">
        <v>4447</v>
      </c>
      <c r="J336" s="164">
        <f>H336*I336</f>
        <v>1200690</v>
      </c>
      <c r="K336" s="30"/>
      <c r="L336" s="162">
        <f>K336*H336</f>
        <v>0</v>
      </c>
      <c r="M336" s="161">
        <f t="shared" si="11"/>
        <v>4447</v>
      </c>
      <c r="N336" s="165">
        <f>M336*H336</f>
        <v>1200690</v>
      </c>
      <c r="O336" s="31">
        <v>1811.5335</v>
      </c>
      <c r="P336" s="162">
        <f>O336*H336</f>
        <v>489114.04499999998</v>
      </c>
      <c r="Q336" s="95" t="s">
        <v>554</v>
      </c>
    </row>
    <row r="337" spans="2:17" ht="21">
      <c r="B337" s="360"/>
      <c r="C337" s="58"/>
      <c r="D337" s="58"/>
      <c r="E337" s="58"/>
      <c r="F337" s="58"/>
      <c r="G337" s="58"/>
      <c r="H337" s="58"/>
      <c r="I337" s="58"/>
      <c r="J337" s="58"/>
      <c r="K337" s="58"/>
      <c r="L337" s="58"/>
      <c r="M337" s="161"/>
      <c r="N337" s="58"/>
      <c r="O337" s="58"/>
      <c r="P337" s="58"/>
      <c r="Q337" s="95" t="s">
        <v>554</v>
      </c>
    </row>
    <row r="338" spans="2:17">
      <c r="B338" s="359">
        <v>161</v>
      </c>
      <c r="C338" s="28">
        <v>53</v>
      </c>
      <c r="D338" s="28">
        <v>132</v>
      </c>
      <c r="E338" s="28" t="s">
        <v>196</v>
      </c>
      <c r="F338" s="33" t="s">
        <v>195</v>
      </c>
      <c r="G338" s="29" t="s">
        <v>0</v>
      </c>
      <c r="H338" s="163">
        <v>1710</v>
      </c>
      <c r="I338" s="28">
        <v>85</v>
      </c>
      <c r="J338" s="164">
        <f>H338*I338</f>
        <v>145350</v>
      </c>
      <c r="K338" s="30"/>
      <c r="L338" s="162">
        <f>K338*H338</f>
        <v>0</v>
      </c>
      <c r="M338" s="161">
        <f t="shared" si="11"/>
        <v>85</v>
      </c>
      <c r="N338" s="165">
        <f>M338*H338</f>
        <v>145350</v>
      </c>
      <c r="O338" s="31">
        <v>85</v>
      </c>
      <c r="P338" s="162">
        <f>O338*H338</f>
        <v>145350</v>
      </c>
      <c r="Q338" s="95" t="s">
        <v>554</v>
      </c>
    </row>
    <row r="339" spans="2:17" ht="21">
      <c r="B339" s="360"/>
      <c r="C339" s="58"/>
      <c r="D339" s="58"/>
      <c r="E339" s="58"/>
      <c r="F339" s="60" t="s">
        <v>543</v>
      </c>
      <c r="G339" s="58"/>
      <c r="H339" s="163">
        <v>1710</v>
      </c>
      <c r="I339" s="58"/>
      <c r="J339" s="58"/>
      <c r="K339" s="58"/>
      <c r="L339" s="58"/>
      <c r="M339" s="161"/>
      <c r="N339" s="165"/>
      <c r="O339" s="176">
        <v>13.080500000000001</v>
      </c>
      <c r="P339" s="162">
        <f>O339*H339</f>
        <v>22367.655000000002</v>
      </c>
      <c r="Q339" s="95" t="s">
        <v>554</v>
      </c>
    </row>
    <row r="340" spans="2:17">
      <c r="B340" s="359">
        <v>162</v>
      </c>
      <c r="C340" s="28">
        <v>55</v>
      </c>
      <c r="D340" s="28">
        <v>133</v>
      </c>
      <c r="E340" s="28" t="s">
        <v>194</v>
      </c>
      <c r="F340" s="33" t="s">
        <v>193</v>
      </c>
      <c r="G340" s="29" t="s">
        <v>0</v>
      </c>
      <c r="H340" s="163">
        <v>1440</v>
      </c>
      <c r="I340" s="28">
        <v>225</v>
      </c>
      <c r="J340" s="164">
        <f>H340*I340</f>
        <v>324000</v>
      </c>
      <c r="K340" s="30"/>
      <c r="L340" s="162">
        <f>K340*H340</f>
        <v>0</v>
      </c>
      <c r="M340" s="161">
        <f t="shared" si="11"/>
        <v>225</v>
      </c>
      <c r="N340" s="165">
        <f>M340*H340</f>
        <v>324000</v>
      </c>
      <c r="O340" s="176">
        <v>225</v>
      </c>
      <c r="P340" s="162">
        <f>O340*H340</f>
        <v>324000</v>
      </c>
      <c r="Q340" s="95" t="s">
        <v>554</v>
      </c>
    </row>
    <row r="341" spans="2:17" ht="21">
      <c r="B341" s="360"/>
      <c r="C341" s="58"/>
      <c r="D341" s="58"/>
      <c r="E341" s="58"/>
      <c r="F341" s="60" t="s">
        <v>543</v>
      </c>
      <c r="G341" s="58"/>
      <c r="H341" s="163">
        <v>1440</v>
      </c>
      <c r="I341" s="58"/>
      <c r="J341" s="58"/>
      <c r="K341" s="58"/>
      <c r="L341" s="58"/>
      <c r="M341" s="161"/>
      <c r="N341" s="165"/>
      <c r="O341" s="176">
        <v>115</v>
      </c>
      <c r="P341" s="162">
        <f>O341*H341</f>
        <v>165600</v>
      </c>
      <c r="Q341" s="95" t="s">
        <v>554</v>
      </c>
    </row>
    <row r="342" spans="2:17">
      <c r="B342" s="359">
        <v>163</v>
      </c>
      <c r="C342" s="28">
        <v>56</v>
      </c>
      <c r="D342" s="28">
        <v>134</v>
      </c>
      <c r="E342" s="28" t="s">
        <v>192</v>
      </c>
      <c r="F342" s="33" t="s">
        <v>191</v>
      </c>
      <c r="G342" s="29" t="s">
        <v>0</v>
      </c>
      <c r="H342" s="163">
        <v>1440</v>
      </c>
      <c r="I342" s="28">
        <v>350</v>
      </c>
      <c r="J342" s="164">
        <f>H342*I342</f>
        <v>504000</v>
      </c>
      <c r="K342" s="30"/>
      <c r="L342" s="162">
        <f>K342*H342</f>
        <v>0</v>
      </c>
      <c r="M342" s="161">
        <f t="shared" si="11"/>
        <v>350</v>
      </c>
      <c r="N342" s="165">
        <f>M342*H342</f>
        <v>504000</v>
      </c>
      <c r="O342" s="31">
        <v>270.21750000000003</v>
      </c>
      <c r="P342" s="162">
        <f>O342*H342</f>
        <v>389113.20000000007</v>
      </c>
      <c r="Q342" s="95" t="s">
        <v>554</v>
      </c>
    </row>
    <row r="343" spans="2:17" ht="21">
      <c r="B343" s="360"/>
      <c r="C343" s="58"/>
      <c r="D343" s="58"/>
      <c r="E343" s="58"/>
      <c r="F343" s="58"/>
      <c r="G343" s="58"/>
      <c r="H343" s="58"/>
      <c r="I343" s="58"/>
      <c r="J343" s="58"/>
      <c r="K343" s="58"/>
      <c r="L343" s="58"/>
      <c r="M343" s="161"/>
      <c r="N343" s="58"/>
      <c r="O343" s="58"/>
      <c r="P343" s="58"/>
      <c r="Q343" s="95" t="s">
        <v>554</v>
      </c>
    </row>
    <row r="344" spans="2:17" ht="45">
      <c r="B344" s="359">
        <v>164</v>
      </c>
      <c r="C344" s="28">
        <v>57</v>
      </c>
      <c r="D344" s="28">
        <v>135</v>
      </c>
      <c r="E344" s="28" t="s">
        <v>190</v>
      </c>
      <c r="F344" s="33" t="s">
        <v>189</v>
      </c>
      <c r="G344" s="29" t="s">
        <v>0</v>
      </c>
      <c r="H344" s="163">
        <v>360</v>
      </c>
      <c r="I344" s="28">
        <v>4447</v>
      </c>
      <c r="J344" s="164">
        <f>H344*I344</f>
        <v>1600920</v>
      </c>
      <c r="K344" s="30"/>
      <c r="L344" s="162">
        <f>K344*H344</f>
        <v>0</v>
      </c>
      <c r="M344" s="161">
        <f t="shared" si="11"/>
        <v>4447</v>
      </c>
      <c r="N344" s="165">
        <f>M344*H344</f>
        <v>1600920</v>
      </c>
      <c r="O344" s="31">
        <v>1372.0140000000001</v>
      </c>
      <c r="P344" s="162">
        <f>O344*H344</f>
        <v>493925.04000000004</v>
      </c>
      <c r="Q344" s="95" t="s">
        <v>554</v>
      </c>
    </row>
    <row r="345" spans="2:17" ht="21">
      <c r="B345" s="360"/>
      <c r="C345" s="58"/>
      <c r="D345" s="58"/>
      <c r="E345" s="58"/>
      <c r="F345" s="58"/>
      <c r="G345" s="58"/>
      <c r="H345" s="58"/>
      <c r="I345" s="58"/>
      <c r="J345" s="58"/>
      <c r="K345" s="58"/>
      <c r="L345" s="58"/>
      <c r="M345" s="161"/>
      <c r="N345" s="58"/>
      <c r="O345" s="58"/>
      <c r="P345" s="58"/>
      <c r="Q345" s="95" t="s">
        <v>554</v>
      </c>
    </row>
    <row r="346" spans="2:17">
      <c r="B346" s="359">
        <v>165</v>
      </c>
      <c r="C346" s="28">
        <v>59</v>
      </c>
      <c r="D346" s="28">
        <v>136</v>
      </c>
      <c r="E346" s="28" t="s">
        <v>188</v>
      </c>
      <c r="F346" s="33" t="s">
        <v>187</v>
      </c>
      <c r="G346" s="29" t="s">
        <v>0</v>
      </c>
      <c r="H346" s="163">
        <v>360</v>
      </c>
      <c r="I346" s="28">
        <v>313</v>
      </c>
      <c r="J346" s="164">
        <f>H346*I346</f>
        <v>112680</v>
      </c>
      <c r="K346" s="30"/>
      <c r="L346" s="162">
        <f>K346*H346</f>
        <v>0</v>
      </c>
      <c r="M346" s="161">
        <f t="shared" si="11"/>
        <v>313</v>
      </c>
      <c r="N346" s="165">
        <f>M346*H346</f>
        <v>112680</v>
      </c>
      <c r="O346" s="31">
        <v>75</v>
      </c>
      <c r="P346" s="162">
        <f>O346*H346</f>
        <v>27000</v>
      </c>
      <c r="Q346" s="95" t="s">
        <v>554</v>
      </c>
    </row>
    <row r="347" spans="2:17" ht="21">
      <c r="B347" s="360"/>
      <c r="C347" s="58"/>
      <c r="D347" s="58"/>
      <c r="E347" s="58"/>
      <c r="F347" s="58"/>
      <c r="G347" s="58"/>
      <c r="H347" s="58"/>
      <c r="I347" s="58"/>
      <c r="J347" s="58"/>
      <c r="K347" s="58"/>
      <c r="L347" s="58"/>
      <c r="M347" s="161"/>
      <c r="N347" s="58"/>
      <c r="O347" s="58"/>
      <c r="P347" s="58"/>
      <c r="Q347" s="95" t="s">
        <v>554</v>
      </c>
    </row>
    <row r="348" spans="2:17">
      <c r="B348" s="359">
        <v>166</v>
      </c>
      <c r="C348" s="28">
        <v>60</v>
      </c>
      <c r="D348" s="28">
        <v>137</v>
      </c>
      <c r="E348" s="28" t="s">
        <v>186</v>
      </c>
      <c r="F348" s="33" t="s">
        <v>185</v>
      </c>
      <c r="G348" s="29" t="s">
        <v>0</v>
      </c>
      <c r="H348" s="163">
        <v>270</v>
      </c>
      <c r="I348" s="28">
        <v>88</v>
      </c>
      <c r="J348" s="164">
        <f>H348*I348</f>
        <v>23760</v>
      </c>
      <c r="K348" s="30"/>
      <c r="L348" s="162">
        <f>K348*H348</f>
        <v>0</v>
      </c>
      <c r="M348" s="161">
        <f t="shared" si="11"/>
        <v>88</v>
      </c>
      <c r="N348" s="165">
        <f>M348*H348</f>
        <v>23760</v>
      </c>
      <c r="O348" s="31">
        <v>88</v>
      </c>
      <c r="P348" s="162">
        <f>O348*H348</f>
        <v>23760</v>
      </c>
      <c r="Q348" s="95" t="s">
        <v>554</v>
      </c>
    </row>
    <row r="349" spans="2:17" ht="21">
      <c r="B349" s="360"/>
      <c r="C349" s="58"/>
      <c r="D349" s="58"/>
      <c r="E349" s="58"/>
      <c r="F349" s="60" t="s">
        <v>543</v>
      </c>
      <c r="G349" s="58"/>
      <c r="H349" s="163">
        <v>270</v>
      </c>
      <c r="I349" s="58"/>
      <c r="J349" s="58"/>
      <c r="K349" s="58"/>
      <c r="L349" s="58"/>
      <c r="M349" s="161"/>
      <c r="N349" s="165"/>
      <c r="O349" s="176">
        <v>38.420000000000016</v>
      </c>
      <c r="P349" s="162">
        <f>O349*H349</f>
        <v>10373.400000000005</v>
      </c>
      <c r="Q349" s="95" t="s">
        <v>554</v>
      </c>
    </row>
    <row r="350" spans="2:17">
      <c r="B350" s="359">
        <v>167</v>
      </c>
      <c r="C350" s="28">
        <v>61</v>
      </c>
      <c r="D350" s="28">
        <v>138</v>
      </c>
      <c r="E350" s="28" t="s">
        <v>184</v>
      </c>
      <c r="F350" s="33" t="s">
        <v>183</v>
      </c>
      <c r="G350" s="29" t="s">
        <v>0</v>
      </c>
      <c r="H350" s="163">
        <v>9000</v>
      </c>
      <c r="I350" s="28">
        <v>100</v>
      </c>
      <c r="J350" s="164">
        <f>H350*I350</f>
        <v>900000</v>
      </c>
      <c r="K350" s="30"/>
      <c r="L350" s="162">
        <f>K350*H350</f>
        <v>0</v>
      </c>
      <c r="M350" s="161">
        <f t="shared" si="11"/>
        <v>100</v>
      </c>
      <c r="N350" s="165">
        <f>M350*H350</f>
        <v>900000</v>
      </c>
      <c r="O350" s="31">
        <v>0</v>
      </c>
      <c r="P350" s="162">
        <f>O350*H350</f>
        <v>0</v>
      </c>
      <c r="Q350" s="95" t="s">
        <v>554</v>
      </c>
    </row>
    <row r="351" spans="2:17" ht="21">
      <c r="B351" s="360"/>
      <c r="C351" s="58"/>
      <c r="D351" s="58"/>
      <c r="E351" s="58"/>
      <c r="F351" s="58"/>
      <c r="G351" s="58"/>
      <c r="H351" s="58"/>
      <c r="I351" s="58"/>
      <c r="J351" s="58"/>
      <c r="K351" s="58"/>
      <c r="L351" s="58"/>
      <c r="M351" s="161"/>
      <c r="N351" s="58"/>
      <c r="O351" s="58"/>
      <c r="P351" s="58"/>
      <c r="Q351" s="95" t="s">
        <v>554</v>
      </c>
    </row>
    <row r="352" spans="2:17">
      <c r="B352" s="359">
        <v>168</v>
      </c>
      <c r="C352" s="28">
        <v>64</v>
      </c>
      <c r="D352" s="28">
        <v>139</v>
      </c>
      <c r="E352" s="28" t="s">
        <v>182</v>
      </c>
      <c r="F352" s="33" t="s">
        <v>181</v>
      </c>
      <c r="G352" s="29" t="s">
        <v>0</v>
      </c>
      <c r="H352" s="163">
        <v>12000</v>
      </c>
      <c r="I352" s="28">
        <v>7</v>
      </c>
      <c r="J352" s="164">
        <f>H352*I352</f>
        <v>84000</v>
      </c>
      <c r="K352" s="30"/>
      <c r="L352" s="162">
        <f>K352*H352</f>
        <v>0</v>
      </c>
      <c r="M352" s="161">
        <f t="shared" si="11"/>
        <v>7</v>
      </c>
      <c r="N352" s="165">
        <f>M352*H352</f>
        <v>84000</v>
      </c>
      <c r="O352" s="31">
        <v>7</v>
      </c>
      <c r="P352" s="162">
        <f>O352*H352</f>
        <v>84000</v>
      </c>
      <c r="Q352" s="95" t="s">
        <v>554</v>
      </c>
    </row>
    <row r="353" spans="2:17" ht="21">
      <c r="B353" s="360"/>
      <c r="C353" s="58"/>
      <c r="D353" s="58"/>
      <c r="E353" s="58"/>
      <c r="F353" s="60" t="s">
        <v>543</v>
      </c>
      <c r="G353" s="58"/>
      <c r="H353" s="163">
        <v>12000</v>
      </c>
      <c r="I353" s="58"/>
      <c r="J353" s="58"/>
      <c r="K353" s="58"/>
      <c r="L353" s="58"/>
      <c r="M353" s="161"/>
      <c r="N353" s="165"/>
      <c r="O353" s="176">
        <v>9.5165000000000006</v>
      </c>
      <c r="P353" s="162">
        <f>O353*H353</f>
        <v>114198.00000000001</v>
      </c>
      <c r="Q353" s="95" t="s">
        <v>554</v>
      </c>
    </row>
    <row r="354" spans="2:17">
      <c r="B354" s="359">
        <v>169</v>
      </c>
      <c r="C354" s="28"/>
      <c r="D354" s="28">
        <v>140</v>
      </c>
      <c r="E354" s="28" t="s">
        <v>180</v>
      </c>
      <c r="F354" s="33" t="s">
        <v>179</v>
      </c>
      <c r="G354" s="29" t="s">
        <v>0</v>
      </c>
      <c r="H354" s="163">
        <v>9000</v>
      </c>
      <c r="I354" s="28">
        <v>15</v>
      </c>
      <c r="J354" s="164">
        <f>H354*I354</f>
        <v>135000</v>
      </c>
      <c r="K354" s="30"/>
      <c r="L354" s="162">
        <f>K354*H354</f>
        <v>0</v>
      </c>
      <c r="M354" s="161">
        <f t="shared" si="11"/>
        <v>15</v>
      </c>
      <c r="N354" s="165">
        <f>M354*H354</f>
        <v>135000</v>
      </c>
      <c r="O354" s="31">
        <v>15</v>
      </c>
      <c r="P354" s="162">
        <f>O354*H354</f>
        <v>135000</v>
      </c>
      <c r="Q354" s="95" t="s">
        <v>554</v>
      </c>
    </row>
    <row r="355" spans="2:17" ht="21">
      <c r="B355" s="360"/>
      <c r="C355" s="58"/>
      <c r="D355" s="58"/>
      <c r="E355" s="58"/>
      <c r="F355" s="60" t="s">
        <v>543</v>
      </c>
      <c r="G355" s="58"/>
      <c r="H355" s="163">
        <v>9000</v>
      </c>
      <c r="I355" s="58"/>
      <c r="J355" s="58"/>
      <c r="K355" s="58"/>
      <c r="L355" s="58"/>
      <c r="M355" s="161"/>
      <c r="N355" s="165"/>
      <c r="O355" s="176">
        <v>30.275999999999996</v>
      </c>
      <c r="P355" s="162">
        <f>O355*H355</f>
        <v>272483.99999999994</v>
      </c>
      <c r="Q355" s="95" t="s">
        <v>554</v>
      </c>
    </row>
    <row r="356" spans="2:17">
      <c r="B356" s="359">
        <v>170</v>
      </c>
      <c r="C356" s="28"/>
      <c r="D356" s="28">
        <v>141</v>
      </c>
      <c r="E356" s="28" t="s">
        <v>178</v>
      </c>
      <c r="F356" s="33" t="s">
        <v>177</v>
      </c>
      <c r="G356" s="29" t="s">
        <v>0</v>
      </c>
      <c r="H356" s="163">
        <v>1800</v>
      </c>
      <c r="I356" s="28">
        <v>150</v>
      </c>
      <c r="J356" s="164">
        <f>H356*I356</f>
        <v>270000</v>
      </c>
      <c r="K356" s="30"/>
      <c r="L356" s="162">
        <f>K356*H356</f>
        <v>0</v>
      </c>
      <c r="M356" s="161">
        <f t="shared" si="11"/>
        <v>150</v>
      </c>
      <c r="N356" s="165">
        <f>M356*H356</f>
        <v>270000</v>
      </c>
      <c r="O356" s="31">
        <v>126.42000000000002</v>
      </c>
      <c r="P356" s="162">
        <f>O356*H356</f>
        <v>227556.00000000003</v>
      </c>
      <c r="Q356" s="95" t="s">
        <v>554</v>
      </c>
    </row>
    <row r="357" spans="2:17" ht="21">
      <c r="B357" s="360"/>
      <c r="C357" s="58"/>
      <c r="D357" s="58"/>
      <c r="E357" s="58"/>
      <c r="F357" s="58"/>
      <c r="G357" s="58"/>
      <c r="H357" s="58"/>
      <c r="I357" s="58"/>
      <c r="J357" s="58"/>
      <c r="K357" s="58"/>
      <c r="L357" s="58"/>
      <c r="M357" s="161"/>
      <c r="N357" s="58"/>
      <c r="O357" s="58"/>
      <c r="P357" s="58"/>
      <c r="Q357" s="95" t="s">
        <v>554</v>
      </c>
    </row>
    <row r="358" spans="2:17" ht="30">
      <c r="B358" s="359">
        <v>171</v>
      </c>
      <c r="C358" s="28">
        <v>66</v>
      </c>
      <c r="D358" s="28">
        <v>142</v>
      </c>
      <c r="E358" s="28" t="s">
        <v>176</v>
      </c>
      <c r="F358" s="37" t="s">
        <v>175</v>
      </c>
      <c r="G358" s="29" t="s">
        <v>0</v>
      </c>
      <c r="H358" s="163">
        <v>6300</v>
      </c>
      <c r="I358" s="28">
        <v>50</v>
      </c>
      <c r="J358" s="164">
        <f>H358*I358</f>
        <v>315000</v>
      </c>
      <c r="K358" s="30"/>
      <c r="L358" s="162">
        <f>K358*H358</f>
        <v>0</v>
      </c>
      <c r="M358" s="161">
        <f t="shared" si="11"/>
        <v>50</v>
      </c>
      <c r="N358" s="165">
        <f>M358*H358</f>
        <v>315000</v>
      </c>
      <c r="O358" s="31">
        <v>50</v>
      </c>
      <c r="P358" s="162">
        <f>O358*H358</f>
        <v>315000</v>
      </c>
      <c r="Q358" s="95" t="s">
        <v>554</v>
      </c>
    </row>
    <row r="359" spans="2:17" ht="21">
      <c r="B359" s="360"/>
      <c r="C359" s="58"/>
      <c r="D359" s="58"/>
      <c r="E359" s="58"/>
      <c r="F359" s="60"/>
      <c r="G359" s="58"/>
      <c r="H359" s="163"/>
      <c r="I359" s="58"/>
      <c r="J359" s="58"/>
      <c r="K359" s="58"/>
      <c r="L359" s="58"/>
      <c r="M359" s="161"/>
      <c r="N359" s="165"/>
      <c r="O359" s="176"/>
      <c r="P359" s="162">
        <f>O359*H359</f>
        <v>0</v>
      </c>
      <c r="Q359" s="95" t="s">
        <v>554</v>
      </c>
    </row>
    <row r="360" spans="2:17" ht="30">
      <c r="B360" s="359">
        <v>172</v>
      </c>
      <c r="C360" s="28">
        <v>67</v>
      </c>
      <c r="D360" s="28">
        <v>143</v>
      </c>
      <c r="E360" s="28" t="s">
        <v>174</v>
      </c>
      <c r="F360" s="33" t="s">
        <v>173</v>
      </c>
      <c r="G360" s="29" t="s">
        <v>0</v>
      </c>
      <c r="H360" s="163">
        <v>6300</v>
      </c>
      <c r="I360" s="28">
        <v>50</v>
      </c>
      <c r="J360" s="164">
        <f>H360*I360</f>
        <v>315000</v>
      </c>
      <c r="K360" s="30"/>
      <c r="L360" s="162">
        <f>K360*H360</f>
        <v>0</v>
      </c>
      <c r="M360" s="161">
        <f t="shared" si="11"/>
        <v>50</v>
      </c>
      <c r="N360" s="165">
        <f>M360*H360</f>
        <v>315000</v>
      </c>
      <c r="O360" s="31">
        <v>15.4</v>
      </c>
      <c r="P360" s="162">
        <f>O360*H360</f>
        <v>97020</v>
      </c>
      <c r="Q360" s="95" t="s">
        <v>554</v>
      </c>
    </row>
    <row r="361" spans="2:17" ht="21">
      <c r="B361" s="360"/>
      <c r="C361" s="58"/>
      <c r="D361" s="58"/>
      <c r="E361" s="58"/>
      <c r="F361" s="58"/>
      <c r="G361" s="58"/>
      <c r="H361" s="58"/>
      <c r="I361" s="58"/>
      <c r="J361" s="58"/>
      <c r="K361" s="58"/>
      <c r="L361" s="58"/>
      <c r="M361" s="161"/>
      <c r="N361" s="58"/>
      <c r="O361" s="58"/>
      <c r="P361" s="58"/>
      <c r="Q361" s="95" t="s">
        <v>554</v>
      </c>
    </row>
    <row r="362" spans="2:17" ht="30">
      <c r="B362" s="359">
        <v>173</v>
      </c>
      <c r="C362" s="28">
        <v>68</v>
      </c>
      <c r="D362" s="28">
        <v>144</v>
      </c>
      <c r="E362" s="28" t="s">
        <v>172</v>
      </c>
      <c r="F362" s="33" t="s">
        <v>171</v>
      </c>
      <c r="G362" s="29" t="s">
        <v>0</v>
      </c>
      <c r="H362" s="163">
        <v>7400.0000000000009</v>
      </c>
      <c r="I362" s="28">
        <v>45</v>
      </c>
      <c r="J362" s="164">
        <f>H362*I362</f>
        <v>333000.00000000006</v>
      </c>
      <c r="K362" s="30"/>
      <c r="L362" s="162">
        <f>K362*H362</f>
        <v>0</v>
      </c>
      <c r="M362" s="161">
        <f t="shared" si="11"/>
        <v>45</v>
      </c>
      <c r="N362" s="165">
        <f>M362*H362</f>
        <v>333000.00000000006</v>
      </c>
      <c r="O362" s="31">
        <v>17.2</v>
      </c>
      <c r="P362" s="162">
        <f>O362*H362</f>
        <v>127280.00000000001</v>
      </c>
      <c r="Q362" s="95" t="s">
        <v>554</v>
      </c>
    </row>
    <row r="363" spans="2:17" ht="21">
      <c r="B363" s="360"/>
      <c r="C363" s="58"/>
      <c r="D363" s="58"/>
      <c r="E363" s="58"/>
      <c r="F363" s="58"/>
      <c r="G363" s="58"/>
      <c r="H363" s="58"/>
      <c r="I363" s="58"/>
      <c r="J363" s="58"/>
      <c r="K363" s="58"/>
      <c r="L363" s="58"/>
      <c r="M363" s="161"/>
      <c r="N363" s="58"/>
      <c r="O363" s="58"/>
      <c r="P363" s="58"/>
      <c r="Q363" s="95" t="s">
        <v>554</v>
      </c>
    </row>
    <row r="364" spans="2:17">
      <c r="B364" s="359">
        <v>174</v>
      </c>
      <c r="C364" s="28">
        <v>69</v>
      </c>
      <c r="D364" s="28">
        <v>145</v>
      </c>
      <c r="E364" s="28" t="s">
        <v>170</v>
      </c>
      <c r="F364" s="33" t="s">
        <v>169</v>
      </c>
      <c r="G364" s="29" t="s">
        <v>0</v>
      </c>
      <c r="H364" s="163">
        <v>5400</v>
      </c>
      <c r="I364" s="28">
        <v>40</v>
      </c>
      <c r="J364" s="164">
        <f>H364*I364</f>
        <v>216000</v>
      </c>
      <c r="K364" s="30"/>
      <c r="L364" s="162">
        <f>K364*H364</f>
        <v>0</v>
      </c>
      <c r="M364" s="161">
        <f t="shared" si="11"/>
        <v>40</v>
      </c>
      <c r="N364" s="165">
        <f>M364*H364</f>
        <v>216000</v>
      </c>
      <c r="O364" s="31">
        <v>33.3795</v>
      </c>
      <c r="P364" s="162">
        <f>O364*H364</f>
        <v>180249.3</v>
      </c>
      <c r="Q364" s="95" t="s">
        <v>554</v>
      </c>
    </row>
    <row r="365" spans="2:17" ht="21">
      <c r="B365" s="360"/>
      <c r="C365" s="58"/>
      <c r="D365" s="58"/>
      <c r="E365" s="58"/>
      <c r="F365" s="58"/>
      <c r="G365" s="58"/>
      <c r="H365" s="58"/>
      <c r="I365" s="58"/>
      <c r="J365" s="58"/>
      <c r="K365" s="58"/>
      <c r="L365" s="58"/>
      <c r="M365" s="161"/>
      <c r="N365" s="58"/>
      <c r="O365" s="58"/>
      <c r="P365" s="58"/>
      <c r="Q365" s="95" t="s">
        <v>554</v>
      </c>
    </row>
    <row r="366" spans="2:17" ht="30">
      <c r="B366" s="359">
        <v>175</v>
      </c>
      <c r="C366" s="28">
        <v>70</v>
      </c>
      <c r="D366" s="28">
        <v>146</v>
      </c>
      <c r="E366" s="28" t="s">
        <v>168</v>
      </c>
      <c r="F366" s="33" t="s">
        <v>167</v>
      </c>
      <c r="G366" s="29" t="s">
        <v>0</v>
      </c>
      <c r="H366" s="163">
        <v>18000</v>
      </c>
      <c r="I366" s="28">
        <v>45</v>
      </c>
      <c r="J366" s="164">
        <f>H366*I366</f>
        <v>810000</v>
      </c>
      <c r="K366" s="30"/>
      <c r="L366" s="162">
        <f>K366*H366</f>
        <v>0</v>
      </c>
      <c r="M366" s="161">
        <f t="shared" si="11"/>
        <v>45</v>
      </c>
      <c r="N366" s="165">
        <f>M366*H366</f>
        <v>810000</v>
      </c>
      <c r="O366" s="31">
        <v>45</v>
      </c>
      <c r="P366" s="162">
        <f>O366*H366</f>
        <v>810000</v>
      </c>
      <c r="Q366" s="95" t="s">
        <v>554</v>
      </c>
    </row>
    <row r="367" spans="2:17" ht="21">
      <c r="B367" s="360"/>
      <c r="C367" s="58"/>
      <c r="D367" s="58"/>
      <c r="E367" s="58"/>
      <c r="F367" s="60" t="s">
        <v>543</v>
      </c>
      <c r="G367" s="58"/>
      <c r="H367" s="163">
        <v>18000</v>
      </c>
      <c r="I367" s="58"/>
      <c r="J367" s="58"/>
      <c r="K367" s="58"/>
      <c r="L367" s="58"/>
      <c r="M367" s="161"/>
      <c r="N367" s="165"/>
      <c r="O367" s="176">
        <v>24.3</v>
      </c>
      <c r="P367" s="162">
        <f>O367*H367</f>
        <v>437400</v>
      </c>
      <c r="Q367" s="95" t="s">
        <v>554</v>
      </c>
    </row>
    <row r="368" spans="2:17">
      <c r="B368" s="359">
        <v>176</v>
      </c>
      <c r="C368" s="28">
        <v>71</v>
      </c>
      <c r="D368" s="28">
        <v>147</v>
      </c>
      <c r="E368" s="28" t="s">
        <v>166</v>
      </c>
      <c r="F368" s="33" t="s">
        <v>165</v>
      </c>
      <c r="G368" s="29" t="s">
        <v>0</v>
      </c>
      <c r="H368" s="163">
        <v>1800</v>
      </c>
      <c r="I368" s="28">
        <v>1400</v>
      </c>
      <c r="J368" s="164">
        <f>H368*I368</f>
        <v>2520000</v>
      </c>
      <c r="K368" s="30"/>
      <c r="L368" s="162">
        <f>K368*H368</f>
        <v>0</v>
      </c>
      <c r="M368" s="161">
        <f t="shared" si="11"/>
        <v>1400</v>
      </c>
      <c r="N368" s="165">
        <f>M368*H368</f>
        <v>2520000</v>
      </c>
      <c r="O368" s="31">
        <v>750</v>
      </c>
      <c r="P368" s="162">
        <f>O368*H368</f>
        <v>1350000</v>
      </c>
      <c r="Q368" s="95" t="s">
        <v>554</v>
      </c>
    </row>
    <row r="369" spans="2:17" ht="21">
      <c r="B369" s="360"/>
      <c r="C369" s="58"/>
      <c r="D369" s="58"/>
      <c r="E369" s="58"/>
      <c r="F369" s="58"/>
      <c r="G369" s="58"/>
      <c r="H369" s="58"/>
      <c r="I369" s="58"/>
      <c r="J369" s="58"/>
      <c r="K369" s="58"/>
      <c r="L369" s="58"/>
      <c r="M369" s="161"/>
      <c r="N369" s="58"/>
      <c r="O369" s="58"/>
      <c r="P369" s="58"/>
      <c r="Q369" s="95" t="s">
        <v>554</v>
      </c>
    </row>
    <row r="370" spans="2:17">
      <c r="B370" s="359">
        <v>177</v>
      </c>
      <c r="C370" s="28">
        <v>72</v>
      </c>
      <c r="D370" s="28">
        <v>148</v>
      </c>
      <c r="E370" s="28" t="s">
        <v>164</v>
      </c>
      <c r="F370" s="33" t="s">
        <v>163</v>
      </c>
      <c r="G370" s="29" t="s">
        <v>0</v>
      </c>
      <c r="H370" s="163">
        <v>3000</v>
      </c>
      <c r="I370" s="28">
        <v>500</v>
      </c>
      <c r="J370" s="164">
        <f>H370*I370</f>
        <v>1500000</v>
      </c>
      <c r="K370" s="30"/>
      <c r="L370" s="162">
        <f>K370*H370</f>
        <v>0</v>
      </c>
      <c r="M370" s="161">
        <f t="shared" si="11"/>
        <v>500</v>
      </c>
      <c r="N370" s="165">
        <f>M370*H370</f>
        <v>1500000</v>
      </c>
      <c r="O370" s="31">
        <v>500</v>
      </c>
      <c r="P370" s="162">
        <f>O370*H370</f>
        <v>1500000</v>
      </c>
      <c r="Q370" s="95" t="s">
        <v>554</v>
      </c>
    </row>
    <row r="371" spans="2:17" ht="21">
      <c r="B371" s="360"/>
      <c r="C371" s="58"/>
      <c r="D371" s="58"/>
      <c r="E371" s="58"/>
      <c r="F371" s="60" t="s">
        <v>543</v>
      </c>
      <c r="G371" s="58"/>
      <c r="H371" s="163">
        <v>3000</v>
      </c>
      <c r="I371" s="58"/>
      <c r="J371" s="58"/>
      <c r="K371" s="58"/>
      <c r="L371" s="58"/>
      <c r="M371" s="161"/>
      <c r="N371" s="165"/>
      <c r="O371" s="30">
        <v>164</v>
      </c>
      <c r="P371" s="162">
        <f>O371*H371</f>
        <v>492000</v>
      </c>
      <c r="Q371" s="95" t="s">
        <v>554</v>
      </c>
    </row>
    <row r="372" spans="2:17" ht="30">
      <c r="B372" s="359">
        <v>178</v>
      </c>
      <c r="C372" s="28">
        <v>74</v>
      </c>
      <c r="D372" s="28">
        <v>149</v>
      </c>
      <c r="E372" s="28" t="s">
        <v>162</v>
      </c>
      <c r="F372" s="33" t="s">
        <v>161</v>
      </c>
      <c r="G372" s="29" t="s">
        <v>0</v>
      </c>
      <c r="H372" s="163">
        <v>1260</v>
      </c>
      <c r="I372" s="28">
        <v>350</v>
      </c>
      <c r="J372" s="164">
        <f>H372*I372</f>
        <v>441000</v>
      </c>
      <c r="K372" s="30"/>
      <c r="L372" s="162">
        <f>K372*H372</f>
        <v>0</v>
      </c>
      <c r="M372" s="161">
        <f t="shared" si="11"/>
        <v>350</v>
      </c>
      <c r="N372" s="165">
        <f>M372*H372</f>
        <v>441000</v>
      </c>
      <c r="O372" s="31">
        <v>0</v>
      </c>
      <c r="P372" s="162">
        <f>O372*H372</f>
        <v>0</v>
      </c>
      <c r="Q372" s="95" t="s">
        <v>554</v>
      </c>
    </row>
    <row r="373" spans="2:17" ht="21">
      <c r="B373" s="360"/>
      <c r="C373" s="58"/>
      <c r="D373" s="58"/>
      <c r="E373" s="58"/>
      <c r="F373" s="58"/>
      <c r="G373" s="58"/>
      <c r="H373" s="58"/>
      <c r="I373" s="58"/>
      <c r="J373" s="58"/>
      <c r="K373" s="58"/>
      <c r="L373" s="58"/>
      <c r="M373" s="161"/>
      <c r="N373" s="58"/>
      <c r="O373" s="58"/>
      <c r="P373" s="58"/>
      <c r="Q373" s="95" t="s">
        <v>554</v>
      </c>
    </row>
    <row r="374" spans="2:17">
      <c r="B374" s="359">
        <v>179</v>
      </c>
      <c r="C374" s="28">
        <v>63</v>
      </c>
      <c r="D374" s="28">
        <v>233</v>
      </c>
      <c r="E374" s="28" t="s">
        <v>160</v>
      </c>
      <c r="F374" s="33" t="s">
        <v>159</v>
      </c>
      <c r="G374" s="29" t="s">
        <v>0</v>
      </c>
      <c r="H374" s="163">
        <v>5400</v>
      </c>
      <c r="I374" s="28">
        <v>53.55</v>
      </c>
      <c r="J374" s="164">
        <f>H374*I374</f>
        <v>289170</v>
      </c>
      <c r="K374" s="30"/>
      <c r="L374" s="162">
        <f>K374*H374</f>
        <v>0</v>
      </c>
      <c r="M374" s="161">
        <f t="shared" si="11"/>
        <v>53.55</v>
      </c>
      <c r="N374" s="165">
        <f>M374*H374</f>
        <v>289170</v>
      </c>
      <c r="O374" s="31">
        <v>53.55</v>
      </c>
      <c r="P374" s="162">
        <f>O374*H374</f>
        <v>289170</v>
      </c>
      <c r="Q374" s="95" t="s">
        <v>554</v>
      </c>
    </row>
    <row r="375" spans="2:17" ht="21">
      <c r="B375" s="360"/>
      <c r="C375" s="58"/>
      <c r="D375" s="58"/>
      <c r="E375" s="58"/>
      <c r="F375" s="60" t="s">
        <v>543</v>
      </c>
      <c r="G375" s="58"/>
      <c r="H375" s="163">
        <v>5400</v>
      </c>
      <c r="I375" s="58"/>
      <c r="J375" s="58"/>
      <c r="K375" s="58"/>
      <c r="L375" s="58"/>
      <c r="M375" s="161"/>
      <c r="N375" s="165"/>
      <c r="O375" s="176">
        <v>7.4600000000000009</v>
      </c>
      <c r="P375" s="162">
        <f>O375*H375</f>
        <v>40284.000000000007</v>
      </c>
      <c r="Q375" s="95" t="s">
        <v>554</v>
      </c>
    </row>
    <row r="376" spans="2:17" ht="60">
      <c r="B376" s="359">
        <v>180</v>
      </c>
      <c r="C376" s="28">
        <v>95</v>
      </c>
      <c r="D376" s="28">
        <v>223</v>
      </c>
      <c r="E376" s="28" t="s">
        <v>158</v>
      </c>
      <c r="F376" s="38" t="s">
        <v>157</v>
      </c>
      <c r="G376" s="29" t="s">
        <v>3</v>
      </c>
      <c r="H376" s="163">
        <v>180</v>
      </c>
      <c r="I376" s="28">
        <v>500</v>
      </c>
      <c r="J376" s="164">
        <f>H376*I376</f>
        <v>90000</v>
      </c>
      <c r="K376" s="30"/>
      <c r="L376" s="162">
        <f>K376*H376</f>
        <v>0</v>
      </c>
      <c r="M376" s="161">
        <f t="shared" si="11"/>
        <v>500</v>
      </c>
      <c r="N376" s="165">
        <f>M376*H376</f>
        <v>90000</v>
      </c>
      <c r="O376" s="31">
        <v>0</v>
      </c>
      <c r="P376" s="162">
        <f>O376*H376</f>
        <v>0</v>
      </c>
      <c r="Q376" s="95" t="s">
        <v>554</v>
      </c>
    </row>
    <row r="377" spans="2:17" ht="21">
      <c r="B377" s="360"/>
      <c r="C377" s="58"/>
      <c r="D377" s="58"/>
      <c r="E377" s="58"/>
      <c r="F377" s="58"/>
      <c r="G377" s="58"/>
      <c r="H377" s="58"/>
      <c r="I377" s="58"/>
      <c r="J377" s="58"/>
      <c r="K377" s="58"/>
      <c r="L377" s="58"/>
      <c r="M377" s="161"/>
      <c r="N377" s="58"/>
      <c r="O377" s="58"/>
      <c r="P377" s="58"/>
      <c r="Q377" s="95" t="s">
        <v>554</v>
      </c>
    </row>
    <row r="378" spans="2:17" ht="90">
      <c r="B378" s="359">
        <v>181</v>
      </c>
      <c r="C378" s="28">
        <v>96</v>
      </c>
      <c r="D378" s="28">
        <v>224</v>
      </c>
      <c r="E378" s="28" t="s">
        <v>156</v>
      </c>
      <c r="F378" s="38" t="s">
        <v>155</v>
      </c>
      <c r="G378" s="29" t="s">
        <v>3</v>
      </c>
      <c r="H378" s="163">
        <v>630</v>
      </c>
      <c r="I378" s="28">
        <v>500</v>
      </c>
      <c r="J378" s="164">
        <f>H378*I378</f>
        <v>315000</v>
      </c>
      <c r="K378" s="30"/>
      <c r="L378" s="162">
        <f>K378*H378</f>
        <v>0</v>
      </c>
      <c r="M378" s="161">
        <f t="shared" si="11"/>
        <v>500</v>
      </c>
      <c r="N378" s="165">
        <f>M378*H378</f>
        <v>315000</v>
      </c>
      <c r="O378" s="31">
        <v>500</v>
      </c>
      <c r="P378" s="162">
        <f>O378*H378</f>
        <v>315000</v>
      </c>
      <c r="Q378" s="95" t="s">
        <v>554</v>
      </c>
    </row>
    <row r="379" spans="2:17" ht="21">
      <c r="B379" s="360"/>
      <c r="C379" s="58"/>
      <c r="D379" s="58"/>
      <c r="E379" s="58"/>
      <c r="F379" s="60" t="s">
        <v>543</v>
      </c>
      <c r="G379" s="58"/>
      <c r="H379" s="163">
        <v>630</v>
      </c>
      <c r="I379" s="58"/>
      <c r="J379" s="58"/>
      <c r="K379" s="58"/>
      <c r="L379" s="58"/>
      <c r="M379" s="161"/>
      <c r="N379" s="165"/>
      <c r="O379" s="176">
        <v>632</v>
      </c>
      <c r="P379" s="162">
        <f>O379*H379</f>
        <v>398160</v>
      </c>
      <c r="Q379" s="95" t="s">
        <v>554</v>
      </c>
    </row>
    <row r="380" spans="2:17" ht="30">
      <c r="B380" s="359">
        <v>182</v>
      </c>
      <c r="C380" s="28" t="s">
        <v>717</v>
      </c>
      <c r="D380" s="28">
        <v>234</v>
      </c>
      <c r="E380" s="28" t="s">
        <v>154</v>
      </c>
      <c r="F380" s="38" t="s">
        <v>153</v>
      </c>
      <c r="G380" s="29" t="s">
        <v>152</v>
      </c>
      <c r="H380" s="163">
        <v>180</v>
      </c>
      <c r="I380" s="28">
        <v>6500</v>
      </c>
      <c r="J380" s="164">
        <f>H380*I380</f>
        <v>1170000</v>
      </c>
      <c r="K380" s="30"/>
      <c r="L380" s="162">
        <f>K380*H380</f>
        <v>0</v>
      </c>
      <c r="M380" s="161">
        <f t="shared" ref="M380:M422" si="12">$I380+$K380</f>
        <v>6500</v>
      </c>
      <c r="N380" s="165">
        <f>M380*H380</f>
        <v>1170000</v>
      </c>
      <c r="O380" s="31">
        <v>6500</v>
      </c>
      <c r="P380" s="162">
        <f>O380*H380</f>
        <v>1170000</v>
      </c>
      <c r="Q380" s="95" t="s">
        <v>554</v>
      </c>
    </row>
    <row r="381" spans="2:17" ht="21">
      <c r="B381" s="360"/>
      <c r="C381" s="58"/>
      <c r="D381" s="58"/>
      <c r="E381" s="58"/>
      <c r="F381" s="58"/>
      <c r="G381" s="58"/>
      <c r="H381" s="58"/>
      <c r="I381" s="58"/>
      <c r="J381" s="58"/>
      <c r="K381" s="58"/>
      <c r="L381" s="58"/>
      <c r="M381" s="161"/>
      <c r="N381" s="58"/>
      <c r="O381" s="58"/>
      <c r="P381" s="58"/>
      <c r="Q381" s="95" t="s">
        <v>554</v>
      </c>
    </row>
    <row r="382" spans="2:17" ht="30">
      <c r="B382" s="359">
        <v>183</v>
      </c>
      <c r="C382" s="28" t="s">
        <v>718</v>
      </c>
      <c r="D382" s="28">
        <v>150</v>
      </c>
      <c r="E382" s="28" t="s">
        <v>151</v>
      </c>
      <c r="F382" s="38" t="s">
        <v>150</v>
      </c>
      <c r="G382" s="29" t="s">
        <v>0</v>
      </c>
      <c r="H382" s="163">
        <v>1080</v>
      </c>
      <c r="I382" s="28">
        <v>65</v>
      </c>
      <c r="J382" s="164">
        <f>H382*I382</f>
        <v>70200</v>
      </c>
      <c r="K382" s="30"/>
      <c r="L382" s="162">
        <f>K382*H382</f>
        <v>0</v>
      </c>
      <c r="M382" s="161">
        <f t="shared" si="12"/>
        <v>65</v>
      </c>
      <c r="N382" s="165">
        <f>M382*H382</f>
        <v>70200</v>
      </c>
      <c r="O382" s="31">
        <v>65</v>
      </c>
      <c r="P382" s="162">
        <f>O382*H382</f>
        <v>70200</v>
      </c>
      <c r="Q382" s="95" t="s">
        <v>554</v>
      </c>
    </row>
    <row r="383" spans="2:17" ht="21.75" thickBot="1">
      <c r="B383" s="365"/>
      <c r="C383" s="126"/>
      <c r="D383" s="126"/>
      <c r="E383" s="126"/>
      <c r="F383" s="126"/>
      <c r="G383" s="126"/>
      <c r="H383" s="126"/>
      <c r="I383" s="126"/>
      <c r="J383" s="126"/>
      <c r="K383" s="126"/>
      <c r="L383" s="126"/>
      <c r="M383" s="169"/>
      <c r="N383" s="137"/>
      <c r="O383" s="126"/>
      <c r="P383" s="189"/>
      <c r="Q383" s="95"/>
    </row>
    <row r="384" spans="2:17" ht="21.75" thickBot="1">
      <c r="B384" s="366"/>
      <c r="C384" s="123"/>
      <c r="D384" s="123"/>
      <c r="E384" s="123"/>
      <c r="F384" s="123"/>
      <c r="G384" s="123"/>
      <c r="H384" s="123"/>
      <c r="I384" s="123"/>
      <c r="J384" s="123"/>
      <c r="K384" s="123"/>
      <c r="L384" s="172" t="s">
        <v>545</v>
      </c>
      <c r="M384" s="173"/>
      <c r="N384" s="178" t="s">
        <v>558</v>
      </c>
      <c r="O384" s="123"/>
      <c r="P384" s="174">
        <f>SUM(P304:P383)</f>
        <v>17755806.550999999</v>
      </c>
      <c r="Q384" s="95"/>
    </row>
    <row r="385" spans="2:17" ht="21">
      <c r="B385" s="364"/>
      <c r="C385" s="124"/>
      <c r="D385" s="124"/>
      <c r="E385" s="124"/>
      <c r="F385" s="125" t="s">
        <v>541</v>
      </c>
      <c r="G385" s="124"/>
      <c r="H385" s="124"/>
      <c r="I385" s="124"/>
      <c r="J385" s="124"/>
      <c r="K385" s="124"/>
      <c r="L385" s="124"/>
      <c r="M385" s="159"/>
      <c r="N385" s="124"/>
      <c r="O385" s="124"/>
      <c r="P385" s="124"/>
      <c r="Q385" s="95"/>
    </row>
    <row r="386" spans="2:17">
      <c r="B386" s="359">
        <v>184</v>
      </c>
      <c r="C386" s="28">
        <v>75</v>
      </c>
      <c r="D386" s="28">
        <v>225</v>
      </c>
      <c r="E386" s="28" t="s">
        <v>149</v>
      </c>
      <c r="F386" s="33" t="s">
        <v>148</v>
      </c>
      <c r="G386" s="29" t="s">
        <v>3</v>
      </c>
      <c r="H386" s="163">
        <v>270</v>
      </c>
      <c r="I386" s="28">
        <v>25</v>
      </c>
      <c r="J386" s="164">
        <f>H386*I386</f>
        <v>6750</v>
      </c>
      <c r="K386" s="30"/>
      <c r="L386" s="162">
        <f>K386*H386</f>
        <v>0</v>
      </c>
      <c r="M386" s="161">
        <f t="shared" si="12"/>
        <v>25</v>
      </c>
      <c r="N386" s="165">
        <f>M386*H386</f>
        <v>6750</v>
      </c>
      <c r="O386" s="31">
        <v>25</v>
      </c>
      <c r="P386" s="162">
        <f>O386*H386</f>
        <v>6750</v>
      </c>
      <c r="Q386" s="95" t="s">
        <v>555</v>
      </c>
    </row>
    <row r="387" spans="2:17" ht="21">
      <c r="B387" s="360"/>
      <c r="C387" s="58"/>
      <c r="D387" s="58"/>
      <c r="E387" s="58"/>
      <c r="F387" s="60" t="s">
        <v>543</v>
      </c>
      <c r="G387" s="58"/>
      <c r="H387" s="163">
        <v>270</v>
      </c>
      <c r="I387" s="58"/>
      <c r="J387" s="58"/>
      <c r="K387" s="58"/>
      <c r="L387" s="58"/>
      <c r="M387" s="161"/>
      <c r="N387" s="165"/>
      <c r="O387" s="176">
        <v>19</v>
      </c>
      <c r="P387" s="162">
        <f>O387*H387</f>
        <v>5130</v>
      </c>
      <c r="Q387" s="95" t="s">
        <v>555</v>
      </c>
    </row>
    <row r="388" spans="2:17">
      <c r="B388" s="359">
        <v>185</v>
      </c>
      <c r="C388" s="28">
        <v>76</v>
      </c>
      <c r="D388" s="28">
        <v>151</v>
      </c>
      <c r="E388" s="28" t="s">
        <v>147</v>
      </c>
      <c r="F388" s="33" t="s">
        <v>146</v>
      </c>
      <c r="G388" s="29" t="s">
        <v>3</v>
      </c>
      <c r="H388" s="163">
        <v>5400</v>
      </c>
      <c r="I388" s="28">
        <v>4</v>
      </c>
      <c r="J388" s="164">
        <f>H388*I388</f>
        <v>21600</v>
      </c>
      <c r="K388" s="30"/>
      <c r="L388" s="162">
        <f>K388*H388</f>
        <v>0</v>
      </c>
      <c r="M388" s="161">
        <f t="shared" si="12"/>
        <v>4</v>
      </c>
      <c r="N388" s="165">
        <f>M388*H388</f>
        <v>21600</v>
      </c>
      <c r="O388" s="31">
        <v>4</v>
      </c>
      <c r="P388" s="162">
        <f>O388*H388</f>
        <v>21600</v>
      </c>
      <c r="Q388" s="95" t="s">
        <v>555</v>
      </c>
    </row>
    <row r="389" spans="2:17" ht="21">
      <c r="B389" s="360"/>
      <c r="C389" s="58"/>
      <c r="D389" s="58"/>
      <c r="E389" s="58"/>
      <c r="F389" s="58"/>
      <c r="G389" s="58"/>
      <c r="H389" s="58"/>
      <c r="I389" s="58"/>
      <c r="J389" s="58"/>
      <c r="K389" s="58"/>
      <c r="L389" s="58"/>
      <c r="M389" s="161"/>
      <c r="N389" s="58"/>
      <c r="O389" s="58"/>
      <c r="P389" s="58"/>
      <c r="Q389" s="95" t="s">
        <v>555</v>
      </c>
    </row>
    <row r="390" spans="2:17">
      <c r="B390" s="359">
        <v>186</v>
      </c>
      <c r="C390" s="28">
        <v>77</v>
      </c>
      <c r="D390" s="28">
        <v>152</v>
      </c>
      <c r="E390" s="28" t="s">
        <v>145</v>
      </c>
      <c r="F390" s="33" t="s">
        <v>144</v>
      </c>
      <c r="G390" s="29" t="s">
        <v>3</v>
      </c>
      <c r="H390" s="163">
        <v>6300</v>
      </c>
      <c r="I390" s="28">
        <v>9</v>
      </c>
      <c r="J390" s="164">
        <f>H390*I390</f>
        <v>56700</v>
      </c>
      <c r="K390" s="30"/>
      <c r="L390" s="162">
        <f>K390*H390</f>
        <v>0</v>
      </c>
      <c r="M390" s="161">
        <f t="shared" si="12"/>
        <v>9</v>
      </c>
      <c r="N390" s="165">
        <f>M390*H390</f>
        <v>56700</v>
      </c>
      <c r="O390" s="31">
        <v>9</v>
      </c>
      <c r="P390" s="162">
        <f>O390*H390</f>
        <v>56700</v>
      </c>
      <c r="Q390" s="95" t="s">
        <v>555</v>
      </c>
    </row>
    <row r="391" spans="2:17" ht="21">
      <c r="B391" s="360"/>
      <c r="C391" s="58"/>
      <c r="D391" s="58"/>
      <c r="E391" s="58"/>
      <c r="F391" s="58"/>
      <c r="G391" s="58"/>
      <c r="H391" s="58"/>
      <c r="I391" s="58"/>
      <c r="J391" s="58"/>
      <c r="K391" s="58"/>
      <c r="L391" s="58"/>
      <c r="M391" s="161"/>
      <c r="N391" s="58"/>
      <c r="O391" s="58"/>
      <c r="P391" s="58"/>
      <c r="Q391" s="95" t="s">
        <v>555</v>
      </c>
    </row>
    <row r="392" spans="2:17">
      <c r="B392" s="359">
        <v>187</v>
      </c>
      <c r="C392" s="28">
        <v>78</v>
      </c>
      <c r="D392" s="28">
        <v>153</v>
      </c>
      <c r="E392" s="28" t="s">
        <v>143</v>
      </c>
      <c r="F392" s="33" t="s">
        <v>142</v>
      </c>
      <c r="G392" s="29" t="s">
        <v>3</v>
      </c>
      <c r="H392" s="163">
        <v>3600</v>
      </c>
      <c r="I392" s="28">
        <v>16</v>
      </c>
      <c r="J392" s="164">
        <f>H392*I392</f>
        <v>57600</v>
      </c>
      <c r="K392" s="30"/>
      <c r="L392" s="162">
        <f>K392*H392</f>
        <v>0</v>
      </c>
      <c r="M392" s="161">
        <f t="shared" si="12"/>
        <v>16</v>
      </c>
      <c r="N392" s="165">
        <f>M392*H392</f>
        <v>57600</v>
      </c>
      <c r="O392" s="31">
        <v>15</v>
      </c>
      <c r="P392" s="162">
        <f>O392*H392</f>
        <v>54000</v>
      </c>
      <c r="Q392" s="95" t="s">
        <v>555</v>
      </c>
    </row>
    <row r="393" spans="2:17" ht="21">
      <c r="B393" s="360"/>
      <c r="C393" s="58"/>
      <c r="D393" s="58"/>
      <c r="E393" s="58"/>
      <c r="F393" s="58"/>
      <c r="G393" s="58"/>
      <c r="H393" s="58"/>
      <c r="I393" s="58"/>
      <c r="J393" s="58"/>
      <c r="K393" s="58"/>
      <c r="L393" s="58"/>
      <c r="M393" s="161"/>
      <c r="N393" s="58"/>
      <c r="O393" s="58"/>
      <c r="P393" s="58"/>
      <c r="Q393" s="95" t="s">
        <v>555</v>
      </c>
    </row>
    <row r="394" spans="2:17">
      <c r="B394" s="359">
        <v>188</v>
      </c>
      <c r="C394" s="28">
        <v>79</v>
      </c>
      <c r="D394" s="28">
        <v>154</v>
      </c>
      <c r="E394" s="28" t="s">
        <v>141</v>
      </c>
      <c r="F394" s="33" t="s">
        <v>140</v>
      </c>
      <c r="G394" s="29" t="s">
        <v>3</v>
      </c>
      <c r="H394" s="163">
        <v>1100</v>
      </c>
      <c r="I394" s="28">
        <v>21</v>
      </c>
      <c r="J394" s="164">
        <f>H394*I394</f>
        <v>23100</v>
      </c>
      <c r="K394" s="30"/>
      <c r="L394" s="162">
        <f>K394*H394</f>
        <v>0</v>
      </c>
      <c r="M394" s="161">
        <f t="shared" si="12"/>
        <v>21</v>
      </c>
      <c r="N394" s="165">
        <f>M394*H394</f>
        <v>23100</v>
      </c>
      <c r="O394" s="31">
        <v>21</v>
      </c>
      <c r="P394" s="162">
        <f>O394*H394</f>
        <v>23100</v>
      </c>
      <c r="Q394" s="95" t="s">
        <v>555</v>
      </c>
    </row>
    <row r="395" spans="2:17" ht="21">
      <c r="B395" s="360"/>
      <c r="C395" s="58"/>
      <c r="D395" s="58"/>
      <c r="E395" s="58"/>
      <c r="F395" s="58"/>
      <c r="G395" s="58"/>
      <c r="H395" s="58"/>
      <c r="I395" s="58"/>
      <c r="J395" s="58"/>
      <c r="K395" s="58"/>
      <c r="L395" s="58"/>
      <c r="M395" s="161"/>
      <c r="N395" s="58"/>
      <c r="O395" s="58"/>
      <c r="P395" s="58"/>
      <c r="Q395" s="95" t="s">
        <v>555</v>
      </c>
    </row>
    <row r="396" spans="2:17">
      <c r="B396" s="359">
        <v>189</v>
      </c>
      <c r="C396" s="28">
        <v>80</v>
      </c>
      <c r="D396" s="28">
        <v>155</v>
      </c>
      <c r="E396" s="28" t="s">
        <v>139</v>
      </c>
      <c r="F396" s="33" t="s">
        <v>138</v>
      </c>
      <c r="G396" s="29" t="s">
        <v>3</v>
      </c>
      <c r="H396" s="163">
        <v>630</v>
      </c>
      <c r="I396" s="28">
        <v>25</v>
      </c>
      <c r="J396" s="164">
        <f>H396*I396</f>
        <v>15750</v>
      </c>
      <c r="K396" s="30"/>
      <c r="L396" s="162">
        <f>K396*H396</f>
        <v>0</v>
      </c>
      <c r="M396" s="161">
        <f t="shared" si="12"/>
        <v>25</v>
      </c>
      <c r="N396" s="165">
        <f>M396*H396</f>
        <v>15750</v>
      </c>
      <c r="O396" s="31">
        <v>15</v>
      </c>
      <c r="P396" s="162">
        <f>O396*H396</f>
        <v>9450</v>
      </c>
      <c r="Q396" s="95" t="s">
        <v>555</v>
      </c>
    </row>
    <row r="397" spans="2:17" ht="21">
      <c r="B397" s="360"/>
      <c r="C397" s="58"/>
      <c r="D397" s="58"/>
      <c r="E397" s="58"/>
      <c r="F397" s="58"/>
      <c r="G397" s="58"/>
      <c r="H397" s="58"/>
      <c r="I397" s="58"/>
      <c r="J397" s="58"/>
      <c r="K397" s="58"/>
      <c r="L397" s="58"/>
      <c r="M397" s="161"/>
      <c r="N397" s="58"/>
      <c r="O397" s="58"/>
      <c r="P397" s="58"/>
      <c r="Q397" s="95" t="s">
        <v>555</v>
      </c>
    </row>
    <row r="398" spans="2:17">
      <c r="B398" s="359">
        <v>190</v>
      </c>
      <c r="C398" s="28">
        <v>81</v>
      </c>
      <c r="D398" s="28">
        <v>156</v>
      </c>
      <c r="E398" s="28" t="s">
        <v>137</v>
      </c>
      <c r="F398" s="33" t="s">
        <v>136</v>
      </c>
      <c r="G398" s="29" t="s">
        <v>3</v>
      </c>
      <c r="H398" s="163">
        <v>540</v>
      </c>
      <c r="I398" s="28">
        <v>36</v>
      </c>
      <c r="J398" s="164">
        <f>H398*I398</f>
        <v>19440</v>
      </c>
      <c r="K398" s="30"/>
      <c r="L398" s="162">
        <f>K398*H398</f>
        <v>0</v>
      </c>
      <c r="M398" s="161">
        <f t="shared" si="12"/>
        <v>36</v>
      </c>
      <c r="N398" s="165">
        <f>M398*H398</f>
        <v>19440</v>
      </c>
      <c r="O398" s="31">
        <v>21</v>
      </c>
      <c r="P398" s="162">
        <f>O398*H398</f>
        <v>11340</v>
      </c>
      <c r="Q398" s="95" t="s">
        <v>555</v>
      </c>
    </row>
    <row r="399" spans="2:17" ht="21">
      <c r="B399" s="360"/>
      <c r="C399" s="58"/>
      <c r="D399" s="58"/>
      <c r="E399" s="58"/>
      <c r="F399" s="58"/>
      <c r="G399" s="58"/>
      <c r="H399" s="58"/>
      <c r="I399" s="58"/>
      <c r="J399" s="58"/>
      <c r="K399" s="58"/>
      <c r="L399" s="58"/>
      <c r="M399" s="161"/>
      <c r="N399" s="58"/>
      <c r="O399" s="58"/>
      <c r="P399" s="58"/>
      <c r="Q399" s="95" t="s">
        <v>555</v>
      </c>
    </row>
    <row r="400" spans="2:17" ht="30">
      <c r="B400" s="359">
        <v>191</v>
      </c>
      <c r="C400" s="28">
        <v>82</v>
      </c>
      <c r="D400" s="28">
        <v>156</v>
      </c>
      <c r="E400" s="28" t="s">
        <v>135</v>
      </c>
      <c r="F400" s="33" t="s">
        <v>134</v>
      </c>
      <c r="G400" s="29" t="s">
        <v>3</v>
      </c>
      <c r="H400" s="163">
        <v>540</v>
      </c>
      <c r="I400" s="28">
        <v>25</v>
      </c>
      <c r="J400" s="164">
        <f>H400*I400</f>
        <v>13500</v>
      </c>
      <c r="K400" s="30"/>
      <c r="L400" s="162">
        <f>K400*H400</f>
        <v>0</v>
      </c>
      <c r="M400" s="161">
        <f t="shared" si="12"/>
        <v>25</v>
      </c>
      <c r="N400" s="165">
        <f>M400*H400</f>
        <v>13500</v>
      </c>
      <c r="O400" s="31">
        <v>14</v>
      </c>
      <c r="P400" s="162">
        <f>O400*H400</f>
        <v>7560</v>
      </c>
      <c r="Q400" s="95" t="s">
        <v>555</v>
      </c>
    </row>
    <row r="401" spans="2:17" ht="21">
      <c r="B401" s="360"/>
      <c r="C401" s="58"/>
      <c r="D401" s="58"/>
      <c r="E401" s="58"/>
      <c r="F401" s="58"/>
      <c r="G401" s="58"/>
      <c r="H401" s="58"/>
      <c r="I401" s="58"/>
      <c r="J401" s="58"/>
      <c r="K401" s="58"/>
      <c r="L401" s="58"/>
      <c r="M401" s="161"/>
      <c r="N401" s="58"/>
      <c r="O401" s="58"/>
      <c r="P401" s="58"/>
      <c r="Q401" s="95" t="s">
        <v>555</v>
      </c>
    </row>
    <row r="402" spans="2:17">
      <c r="B402" s="359">
        <v>192</v>
      </c>
      <c r="C402" s="28" t="s">
        <v>719</v>
      </c>
      <c r="D402" s="28">
        <v>158</v>
      </c>
      <c r="E402" s="28" t="s">
        <v>133</v>
      </c>
      <c r="F402" s="33" t="s">
        <v>132</v>
      </c>
      <c r="G402" s="29" t="s">
        <v>3</v>
      </c>
      <c r="H402" s="163">
        <v>720</v>
      </c>
      <c r="I402" s="28">
        <v>25</v>
      </c>
      <c r="J402" s="164">
        <f>H402*I402</f>
        <v>18000</v>
      </c>
      <c r="K402" s="30"/>
      <c r="L402" s="162">
        <f>K402*H402</f>
        <v>0</v>
      </c>
      <c r="M402" s="161">
        <f t="shared" si="12"/>
        <v>25</v>
      </c>
      <c r="N402" s="165">
        <f>M402*H402</f>
        <v>18000</v>
      </c>
      <c r="O402" s="31">
        <v>15</v>
      </c>
      <c r="P402" s="162">
        <f>O402*H402</f>
        <v>10800</v>
      </c>
      <c r="Q402" s="95" t="s">
        <v>555</v>
      </c>
    </row>
    <row r="403" spans="2:17" ht="21">
      <c r="B403" s="360"/>
      <c r="C403" s="58"/>
      <c r="D403" s="58"/>
      <c r="E403" s="58"/>
      <c r="F403" s="58"/>
      <c r="G403" s="58"/>
      <c r="H403" s="58"/>
      <c r="I403" s="58"/>
      <c r="J403" s="58"/>
      <c r="K403" s="58"/>
      <c r="L403" s="58"/>
      <c r="M403" s="161"/>
      <c r="N403" s="58"/>
      <c r="O403" s="58"/>
      <c r="P403" s="58"/>
      <c r="Q403" s="95" t="s">
        <v>555</v>
      </c>
    </row>
    <row r="404" spans="2:17" ht="30">
      <c r="B404" s="359">
        <v>193</v>
      </c>
      <c r="C404" s="28">
        <v>84</v>
      </c>
      <c r="D404" s="28">
        <v>159</v>
      </c>
      <c r="E404" s="28" t="s">
        <v>131</v>
      </c>
      <c r="F404" s="33" t="s">
        <v>130</v>
      </c>
      <c r="G404" s="29" t="s">
        <v>3</v>
      </c>
      <c r="H404" s="163">
        <v>3600</v>
      </c>
      <c r="I404" s="28">
        <v>12</v>
      </c>
      <c r="J404" s="164">
        <f>H404*I404</f>
        <v>43200</v>
      </c>
      <c r="K404" s="30"/>
      <c r="L404" s="162">
        <f>K404*H404</f>
        <v>0</v>
      </c>
      <c r="M404" s="161">
        <f t="shared" si="12"/>
        <v>12</v>
      </c>
      <c r="N404" s="165">
        <f>M404*H404</f>
        <v>43200</v>
      </c>
      <c r="O404" s="31">
        <v>12</v>
      </c>
      <c r="P404" s="162">
        <f t="shared" ref="P404:P410" si="13">O404*H404</f>
        <v>43200</v>
      </c>
      <c r="Q404" s="95" t="s">
        <v>555</v>
      </c>
    </row>
    <row r="405" spans="2:17" ht="21">
      <c r="B405" s="360"/>
      <c r="C405" s="58"/>
      <c r="D405" s="58"/>
      <c r="E405" s="58"/>
      <c r="F405" s="60" t="s">
        <v>543</v>
      </c>
      <c r="G405" s="58"/>
      <c r="H405" s="163">
        <v>3600</v>
      </c>
      <c r="I405" s="58"/>
      <c r="J405" s="58"/>
      <c r="K405" s="58"/>
      <c r="L405" s="58"/>
      <c r="M405" s="161"/>
      <c r="N405" s="165"/>
      <c r="O405" s="30">
        <v>4</v>
      </c>
      <c r="P405" s="162">
        <f t="shared" si="13"/>
        <v>14400</v>
      </c>
      <c r="Q405" s="95" t="s">
        <v>555</v>
      </c>
    </row>
    <row r="406" spans="2:17" ht="30">
      <c r="B406" s="359">
        <v>194</v>
      </c>
      <c r="C406" s="28">
        <v>85</v>
      </c>
      <c r="D406" s="28">
        <v>160</v>
      </c>
      <c r="E406" s="28" t="s">
        <v>129</v>
      </c>
      <c r="F406" s="33" t="s">
        <v>128</v>
      </c>
      <c r="G406" s="35" t="s">
        <v>99</v>
      </c>
      <c r="H406" s="180">
        <v>270</v>
      </c>
      <c r="I406" s="28">
        <v>55</v>
      </c>
      <c r="J406" s="164">
        <f>H406*I406</f>
        <v>14850</v>
      </c>
      <c r="K406" s="30"/>
      <c r="L406" s="162">
        <f>K406*H406</f>
        <v>0</v>
      </c>
      <c r="M406" s="161">
        <f t="shared" si="12"/>
        <v>55</v>
      </c>
      <c r="N406" s="165">
        <f>M406*H406</f>
        <v>14850</v>
      </c>
      <c r="O406" s="31">
        <v>55</v>
      </c>
      <c r="P406" s="162">
        <f t="shared" si="13"/>
        <v>14850</v>
      </c>
      <c r="Q406" s="95" t="s">
        <v>555</v>
      </c>
    </row>
    <row r="407" spans="2:17" ht="21">
      <c r="B407" s="360"/>
      <c r="C407" s="58"/>
      <c r="D407" s="58"/>
      <c r="E407" s="58"/>
      <c r="F407" s="60" t="s">
        <v>543</v>
      </c>
      <c r="G407" s="58"/>
      <c r="H407" s="180">
        <v>270</v>
      </c>
      <c r="I407" s="58"/>
      <c r="J407" s="58"/>
      <c r="K407" s="58"/>
      <c r="L407" s="58"/>
      <c r="M407" s="161"/>
      <c r="N407" s="165"/>
      <c r="O407" s="176">
        <v>53.234000000000009</v>
      </c>
      <c r="P407" s="162">
        <f t="shared" si="13"/>
        <v>14373.180000000002</v>
      </c>
      <c r="Q407" s="95" t="s">
        <v>555</v>
      </c>
    </row>
    <row r="408" spans="2:17" ht="30">
      <c r="B408" s="359">
        <v>195</v>
      </c>
      <c r="C408" s="28">
        <v>85</v>
      </c>
      <c r="D408" s="28">
        <v>161</v>
      </c>
      <c r="E408" s="28" t="s">
        <v>127</v>
      </c>
      <c r="F408" s="33" t="s">
        <v>126</v>
      </c>
      <c r="G408" s="35" t="s">
        <v>99</v>
      </c>
      <c r="H408" s="180">
        <v>360</v>
      </c>
      <c r="I408" s="28">
        <v>115</v>
      </c>
      <c r="J408" s="164">
        <f>H408*I408</f>
        <v>41400</v>
      </c>
      <c r="K408" s="30"/>
      <c r="L408" s="162">
        <f>K408*H408</f>
        <v>0</v>
      </c>
      <c r="M408" s="161">
        <f t="shared" si="12"/>
        <v>115</v>
      </c>
      <c r="N408" s="165">
        <f>M408*H408</f>
        <v>41400</v>
      </c>
      <c r="O408" s="31">
        <v>115</v>
      </c>
      <c r="P408" s="162">
        <f t="shared" si="13"/>
        <v>41400</v>
      </c>
      <c r="Q408" s="95" t="s">
        <v>555</v>
      </c>
    </row>
    <row r="409" spans="2:17" ht="21">
      <c r="B409" s="360"/>
      <c r="C409" s="58"/>
      <c r="D409" s="58"/>
      <c r="E409" s="58"/>
      <c r="F409" s="60" t="s">
        <v>543</v>
      </c>
      <c r="G409" s="58"/>
      <c r="H409" s="180">
        <v>360</v>
      </c>
      <c r="I409" s="58"/>
      <c r="J409" s="58"/>
      <c r="K409" s="58"/>
      <c r="L409" s="58"/>
      <c r="M409" s="161"/>
      <c r="N409" s="165"/>
      <c r="O409" s="176">
        <v>14.706500000000005</v>
      </c>
      <c r="P409" s="162">
        <f t="shared" si="13"/>
        <v>5294.340000000002</v>
      </c>
      <c r="Q409" s="95" t="s">
        <v>555</v>
      </c>
    </row>
    <row r="410" spans="2:17" ht="30">
      <c r="B410" s="359">
        <v>196</v>
      </c>
      <c r="C410" s="28">
        <v>85</v>
      </c>
      <c r="D410" s="28">
        <v>162</v>
      </c>
      <c r="E410" s="28" t="s">
        <v>125</v>
      </c>
      <c r="F410" s="33" t="s">
        <v>124</v>
      </c>
      <c r="G410" s="35" t="s">
        <v>99</v>
      </c>
      <c r="H410" s="180">
        <v>450</v>
      </c>
      <c r="I410" s="28">
        <v>143</v>
      </c>
      <c r="J410" s="164">
        <f>H410*I410</f>
        <v>64350</v>
      </c>
      <c r="K410" s="30"/>
      <c r="L410" s="162">
        <f>K410*H410</f>
        <v>0</v>
      </c>
      <c r="M410" s="161">
        <f t="shared" si="12"/>
        <v>143</v>
      </c>
      <c r="N410" s="165">
        <f>M410*H410</f>
        <v>64350</v>
      </c>
      <c r="O410" s="31">
        <v>115.5</v>
      </c>
      <c r="P410" s="162">
        <f t="shared" si="13"/>
        <v>51975</v>
      </c>
      <c r="Q410" s="95" t="s">
        <v>555</v>
      </c>
    </row>
    <row r="411" spans="2:17" ht="21">
      <c r="B411" s="360"/>
      <c r="C411" s="58"/>
      <c r="D411" s="58"/>
      <c r="E411" s="58"/>
      <c r="F411" s="58"/>
      <c r="G411" s="58"/>
      <c r="H411" s="58"/>
      <c r="I411" s="58"/>
      <c r="J411" s="58"/>
      <c r="K411" s="58"/>
      <c r="L411" s="58"/>
      <c r="M411" s="161"/>
      <c r="N411" s="58"/>
      <c r="O411" s="58"/>
      <c r="P411" s="58"/>
      <c r="Q411" s="95" t="s">
        <v>555</v>
      </c>
    </row>
    <row r="412" spans="2:17">
      <c r="B412" s="359">
        <v>197</v>
      </c>
      <c r="C412" s="28">
        <v>86</v>
      </c>
      <c r="D412" s="28">
        <v>163</v>
      </c>
      <c r="E412" s="28" t="s">
        <v>123</v>
      </c>
      <c r="F412" s="33" t="s">
        <v>122</v>
      </c>
      <c r="G412" s="29" t="s">
        <v>3</v>
      </c>
      <c r="H412" s="163">
        <v>1440</v>
      </c>
      <c r="I412" s="28">
        <v>15</v>
      </c>
      <c r="J412" s="164">
        <f>H412*I412</f>
        <v>21600</v>
      </c>
      <c r="K412" s="30"/>
      <c r="L412" s="162">
        <f>K412*H412</f>
        <v>0</v>
      </c>
      <c r="M412" s="161">
        <f t="shared" si="12"/>
        <v>15</v>
      </c>
      <c r="N412" s="165">
        <f>M412*H412</f>
        <v>21600</v>
      </c>
      <c r="O412" s="31">
        <v>15</v>
      </c>
      <c r="P412" s="162">
        <f>O412*H412</f>
        <v>21600</v>
      </c>
      <c r="Q412" s="95" t="s">
        <v>555</v>
      </c>
    </row>
    <row r="413" spans="2:17" ht="21">
      <c r="B413" s="360"/>
      <c r="C413" s="58"/>
      <c r="D413" s="58"/>
      <c r="E413" s="58"/>
      <c r="F413" s="60" t="s">
        <v>543</v>
      </c>
      <c r="G413" s="58"/>
      <c r="H413" s="163">
        <v>1440</v>
      </c>
      <c r="I413" s="58"/>
      <c r="J413" s="58"/>
      <c r="K413" s="58"/>
      <c r="L413" s="58"/>
      <c r="M413" s="161"/>
      <c r="N413" s="165"/>
      <c r="O413" s="30">
        <v>5</v>
      </c>
      <c r="P413" s="162">
        <f>O413*H413</f>
        <v>7200</v>
      </c>
      <c r="Q413" s="95" t="s">
        <v>555</v>
      </c>
    </row>
    <row r="414" spans="2:17" ht="30">
      <c r="B414" s="359">
        <v>198</v>
      </c>
      <c r="C414" s="28">
        <v>87</v>
      </c>
      <c r="D414" s="28">
        <v>164</v>
      </c>
      <c r="E414" s="28" t="s">
        <v>121</v>
      </c>
      <c r="F414" s="33" t="s">
        <v>120</v>
      </c>
      <c r="G414" s="35" t="s">
        <v>99</v>
      </c>
      <c r="H414" s="180">
        <v>450</v>
      </c>
      <c r="I414" s="28">
        <v>145</v>
      </c>
      <c r="J414" s="164">
        <f>H414*I414</f>
        <v>65250</v>
      </c>
      <c r="K414" s="30"/>
      <c r="L414" s="162">
        <f>K414*H414</f>
        <v>0</v>
      </c>
      <c r="M414" s="161">
        <f t="shared" si="12"/>
        <v>145</v>
      </c>
      <c r="N414" s="165">
        <f>M414*H414</f>
        <v>65250</v>
      </c>
      <c r="O414" s="31">
        <v>84</v>
      </c>
      <c r="P414" s="162">
        <f>O414*H414</f>
        <v>37800</v>
      </c>
      <c r="Q414" s="95" t="s">
        <v>555</v>
      </c>
    </row>
    <row r="415" spans="2:17" ht="21">
      <c r="B415" s="360"/>
      <c r="C415" s="58"/>
      <c r="D415" s="58"/>
      <c r="E415" s="58"/>
      <c r="F415" s="58"/>
      <c r="G415" s="58"/>
      <c r="H415" s="58"/>
      <c r="I415" s="58"/>
      <c r="J415" s="58"/>
      <c r="K415" s="58"/>
      <c r="L415" s="58"/>
      <c r="M415" s="161"/>
      <c r="N415" s="58"/>
      <c r="O415" s="58"/>
      <c r="P415" s="58"/>
      <c r="Q415" s="95" t="s">
        <v>555</v>
      </c>
    </row>
    <row r="416" spans="2:17" ht="30">
      <c r="B416" s="359">
        <v>199</v>
      </c>
      <c r="C416" s="28">
        <v>87</v>
      </c>
      <c r="D416" s="28">
        <v>165</v>
      </c>
      <c r="E416" s="28" t="s">
        <v>119</v>
      </c>
      <c r="F416" s="33" t="s">
        <v>118</v>
      </c>
      <c r="G416" s="35" t="s">
        <v>99</v>
      </c>
      <c r="H416" s="180">
        <v>540</v>
      </c>
      <c r="I416" s="28">
        <v>145</v>
      </c>
      <c r="J416" s="164">
        <f>H416*I416</f>
        <v>78300</v>
      </c>
      <c r="K416" s="30"/>
      <c r="L416" s="162">
        <f>K416*H416</f>
        <v>0</v>
      </c>
      <c r="M416" s="161">
        <f t="shared" si="12"/>
        <v>145</v>
      </c>
      <c r="N416" s="165">
        <f>M416*H416</f>
        <v>78300</v>
      </c>
      <c r="O416" s="31">
        <v>68.25</v>
      </c>
      <c r="P416" s="162">
        <f>O416*H416</f>
        <v>36855</v>
      </c>
      <c r="Q416" s="95" t="s">
        <v>555</v>
      </c>
    </row>
    <row r="417" spans="2:17" ht="21">
      <c r="B417" s="360"/>
      <c r="C417" s="58"/>
      <c r="D417" s="58"/>
      <c r="E417" s="58"/>
      <c r="F417" s="58"/>
      <c r="G417" s="58"/>
      <c r="H417" s="58"/>
      <c r="I417" s="58"/>
      <c r="J417" s="58"/>
      <c r="K417" s="58"/>
      <c r="L417" s="58"/>
      <c r="M417" s="161"/>
      <c r="N417" s="58"/>
      <c r="O417" s="58"/>
      <c r="P417" s="58"/>
      <c r="Q417" s="95" t="s">
        <v>555</v>
      </c>
    </row>
    <row r="418" spans="2:17" ht="60">
      <c r="B418" s="359">
        <v>200</v>
      </c>
      <c r="C418" s="28">
        <v>90</v>
      </c>
      <c r="D418" s="28">
        <v>226</v>
      </c>
      <c r="E418" s="28" t="s">
        <v>117</v>
      </c>
      <c r="F418" s="33" t="s">
        <v>116</v>
      </c>
      <c r="G418" s="29" t="s">
        <v>3</v>
      </c>
      <c r="H418" s="163">
        <v>630</v>
      </c>
      <c r="I418" s="28">
        <v>5</v>
      </c>
      <c r="J418" s="164">
        <f>H418*I418</f>
        <v>3150</v>
      </c>
      <c r="K418" s="30"/>
      <c r="L418" s="162">
        <f>K418*H418</f>
        <v>0</v>
      </c>
      <c r="M418" s="161">
        <f t="shared" si="12"/>
        <v>5</v>
      </c>
      <c r="N418" s="165">
        <f>M418*H418</f>
        <v>3150</v>
      </c>
      <c r="O418" s="31">
        <v>5</v>
      </c>
      <c r="P418" s="162">
        <f>O418*H418</f>
        <v>3150</v>
      </c>
      <c r="Q418" s="95" t="s">
        <v>555</v>
      </c>
    </row>
    <row r="419" spans="2:17" ht="21">
      <c r="B419" s="360"/>
      <c r="C419" s="58"/>
      <c r="D419" s="58"/>
      <c r="E419" s="58"/>
      <c r="F419" s="60" t="s">
        <v>543</v>
      </c>
      <c r="G419" s="58"/>
      <c r="H419" s="163">
        <v>630</v>
      </c>
      <c r="I419" s="58"/>
      <c r="J419" s="58"/>
      <c r="K419" s="58"/>
      <c r="L419" s="58"/>
      <c r="M419" s="161"/>
      <c r="N419" s="165"/>
      <c r="O419" s="30">
        <v>1</v>
      </c>
      <c r="P419" s="162">
        <f>O419*H419</f>
        <v>630</v>
      </c>
      <c r="Q419" s="95" t="s">
        <v>555</v>
      </c>
    </row>
    <row r="420" spans="2:17">
      <c r="B420" s="359">
        <v>201</v>
      </c>
      <c r="C420" s="28" t="s">
        <v>720</v>
      </c>
      <c r="D420" s="28">
        <v>166</v>
      </c>
      <c r="E420" s="28" t="s">
        <v>115</v>
      </c>
      <c r="F420" s="33" t="s">
        <v>114</v>
      </c>
      <c r="G420" s="29" t="s">
        <v>3</v>
      </c>
      <c r="H420" s="163">
        <v>2700</v>
      </c>
      <c r="I420" s="28">
        <v>4</v>
      </c>
      <c r="J420" s="164">
        <f>H420*I420</f>
        <v>10800</v>
      </c>
      <c r="K420" s="30"/>
      <c r="L420" s="162">
        <f>K420*H420</f>
        <v>0</v>
      </c>
      <c r="M420" s="161">
        <f t="shared" si="12"/>
        <v>4</v>
      </c>
      <c r="N420" s="165">
        <f>M420*H420</f>
        <v>10800</v>
      </c>
      <c r="O420" s="31">
        <v>0</v>
      </c>
      <c r="P420" s="162">
        <f>O420*H420</f>
        <v>0</v>
      </c>
      <c r="Q420" s="95" t="s">
        <v>555</v>
      </c>
    </row>
    <row r="421" spans="2:17" ht="21">
      <c r="B421" s="360"/>
      <c r="C421" s="58"/>
      <c r="D421" s="58"/>
      <c r="E421" s="58"/>
      <c r="F421" s="58"/>
      <c r="G421" s="58"/>
      <c r="H421" s="58"/>
      <c r="I421" s="58"/>
      <c r="J421" s="58"/>
      <c r="K421" s="58"/>
      <c r="L421" s="58"/>
      <c r="M421" s="161"/>
      <c r="N421" s="58"/>
      <c r="O421" s="58"/>
      <c r="P421" s="58"/>
      <c r="Q421" s="95" t="s">
        <v>555</v>
      </c>
    </row>
    <row r="422" spans="2:17" ht="30">
      <c r="B422" s="359">
        <v>202</v>
      </c>
      <c r="C422" s="28" t="s">
        <v>721</v>
      </c>
      <c r="D422" s="28">
        <v>227</v>
      </c>
      <c r="E422" s="28" t="s">
        <v>113</v>
      </c>
      <c r="F422" s="33" t="s">
        <v>112</v>
      </c>
      <c r="G422" s="29" t="s">
        <v>3</v>
      </c>
      <c r="H422" s="163">
        <v>3600</v>
      </c>
      <c r="I422" s="28">
        <v>10</v>
      </c>
      <c r="J422" s="164">
        <f>H422*I422</f>
        <v>36000</v>
      </c>
      <c r="K422" s="30"/>
      <c r="L422" s="162">
        <f>K422*H422</f>
        <v>0</v>
      </c>
      <c r="M422" s="161">
        <f t="shared" si="12"/>
        <v>10</v>
      </c>
      <c r="N422" s="165">
        <f>M422*H422</f>
        <v>36000</v>
      </c>
      <c r="O422" s="31">
        <v>0</v>
      </c>
      <c r="P422" s="162">
        <f>O422*H422</f>
        <v>0</v>
      </c>
      <c r="Q422" s="95" t="s">
        <v>555</v>
      </c>
    </row>
    <row r="423" spans="2:17" ht="21.75" thickBot="1">
      <c r="B423" s="365"/>
      <c r="C423" s="126"/>
      <c r="D423" s="126"/>
      <c r="E423" s="126"/>
      <c r="F423" s="126"/>
      <c r="G423" s="126"/>
      <c r="H423" s="126"/>
      <c r="I423" s="126"/>
      <c r="J423" s="126"/>
      <c r="K423" s="126"/>
      <c r="L423" s="126"/>
      <c r="M423" s="169"/>
      <c r="N423" s="126"/>
      <c r="O423" s="126"/>
      <c r="P423" s="126"/>
      <c r="Q423" s="95" t="s">
        <v>555</v>
      </c>
    </row>
    <row r="424" spans="2:17" ht="21.75" thickBot="1">
      <c r="B424" s="366"/>
      <c r="C424" s="123"/>
      <c r="D424" s="123"/>
      <c r="E424" s="123"/>
      <c r="F424" s="123"/>
      <c r="G424" s="123"/>
      <c r="H424" s="123"/>
      <c r="I424" s="123"/>
      <c r="J424" s="123"/>
      <c r="K424" s="123"/>
      <c r="L424" s="172" t="s">
        <v>545</v>
      </c>
      <c r="M424" s="173"/>
      <c r="N424" s="178" t="s">
        <v>558</v>
      </c>
      <c r="O424" s="123"/>
      <c r="P424" s="174">
        <f>SUM(P386:P423)</f>
        <v>499157.52</v>
      </c>
      <c r="Q424" s="95"/>
    </row>
    <row r="425" spans="2:17" ht="21">
      <c r="B425" s="364"/>
      <c r="C425" s="124"/>
      <c r="D425" s="124"/>
      <c r="E425" s="124"/>
      <c r="F425" s="125" t="s">
        <v>542</v>
      </c>
      <c r="G425" s="124"/>
      <c r="H425" s="124"/>
      <c r="I425" s="124"/>
      <c r="J425" s="124"/>
      <c r="K425" s="124"/>
      <c r="L425" s="124"/>
      <c r="M425" s="159"/>
      <c r="N425" s="124"/>
      <c r="O425" s="124"/>
      <c r="P425" s="124"/>
      <c r="Q425" s="95"/>
    </row>
    <row r="426" spans="2:17">
      <c r="B426" s="359">
        <v>203</v>
      </c>
      <c r="C426" s="28">
        <v>88.1</v>
      </c>
      <c r="D426" s="28">
        <v>167</v>
      </c>
      <c r="E426" s="28" t="s">
        <v>111</v>
      </c>
      <c r="F426" s="33" t="s">
        <v>110</v>
      </c>
      <c r="G426" s="35" t="s">
        <v>99</v>
      </c>
      <c r="H426" s="180">
        <v>1750</v>
      </c>
      <c r="I426" s="28">
        <v>700</v>
      </c>
      <c r="J426" s="164">
        <f>H426*I426</f>
        <v>1225000</v>
      </c>
      <c r="K426" s="30"/>
      <c r="L426" s="162">
        <f>K426*H426</f>
        <v>0</v>
      </c>
      <c r="M426" s="161">
        <f t="shared" ref="M426:M486" si="14">$I426+$K426</f>
        <v>700</v>
      </c>
      <c r="N426" s="165">
        <f>M426*H426</f>
        <v>1225000</v>
      </c>
      <c r="O426" s="31">
        <v>700</v>
      </c>
      <c r="P426" s="162">
        <f t="shared" ref="P426:P438" si="15">O426*H426</f>
        <v>1225000</v>
      </c>
      <c r="Q426" s="95" t="s">
        <v>557</v>
      </c>
    </row>
    <row r="427" spans="2:17" ht="21">
      <c r="B427" s="360"/>
      <c r="C427" s="58"/>
      <c r="D427" s="58"/>
      <c r="E427" s="58"/>
      <c r="F427" s="60" t="s">
        <v>543</v>
      </c>
      <c r="G427" s="58"/>
      <c r="H427" s="180">
        <v>1750</v>
      </c>
      <c r="I427" s="58"/>
      <c r="J427" s="58"/>
      <c r="K427" s="58"/>
      <c r="L427" s="58"/>
      <c r="M427" s="161"/>
      <c r="N427" s="165"/>
      <c r="O427" s="176">
        <v>133</v>
      </c>
      <c r="P427" s="162">
        <f t="shared" si="15"/>
        <v>232750</v>
      </c>
      <c r="Q427" s="95" t="s">
        <v>557</v>
      </c>
    </row>
    <row r="428" spans="2:17">
      <c r="B428" s="359">
        <v>204</v>
      </c>
      <c r="C428" s="28">
        <v>88.1</v>
      </c>
      <c r="D428" s="28">
        <v>168</v>
      </c>
      <c r="E428" s="28" t="s">
        <v>109</v>
      </c>
      <c r="F428" s="33" t="s">
        <v>108</v>
      </c>
      <c r="G428" s="35" t="s">
        <v>99</v>
      </c>
      <c r="H428" s="180">
        <v>2250</v>
      </c>
      <c r="I428" s="28">
        <v>200</v>
      </c>
      <c r="J428" s="164">
        <f>H428*I428</f>
        <v>450000</v>
      </c>
      <c r="K428" s="30"/>
      <c r="L428" s="162">
        <f>K428*H428</f>
        <v>0</v>
      </c>
      <c r="M428" s="161">
        <f t="shared" si="14"/>
        <v>200</v>
      </c>
      <c r="N428" s="165">
        <f>M428*H428</f>
        <v>450000</v>
      </c>
      <c r="O428" s="31">
        <v>200</v>
      </c>
      <c r="P428" s="162">
        <f t="shared" si="15"/>
        <v>450000</v>
      </c>
      <c r="Q428" s="95" t="s">
        <v>557</v>
      </c>
    </row>
    <row r="429" spans="2:17" ht="21">
      <c r="B429" s="360"/>
      <c r="C429" s="58"/>
      <c r="D429" s="58"/>
      <c r="E429" s="58"/>
      <c r="F429" s="60" t="s">
        <v>543</v>
      </c>
      <c r="G429" s="58"/>
      <c r="H429" s="180">
        <v>2250</v>
      </c>
      <c r="I429" s="58"/>
      <c r="J429" s="58"/>
      <c r="K429" s="58"/>
      <c r="L429" s="58"/>
      <c r="M429" s="161"/>
      <c r="N429" s="165"/>
      <c r="O429" s="30">
        <v>27</v>
      </c>
      <c r="P429" s="162">
        <f t="shared" si="15"/>
        <v>60750</v>
      </c>
      <c r="Q429" s="95" t="s">
        <v>557</v>
      </c>
    </row>
    <row r="430" spans="2:17">
      <c r="B430" s="359">
        <v>205</v>
      </c>
      <c r="C430" s="28">
        <v>88.1</v>
      </c>
      <c r="D430" s="28">
        <v>169</v>
      </c>
      <c r="E430" s="28" t="s">
        <v>107</v>
      </c>
      <c r="F430" s="33" t="s">
        <v>106</v>
      </c>
      <c r="G430" s="35" t="s">
        <v>99</v>
      </c>
      <c r="H430" s="180">
        <v>2950</v>
      </c>
      <c r="I430" s="28">
        <v>550</v>
      </c>
      <c r="J430" s="164">
        <f>H430*I430</f>
        <v>1622500</v>
      </c>
      <c r="K430" s="30"/>
      <c r="L430" s="162">
        <f>K430*H430</f>
        <v>0</v>
      </c>
      <c r="M430" s="161">
        <f t="shared" si="14"/>
        <v>550</v>
      </c>
      <c r="N430" s="165">
        <f>M430*H430</f>
        <v>1622500</v>
      </c>
      <c r="O430" s="31">
        <v>550</v>
      </c>
      <c r="P430" s="162">
        <f t="shared" si="15"/>
        <v>1622500</v>
      </c>
      <c r="Q430" s="95" t="s">
        <v>557</v>
      </c>
    </row>
    <row r="431" spans="2:17" ht="21">
      <c r="B431" s="360"/>
      <c r="C431" s="58"/>
      <c r="D431" s="58"/>
      <c r="E431" s="58"/>
      <c r="F431" s="60" t="s">
        <v>543</v>
      </c>
      <c r="G431" s="58"/>
      <c r="H431" s="180">
        <v>2950</v>
      </c>
      <c r="I431" s="58"/>
      <c r="J431" s="58"/>
      <c r="K431" s="58"/>
      <c r="L431" s="58"/>
      <c r="M431" s="161"/>
      <c r="N431" s="165"/>
      <c r="O431" s="30">
        <v>14</v>
      </c>
      <c r="P431" s="162">
        <f t="shared" si="15"/>
        <v>41300</v>
      </c>
      <c r="Q431" s="95" t="s">
        <v>557</v>
      </c>
    </row>
    <row r="432" spans="2:17" ht="30">
      <c r="B432" s="359">
        <v>206</v>
      </c>
      <c r="C432" s="28">
        <v>88.1</v>
      </c>
      <c r="D432" s="28">
        <v>170</v>
      </c>
      <c r="E432" s="28" t="s">
        <v>105</v>
      </c>
      <c r="F432" s="33" t="s">
        <v>104</v>
      </c>
      <c r="G432" s="35" t="s">
        <v>99</v>
      </c>
      <c r="H432" s="180">
        <v>650.00000000000011</v>
      </c>
      <c r="I432" s="28">
        <v>320</v>
      </c>
      <c r="J432" s="164">
        <f>H432*I432</f>
        <v>208000.00000000003</v>
      </c>
      <c r="K432" s="30"/>
      <c r="L432" s="162">
        <f>K432*H432</f>
        <v>0</v>
      </c>
      <c r="M432" s="161">
        <f t="shared" si="14"/>
        <v>320</v>
      </c>
      <c r="N432" s="165">
        <f>M432*H432</f>
        <v>208000.00000000003</v>
      </c>
      <c r="O432" s="31">
        <v>320</v>
      </c>
      <c r="P432" s="162">
        <f t="shared" si="15"/>
        <v>208000.00000000003</v>
      </c>
      <c r="Q432" s="95" t="s">
        <v>557</v>
      </c>
    </row>
    <row r="433" spans="2:17" ht="21">
      <c r="B433" s="360"/>
      <c r="C433" s="58"/>
      <c r="D433" s="58"/>
      <c r="E433" s="58"/>
      <c r="F433" s="60" t="s">
        <v>543</v>
      </c>
      <c r="G433" s="58"/>
      <c r="H433" s="180">
        <v>650.00000000000011</v>
      </c>
      <c r="I433" s="58"/>
      <c r="J433" s="58"/>
      <c r="K433" s="58"/>
      <c r="L433" s="58"/>
      <c r="M433" s="161"/>
      <c r="N433" s="165"/>
      <c r="O433" s="30">
        <v>224</v>
      </c>
      <c r="P433" s="162">
        <f t="shared" si="15"/>
        <v>145600.00000000003</v>
      </c>
      <c r="Q433" s="95" t="s">
        <v>557</v>
      </c>
    </row>
    <row r="434" spans="2:17" ht="30">
      <c r="B434" s="359">
        <v>207</v>
      </c>
      <c r="C434" s="28">
        <v>88.1</v>
      </c>
      <c r="D434" s="28">
        <v>171</v>
      </c>
      <c r="E434" s="28" t="s">
        <v>103</v>
      </c>
      <c r="F434" s="33" t="s">
        <v>102</v>
      </c>
      <c r="G434" s="35" t="s">
        <v>99</v>
      </c>
      <c r="H434" s="180">
        <v>950</v>
      </c>
      <c r="I434" s="28">
        <v>525</v>
      </c>
      <c r="J434" s="164">
        <f>H434*I434</f>
        <v>498750</v>
      </c>
      <c r="K434" s="30"/>
      <c r="L434" s="162">
        <f>K434*H434</f>
        <v>0</v>
      </c>
      <c r="M434" s="161">
        <f t="shared" si="14"/>
        <v>525</v>
      </c>
      <c r="N434" s="165">
        <f>M434*H434</f>
        <v>498750</v>
      </c>
      <c r="O434" s="31">
        <v>525</v>
      </c>
      <c r="P434" s="162">
        <f t="shared" si="15"/>
        <v>498750</v>
      </c>
      <c r="Q434" s="95" t="s">
        <v>557</v>
      </c>
    </row>
    <row r="435" spans="2:17" ht="21">
      <c r="B435" s="360"/>
      <c r="C435" s="58"/>
      <c r="D435" s="58"/>
      <c r="E435" s="58"/>
      <c r="F435" s="60" t="s">
        <v>543</v>
      </c>
      <c r="G435" s="58"/>
      <c r="H435" s="180">
        <v>950</v>
      </c>
      <c r="I435" s="58"/>
      <c r="J435" s="58"/>
      <c r="K435" s="58"/>
      <c r="L435" s="58"/>
      <c r="M435" s="161"/>
      <c r="N435" s="165"/>
      <c r="O435" s="30">
        <v>232</v>
      </c>
      <c r="P435" s="162">
        <f t="shared" si="15"/>
        <v>220400</v>
      </c>
      <c r="Q435" s="95" t="s">
        <v>557</v>
      </c>
    </row>
    <row r="436" spans="2:17" ht="30">
      <c r="B436" s="359">
        <v>208</v>
      </c>
      <c r="C436" s="28">
        <v>88.1</v>
      </c>
      <c r="D436" s="28">
        <v>172</v>
      </c>
      <c r="E436" s="28" t="s">
        <v>101</v>
      </c>
      <c r="F436" s="33" t="s">
        <v>100</v>
      </c>
      <c r="G436" s="35" t="s">
        <v>99</v>
      </c>
      <c r="H436" s="180">
        <v>1450</v>
      </c>
      <c r="I436" s="28">
        <v>530</v>
      </c>
      <c r="J436" s="164">
        <f>H436*I436</f>
        <v>768500</v>
      </c>
      <c r="K436" s="30"/>
      <c r="L436" s="162">
        <f>K436*H436</f>
        <v>0</v>
      </c>
      <c r="M436" s="161">
        <f t="shared" si="14"/>
        <v>530</v>
      </c>
      <c r="N436" s="165">
        <f>M436*H436</f>
        <v>768500</v>
      </c>
      <c r="O436" s="31">
        <v>530</v>
      </c>
      <c r="P436" s="162">
        <f t="shared" si="15"/>
        <v>768500</v>
      </c>
      <c r="Q436" s="95" t="s">
        <v>557</v>
      </c>
    </row>
    <row r="437" spans="2:17" ht="21">
      <c r="B437" s="360"/>
      <c r="C437" s="58"/>
      <c r="D437" s="58"/>
      <c r="E437" s="58"/>
      <c r="F437" s="60" t="s">
        <v>543</v>
      </c>
      <c r="G437" s="58"/>
      <c r="H437" s="180">
        <v>1450</v>
      </c>
      <c r="I437" s="58"/>
      <c r="J437" s="58"/>
      <c r="K437" s="58"/>
      <c r="L437" s="58"/>
      <c r="M437" s="161"/>
      <c r="N437" s="165"/>
      <c r="O437" s="30">
        <v>65</v>
      </c>
      <c r="P437" s="162">
        <f t="shared" si="15"/>
        <v>94250</v>
      </c>
      <c r="Q437" s="95" t="s">
        <v>557</v>
      </c>
    </row>
    <row r="438" spans="2:17">
      <c r="B438" s="359">
        <v>209</v>
      </c>
      <c r="C438" s="28">
        <v>88.2</v>
      </c>
      <c r="D438" s="28">
        <v>228</v>
      </c>
      <c r="E438" s="28" t="s">
        <v>98</v>
      </c>
      <c r="F438" s="33" t="s">
        <v>97</v>
      </c>
      <c r="G438" s="29" t="s">
        <v>3</v>
      </c>
      <c r="H438" s="163">
        <v>1500</v>
      </c>
      <c r="I438" s="28">
        <v>40</v>
      </c>
      <c r="J438" s="164">
        <f>H438*I438</f>
        <v>60000</v>
      </c>
      <c r="K438" s="30"/>
      <c r="L438" s="162">
        <f>K438*H438</f>
        <v>0</v>
      </c>
      <c r="M438" s="161">
        <f t="shared" si="14"/>
        <v>40</v>
      </c>
      <c r="N438" s="165">
        <f>M438*H438</f>
        <v>60000</v>
      </c>
      <c r="O438" s="31">
        <v>31</v>
      </c>
      <c r="P438" s="162">
        <f t="shared" si="15"/>
        <v>46500</v>
      </c>
      <c r="Q438" s="95" t="s">
        <v>557</v>
      </c>
    </row>
    <row r="439" spans="2:17" ht="21">
      <c r="B439" s="360"/>
      <c r="C439" s="58"/>
      <c r="D439" s="58"/>
      <c r="E439" s="58"/>
      <c r="F439" s="58"/>
      <c r="G439" s="58"/>
      <c r="H439" s="58"/>
      <c r="I439" s="58"/>
      <c r="J439" s="58"/>
      <c r="K439" s="58"/>
      <c r="L439" s="58"/>
      <c r="M439" s="161"/>
      <c r="N439" s="58"/>
      <c r="O439" s="58"/>
      <c r="P439" s="58"/>
      <c r="Q439" s="95" t="s">
        <v>557</v>
      </c>
    </row>
    <row r="440" spans="2:17">
      <c r="B440" s="359">
        <v>210</v>
      </c>
      <c r="C440" s="28">
        <v>88.2</v>
      </c>
      <c r="D440" s="28">
        <v>229</v>
      </c>
      <c r="E440" s="28" t="s">
        <v>96</v>
      </c>
      <c r="F440" s="33" t="s">
        <v>95</v>
      </c>
      <c r="G440" s="29" t="s">
        <v>3</v>
      </c>
      <c r="H440" s="163">
        <v>2500</v>
      </c>
      <c r="I440" s="28">
        <v>15</v>
      </c>
      <c r="J440" s="164">
        <f>H440*I440</f>
        <v>37500</v>
      </c>
      <c r="K440" s="30"/>
      <c r="L440" s="162">
        <f>K440*H440</f>
        <v>0</v>
      </c>
      <c r="M440" s="161">
        <f t="shared" si="14"/>
        <v>15</v>
      </c>
      <c r="N440" s="165">
        <f>M440*H440</f>
        <v>37500</v>
      </c>
      <c r="O440" s="31">
        <v>14</v>
      </c>
      <c r="P440" s="162">
        <f>O440*H440</f>
        <v>35000</v>
      </c>
      <c r="Q440" s="95" t="s">
        <v>557</v>
      </c>
    </row>
    <row r="441" spans="2:17" ht="21">
      <c r="B441" s="360"/>
      <c r="C441" s="58"/>
      <c r="D441" s="58"/>
      <c r="E441" s="58"/>
      <c r="F441" s="58"/>
      <c r="G441" s="58"/>
      <c r="H441" s="58"/>
      <c r="I441" s="58"/>
      <c r="J441" s="58"/>
      <c r="K441" s="58"/>
      <c r="L441" s="58"/>
      <c r="M441" s="161"/>
      <c r="N441" s="58"/>
      <c r="O441" s="58"/>
      <c r="P441" s="58"/>
      <c r="Q441" s="95" t="s">
        <v>557</v>
      </c>
    </row>
    <row r="442" spans="2:17">
      <c r="B442" s="359">
        <v>211</v>
      </c>
      <c r="C442" s="28">
        <v>88.2</v>
      </c>
      <c r="D442" s="28">
        <v>173</v>
      </c>
      <c r="E442" s="28" t="s">
        <v>94</v>
      </c>
      <c r="F442" s="33" t="s">
        <v>93</v>
      </c>
      <c r="G442" s="29" t="s">
        <v>3</v>
      </c>
      <c r="H442" s="163">
        <v>3500</v>
      </c>
      <c r="I442" s="28">
        <v>3</v>
      </c>
      <c r="J442" s="164">
        <f>H442*I442</f>
        <v>10500</v>
      </c>
      <c r="K442" s="30">
        <v>2</v>
      </c>
      <c r="L442" s="162">
        <f>K442*H442</f>
        <v>7000</v>
      </c>
      <c r="M442" s="161">
        <f t="shared" si="14"/>
        <v>5</v>
      </c>
      <c r="N442" s="165">
        <f>M442*H442</f>
        <v>17500</v>
      </c>
      <c r="O442" s="31">
        <v>5</v>
      </c>
      <c r="P442" s="162">
        <f>O442*H442</f>
        <v>17500</v>
      </c>
      <c r="Q442" s="95" t="s">
        <v>557</v>
      </c>
    </row>
    <row r="443" spans="2:17" ht="21">
      <c r="B443" s="360"/>
      <c r="C443" s="58"/>
      <c r="D443" s="58"/>
      <c r="E443" s="58"/>
      <c r="F443" s="60" t="s">
        <v>543</v>
      </c>
      <c r="G443" s="58"/>
      <c r="H443" s="163">
        <v>3500</v>
      </c>
      <c r="I443" s="58"/>
      <c r="J443" s="58"/>
      <c r="K443" s="58"/>
      <c r="L443" s="58"/>
      <c r="M443" s="161"/>
      <c r="N443" s="165"/>
      <c r="O443" s="30">
        <v>4</v>
      </c>
      <c r="P443" s="162">
        <f>O443*H443</f>
        <v>14000</v>
      </c>
      <c r="Q443" s="95" t="s">
        <v>557</v>
      </c>
    </row>
    <row r="444" spans="2:17">
      <c r="B444" s="359">
        <v>212</v>
      </c>
      <c r="C444" s="28">
        <v>88.2</v>
      </c>
      <c r="D444" s="28">
        <v>174</v>
      </c>
      <c r="E444" s="28" t="s">
        <v>92</v>
      </c>
      <c r="F444" s="33" t="s">
        <v>91</v>
      </c>
      <c r="G444" s="29" t="s">
        <v>3</v>
      </c>
      <c r="H444" s="163">
        <v>4500</v>
      </c>
      <c r="I444" s="28">
        <v>2</v>
      </c>
      <c r="J444" s="164">
        <f>H444*I444</f>
        <v>9000</v>
      </c>
      <c r="K444" s="30">
        <v>3</v>
      </c>
      <c r="L444" s="162">
        <f>K444*H444</f>
        <v>13500</v>
      </c>
      <c r="M444" s="161">
        <f t="shared" si="14"/>
        <v>5</v>
      </c>
      <c r="N444" s="165">
        <f>M444*H444</f>
        <v>22500</v>
      </c>
      <c r="O444" s="31">
        <v>4</v>
      </c>
      <c r="P444" s="162">
        <f>O444*H444</f>
        <v>18000</v>
      </c>
      <c r="Q444" s="95" t="s">
        <v>557</v>
      </c>
    </row>
    <row r="445" spans="2:17" ht="21">
      <c r="B445" s="360"/>
      <c r="C445" s="58"/>
      <c r="D445" s="58"/>
      <c r="E445" s="58"/>
      <c r="F445" s="58"/>
      <c r="G445" s="58"/>
      <c r="H445" s="58"/>
      <c r="I445" s="58"/>
      <c r="J445" s="58"/>
      <c r="K445" s="58"/>
      <c r="L445" s="58"/>
      <c r="M445" s="161"/>
      <c r="N445" s="58"/>
      <c r="O445" s="58"/>
      <c r="P445" s="58"/>
      <c r="Q445" s="95" t="s">
        <v>557</v>
      </c>
    </row>
    <row r="446" spans="2:17">
      <c r="B446" s="359">
        <v>213</v>
      </c>
      <c r="C446" s="28">
        <v>88.2</v>
      </c>
      <c r="D446" s="28">
        <v>175</v>
      </c>
      <c r="E446" s="28" t="s">
        <v>90</v>
      </c>
      <c r="F446" s="33" t="s">
        <v>89</v>
      </c>
      <c r="G446" s="29" t="s">
        <v>3</v>
      </c>
      <c r="H446" s="163">
        <v>5500.0000000000009</v>
      </c>
      <c r="I446" s="28">
        <v>2</v>
      </c>
      <c r="J446" s="164">
        <f>H446*I446</f>
        <v>11000.000000000002</v>
      </c>
      <c r="K446" s="30">
        <v>1</v>
      </c>
      <c r="L446" s="162">
        <f>K446*H446</f>
        <v>5500.0000000000009</v>
      </c>
      <c r="M446" s="161">
        <f t="shared" si="14"/>
        <v>3</v>
      </c>
      <c r="N446" s="165">
        <f>M446*H446</f>
        <v>16500.000000000004</v>
      </c>
      <c r="O446" s="31">
        <v>3</v>
      </c>
      <c r="P446" s="162">
        <f>O446*H446</f>
        <v>16500.000000000004</v>
      </c>
      <c r="Q446" s="95" t="s">
        <v>557</v>
      </c>
    </row>
    <row r="447" spans="2:17" ht="21">
      <c r="B447" s="360"/>
      <c r="C447" s="58"/>
      <c r="D447" s="58"/>
      <c r="E447" s="58"/>
      <c r="F447" s="60" t="s">
        <v>543</v>
      </c>
      <c r="G447" s="58"/>
      <c r="H447" s="163">
        <v>5500.0000000000009</v>
      </c>
      <c r="I447" s="58"/>
      <c r="J447" s="58"/>
      <c r="K447" s="58"/>
      <c r="L447" s="58"/>
      <c r="M447" s="161"/>
      <c r="N447" s="165"/>
      <c r="O447" s="30">
        <v>7</v>
      </c>
      <c r="P447" s="162">
        <f>O447*H447</f>
        <v>38500.000000000007</v>
      </c>
      <c r="Q447" s="95" t="s">
        <v>557</v>
      </c>
    </row>
    <row r="448" spans="2:17">
      <c r="B448" s="359">
        <v>214</v>
      </c>
      <c r="C448" s="28">
        <v>88.3</v>
      </c>
      <c r="D448" s="28">
        <v>176</v>
      </c>
      <c r="E448" s="28" t="s">
        <v>88</v>
      </c>
      <c r="F448" s="33" t="s">
        <v>87</v>
      </c>
      <c r="G448" s="29" t="s">
        <v>3</v>
      </c>
      <c r="H448" s="163">
        <v>2850</v>
      </c>
      <c r="I448" s="28">
        <f>7*27</f>
        <v>189</v>
      </c>
      <c r="J448" s="164">
        <f>H448*I448</f>
        <v>538650</v>
      </c>
      <c r="K448" s="30"/>
      <c r="L448" s="162">
        <f>K448*H448</f>
        <v>0</v>
      </c>
      <c r="M448" s="161">
        <f t="shared" si="14"/>
        <v>189</v>
      </c>
      <c r="N448" s="165">
        <f>M448*H448</f>
        <v>538650</v>
      </c>
      <c r="O448" s="31">
        <v>189</v>
      </c>
      <c r="P448" s="162">
        <f>O448*H448</f>
        <v>538650</v>
      </c>
      <c r="Q448" s="95" t="s">
        <v>557</v>
      </c>
    </row>
    <row r="449" spans="2:17" ht="21">
      <c r="B449" s="360"/>
      <c r="C449" s="58"/>
      <c r="D449" s="58"/>
      <c r="E449" s="58"/>
      <c r="F449" s="60" t="s">
        <v>543</v>
      </c>
      <c r="G449" s="58"/>
      <c r="H449" s="163">
        <v>2850</v>
      </c>
      <c r="I449" s="58"/>
      <c r="J449" s="58"/>
      <c r="K449" s="58"/>
      <c r="L449" s="58"/>
      <c r="M449" s="161"/>
      <c r="N449" s="165"/>
      <c r="O449" s="30">
        <v>17</v>
      </c>
      <c r="P449" s="162">
        <f>O449*H449</f>
        <v>48450</v>
      </c>
      <c r="Q449" s="95" t="s">
        <v>557</v>
      </c>
    </row>
    <row r="450" spans="2:17">
      <c r="B450" s="359">
        <v>215</v>
      </c>
      <c r="C450" s="28">
        <v>88.4</v>
      </c>
      <c r="D450" s="28">
        <v>177</v>
      </c>
      <c r="E450" s="28" t="s">
        <v>86</v>
      </c>
      <c r="F450" s="33" t="s">
        <v>85</v>
      </c>
      <c r="G450" s="29" t="s">
        <v>3</v>
      </c>
      <c r="H450" s="163">
        <v>25000</v>
      </c>
      <c r="I450" s="28">
        <v>2</v>
      </c>
      <c r="J450" s="164">
        <f>H450*I450</f>
        <v>50000</v>
      </c>
      <c r="K450" s="30"/>
      <c r="L450" s="162">
        <f>K450*H450</f>
        <v>0</v>
      </c>
      <c r="M450" s="161">
        <f t="shared" si="14"/>
        <v>2</v>
      </c>
      <c r="N450" s="165">
        <f>M450*H450</f>
        <v>50000</v>
      </c>
      <c r="O450" s="31">
        <v>0</v>
      </c>
      <c r="P450" s="162">
        <f>O450*H450</f>
        <v>0</v>
      </c>
      <c r="Q450" s="95" t="s">
        <v>557</v>
      </c>
    </row>
    <row r="451" spans="2:17" ht="21">
      <c r="B451" s="360"/>
      <c r="C451" s="58"/>
      <c r="D451" s="58"/>
      <c r="E451" s="58"/>
      <c r="F451" s="58"/>
      <c r="G451" s="58"/>
      <c r="H451" s="58"/>
      <c r="I451" s="58"/>
      <c r="J451" s="58"/>
      <c r="K451" s="58"/>
      <c r="L451" s="58"/>
      <c r="M451" s="161"/>
      <c r="N451" s="58"/>
      <c r="O451" s="58"/>
      <c r="P451" s="58"/>
      <c r="Q451" s="95" t="s">
        <v>557</v>
      </c>
    </row>
    <row r="452" spans="2:17">
      <c r="B452" s="359">
        <v>216</v>
      </c>
      <c r="C452" s="28">
        <v>88.4</v>
      </c>
      <c r="D452" s="28">
        <v>178</v>
      </c>
      <c r="E452" s="28" t="s">
        <v>84</v>
      </c>
      <c r="F452" s="33" t="s">
        <v>83</v>
      </c>
      <c r="G452" s="29" t="s">
        <v>3</v>
      </c>
      <c r="H452" s="163">
        <v>30000</v>
      </c>
      <c r="I452" s="28">
        <v>4</v>
      </c>
      <c r="J452" s="164">
        <f>H452*I452</f>
        <v>120000</v>
      </c>
      <c r="K452" s="30"/>
      <c r="L452" s="162">
        <f>K452*H452</f>
        <v>0</v>
      </c>
      <c r="M452" s="161">
        <f t="shared" si="14"/>
        <v>4</v>
      </c>
      <c r="N452" s="165">
        <f>M452*H452</f>
        <v>120000</v>
      </c>
      <c r="O452" s="31">
        <v>4</v>
      </c>
      <c r="P452" s="162">
        <f>O452*H452</f>
        <v>120000</v>
      </c>
      <c r="Q452" s="95" t="s">
        <v>557</v>
      </c>
    </row>
    <row r="453" spans="2:17" ht="21">
      <c r="B453" s="360"/>
      <c r="C453" s="58"/>
      <c r="D453" s="58"/>
      <c r="E453" s="58"/>
      <c r="F453" s="60" t="s">
        <v>543</v>
      </c>
      <c r="G453" s="58"/>
      <c r="H453" s="163">
        <v>30000</v>
      </c>
      <c r="I453" s="58"/>
      <c r="J453" s="58"/>
      <c r="K453" s="58"/>
      <c r="L453" s="58"/>
      <c r="M453" s="161"/>
      <c r="N453" s="165"/>
      <c r="O453" s="30">
        <v>1</v>
      </c>
      <c r="P453" s="162">
        <f>O453*H453</f>
        <v>30000</v>
      </c>
      <c r="Q453" s="95" t="s">
        <v>557</v>
      </c>
    </row>
    <row r="454" spans="2:17">
      <c r="B454" s="359">
        <v>217</v>
      </c>
      <c r="C454" s="28">
        <v>88.4</v>
      </c>
      <c r="D454" s="28">
        <v>179</v>
      </c>
      <c r="E454" s="28" t="s">
        <v>82</v>
      </c>
      <c r="F454" s="33" t="s">
        <v>81</v>
      </c>
      <c r="G454" s="29" t="s">
        <v>3</v>
      </c>
      <c r="H454" s="163">
        <v>40000</v>
      </c>
      <c r="I454" s="28">
        <v>5</v>
      </c>
      <c r="J454" s="164">
        <f>H454*I454</f>
        <v>200000</v>
      </c>
      <c r="K454" s="30">
        <v>1</v>
      </c>
      <c r="L454" s="162">
        <f>K454*H454</f>
        <v>40000</v>
      </c>
      <c r="M454" s="161">
        <f t="shared" si="14"/>
        <v>6</v>
      </c>
      <c r="N454" s="165">
        <f>M454*H454</f>
        <v>240000</v>
      </c>
      <c r="O454" s="31">
        <v>0</v>
      </c>
      <c r="P454" s="162">
        <f>O454*H454</f>
        <v>0</v>
      </c>
      <c r="Q454" s="95" t="s">
        <v>557</v>
      </c>
    </row>
    <row r="455" spans="2:17" ht="21">
      <c r="B455" s="360"/>
      <c r="C455" s="58"/>
      <c r="D455" s="58"/>
      <c r="E455" s="58"/>
      <c r="F455" s="58"/>
      <c r="G455" s="58"/>
      <c r="H455" s="58"/>
      <c r="I455" s="58"/>
      <c r="J455" s="58"/>
      <c r="K455" s="58"/>
      <c r="L455" s="58"/>
      <c r="M455" s="161"/>
      <c r="N455" s="58"/>
      <c r="O455" s="58"/>
      <c r="P455" s="58"/>
      <c r="Q455" s="95" t="s">
        <v>557</v>
      </c>
    </row>
    <row r="456" spans="2:17">
      <c r="B456" s="359">
        <v>218</v>
      </c>
      <c r="C456" s="28">
        <v>88.4</v>
      </c>
      <c r="D456" s="28">
        <v>180</v>
      </c>
      <c r="E456" s="28" t="s">
        <v>80</v>
      </c>
      <c r="F456" s="33" t="s">
        <v>79</v>
      </c>
      <c r="G456" s="29" t="s">
        <v>3</v>
      </c>
      <c r="H456" s="163">
        <v>50000</v>
      </c>
      <c r="I456" s="28">
        <v>1</v>
      </c>
      <c r="J456" s="164">
        <f>H456*I456</f>
        <v>50000</v>
      </c>
      <c r="K456" s="30"/>
      <c r="L456" s="162">
        <f>K456*H456</f>
        <v>0</v>
      </c>
      <c r="M456" s="161">
        <f t="shared" si="14"/>
        <v>1</v>
      </c>
      <c r="N456" s="165">
        <f>M456*H456</f>
        <v>50000</v>
      </c>
      <c r="O456" s="31">
        <v>1</v>
      </c>
      <c r="P456" s="162">
        <f>O456*H456</f>
        <v>50000</v>
      </c>
      <c r="Q456" s="95" t="s">
        <v>557</v>
      </c>
    </row>
    <row r="457" spans="2:17" ht="21">
      <c r="B457" s="360"/>
      <c r="C457" s="58"/>
      <c r="D457" s="58"/>
      <c r="E457" s="58"/>
      <c r="F457" s="58"/>
      <c r="G457" s="58"/>
      <c r="H457" s="58"/>
      <c r="I457" s="58"/>
      <c r="J457" s="58"/>
      <c r="K457" s="58"/>
      <c r="L457" s="58"/>
      <c r="M457" s="161"/>
      <c r="N457" s="58"/>
      <c r="O457" s="58"/>
      <c r="P457" s="58"/>
      <c r="Q457" s="95" t="s">
        <v>557</v>
      </c>
    </row>
    <row r="458" spans="2:17">
      <c r="B458" s="359">
        <v>219</v>
      </c>
      <c r="C458" s="28">
        <v>88.5</v>
      </c>
      <c r="D458" s="28">
        <v>181</v>
      </c>
      <c r="E458" s="28" t="s">
        <v>78</v>
      </c>
      <c r="F458" s="33" t="s">
        <v>77</v>
      </c>
      <c r="G458" s="29" t="s">
        <v>3</v>
      </c>
      <c r="H458" s="163">
        <v>2250</v>
      </c>
      <c r="I458" s="28">
        <v>27</v>
      </c>
      <c r="J458" s="164">
        <f>H458*I458</f>
        <v>60750</v>
      </c>
      <c r="K458" s="30"/>
      <c r="L458" s="162">
        <f>K458*H458</f>
        <v>0</v>
      </c>
      <c r="M458" s="161">
        <f t="shared" si="14"/>
        <v>27</v>
      </c>
      <c r="N458" s="165">
        <f>M458*H458</f>
        <v>60750</v>
      </c>
      <c r="O458" s="31">
        <v>27</v>
      </c>
      <c r="P458" s="162">
        <f>O458*H458</f>
        <v>60750</v>
      </c>
      <c r="Q458" s="95" t="s">
        <v>557</v>
      </c>
    </row>
    <row r="459" spans="2:17" ht="21">
      <c r="B459" s="360"/>
      <c r="C459" s="58"/>
      <c r="D459" s="58"/>
      <c r="E459" s="58"/>
      <c r="F459" s="60" t="s">
        <v>543</v>
      </c>
      <c r="G459" s="58"/>
      <c r="H459" s="163">
        <v>2250</v>
      </c>
      <c r="I459" s="58"/>
      <c r="J459" s="58"/>
      <c r="K459" s="58"/>
      <c r="L459" s="58"/>
      <c r="M459" s="161"/>
      <c r="N459" s="165"/>
      <c r="O459" s="30">
        <v>16</v>
      </c>
      <c r="P459" s="162">
        <f>O459*H459</f>
        <v>36000</v>
      </c>
      <c r="Q459" s="95" t="s">
        <v>557</v>
      </c>
    </row>
    <row r="460" spans="2:17">
      <c r="B460" s="359">
        <v>220</v>
      </c>
      <c r="C460" s="28">
        <v>88.5</v>
      </c>
      <c r="D460" s="28">
        <v>182</v>
      </c>
      <c r="E460" s="28" t="s">
        <v>76</v>
      </c>
      <c r="F460" s="33" t="s">
        <v>75</v>
      </c>
      <c r="G460" s="29" t="s">
        <v>3</v>
      </c>
      <c r="H460" s="163">
        <v>1250</v>
      </c>
      <c r="I460" s="28">
        <v>27</v>
      </c>
      <c r="J460" s="164">
        <f>H460*I460</f>
        <v>33750</v>
      </c>
      <c r="K460" s="30"/>
      <c r="L460" s="162">
        <f>K460*H460</f>
        <v>0</v>
      </c>
      <c r="M460" s="161">
        <f t="shared" si="14"/>
        <v>27</v>
      </c>
      <c r="N460" s="165">
        <f>M460*H460</f>
        <v>33750</v>
      </c>
      <c r="O460" s="31">
        <v>27</v>
      </c>
      <c r="P460" s="162">
        <f>O460*H460</f>
        <v>33750</v>
      </c>
      <c r="Q460" s="95" t="s">
        <v>557</v>
      </c>
    </row>
    <row r="461" spans="2:17" ht="21">
      <c r="B461" s="360"/>
      <c r="C461" s="58"/>
      <c r="D461" s="58"/>
      <c r="E461" s="58"/>
      <c r="F461" s="58"/>
      <c r="G461" s="58"/>
      <c r="H461" s="58"/>
      <c r="I461" s="58"/>
      <c r="J461" s="58"/>
      <c r="K461" s="58"/>
      <c r="L461" s="58"/>
      <c r="M461" s="161"/>
      <c r="N461" s="58"/>
      <c r="O461" s="58"/>
      <c r="P461" s="58"/>
      <c r="Q461" s="95" t="s">
        <v>557</v>
      </c>
    </row>
    <row r="462" spans="2:17">
      <c r="B462" s="359">
        <v>221</v>
      </c>
      <c r="C462" s="28">
        <v>88.5</v>
      </c>
      <c r="D462" s="28">
        <v>183</v>
      </c>
      <c r="E462" s="28" t="s">
        <v>74</v>
      </c>
      <c r="F462" s="33" t="s">
        <v>73</v>
      </c>
      <c r="G462" s="29" t="s">
        <v>3</v>
      </c>
      <c r="H462" s="163">
        <v>1650</v>
      </c>
      <c r="I462" s="28">
        <v>27</v>
      </c>
      <c r="J462" s="164">
        <f>H462*I462</f>
        <v>44550</v>
      </c>
      <c r="K462" s="30"/>
      <c r="L462" s="162">
        <f>K462*H462</f>
        <v>0</v>
      </c>
      <c r="M462" s="161">
        <f t="shared" si="14"/>
        <v>27</v>
      </c>
      <c r="N462" s="165">
        <f>M462*H462</f>
        <v>44550</v>
      </c>
      <c r="O462" s="31">
        <v>18</v>
      </c>
      <c r="P462" s="162">
        <f>O462*H462</f>
        <v>29700</v>
      </c>
      <c r="Q462" s="95" t="s">
        <v>557</v>
      </c>
    </row>
    <row r="463" spans="2:17" ht="21">
      <c r="B463" s="360"/>
      <c r="C463" s="58"/>
      <c r="D463" s="58"/>
      <c r="E463" s="58"/>
      <c r="F463" s="58"/>
      <c r="G463" s="58"/>
      <c r="H463" s="58"/>
      <c r="I463" s="58"/>
      <c r="J463" s="58"/>
      <c r="K463" s="58"/>
      <c r="L463" s="58"/>
      <c r="M463" s="161"/>
      <c r="N463" s="58"/>
      <c r="O463" s="58"/>
      <c r="P463" s="58"/>
      <c r="Q463" s="95" t="s">
        <v>557</v>
      </c>
    </row>
    <row r="464" spans="2:17">
      <c r="B464" s="359">
        <v>222</v>
      </c>
      <c r="C464" s="28">
        <v>88.5</v>
      </c>
      <c r="D464" s="28">
        <v>184</v>
      </c>
      <c r="E464" s="28" t="s">
        <v>72</v>
      </c>
      <c r="F464" s="33" t="s">
        <v>71</v>
      </c>
      <c r="G464" s="29" t="s">
        <v>3</v>
      </c>
      <c r="H464" s="163">
        <v>3450</v>
      </c>
      <c r="I464" s="28">
        <v>27</v>
      </c>
      <c r="J464" s="164">
        <f>H464*I464</f>
        <v>93150</v>
      </c>
      <c r="K464" s="30"/>
      <c r="L464" s="162">
        <f>K464*H464</f>
        <v>0</v>
      </c>
      <c r="M464" s="161">
        <f t="shared" si="14"/>
        <v>27</v>
      </c>
      <c r="N464" s="165">
        <f>M464*H464</f>
        <v>93150</v>
      </c>
      <c r="O464" s="31">
        <v>27</v>
      </c>
      <c r="P464" s="162">
        <f>O464*H464</f>
        <v>93150</v>
      </c>
      <c r="Q464" s="95" t="s">
        <v>557</v>
      </c>
    </row>
    <row r="465" spans="2:17" ht="21">
      <c r="B465" s="360"/>
      <c r="C465" s="58"/>
      <c r="D465" s="58"/>
      <c r="E465" s="58"/>
      <c r="F465" s="60" t="s">
        <v>543</v>
      </c>
      <c r="G465" s="58"/>
      <c r="H465" s="163">
        <v>3450</v>
      </c>
      <c r="I465" s="58"/>
      <c r="J465" s="58"/>
      <c r="K465" s="58"/>
      <c r="L465" s="58"/>
      <c r="M465" s="161"/>
      <c r="N465" s="165"/>
      <c r="O465" s="30">
        <v>19</v>
      </c>
      <c r="P465" s="162">
        <f>O465*H465</f>
        <v>65550</v>
      </c>
      <c r="Q465" s="95" t="s">
        <v>557</v>
      </c>
    </row>
    <row r="466" spans="2:17">
      <c r="B466" s="359">
        <v>223</v>
      </c>
      <c r="C466" s="28">
        <v>88.5</v>
      </c>
      <c r="D466" s="28">
        <v>185</v>
      </c>
      <c r="E466" s="28" t="s">
        <v>70</v>
      </c>
      <c r="F466" s="33" t="s">
        <v>69</v>
      </c>
      <c r="G466" s="29" t="s">
        <v>3</v>
      </c>
      <c r="H466" s="163">
        <v>750</v>
      </c>
      <c r="I466" s="28">
        <v>27</v>
      </c>
      <c r="J466" s="164">
        <f>H466*I466</f>
        <v>20250</v>
      </c>
      <c r="K466" s="30"/>
      <c r="L466" s="162">
        <f>K466*H466</f>
        <v>0</v>
      </c>
      <c r="M466" s="161">
        <f t="shared" si="14"/>
        <v>27</v>
      </c>
      <c r="N466" s="165">
        <f>M466*H466</f>
        <v>20250</v>
      </c>
      <c r="O466" s="31">
        <v>27</v>
      </c>
      <c r="P466" s="162">
        <f>O466*H466</f>
        <v>20250</v>
      </c>
      <c r="Q466" s="95" t="s">
        <v>557</v>
      </c>
    </row>
    <row r="467" spans="2:17" ht="21">
      <c r="B467" s="360"/>
      <c r="C467" s="58"/>
      <c r="D467" s="58"/>
      <c r="E467" s="58"/>
      <c r="F467" s="58"/>
      <c r="G467" s="58"/>
      <c r="H467" s="58"/>
      <c r="I467" s="58"/>
      <c r="J467" s="58"/>
      <c r="K467" s="58"/>
      <c r="L467" s="58"/>
      <c r="M467" s="161"/>
      <c r="N467" s="58"/>
      <c r="O467" s="58"/>
      <c r="P467" s="58"/>
      <c r="Q467" s="95" t="s">
        <v>557</v>
      </c>
    </row>
    <row r="468" spans="2:17">
      <c r="B468" s="359">
        <v>224</v>
      </c>
      <c r="C468" s="28">
        <v>88.5</v>
      </c>
      <c r="D468" s="28">
        <v>186</v>
      </c>
      <c r="E468" s="28" t="s">
        <v>68</v>
      </c>
      <c r="F468" s="33" t="s">
        <v>67</v>
      </c>
      <c r="G468" s="29" t="s">
        <v>3</v>
      </c>
      <c r="H468" s="163">
        <v>750</v>
      </c>
      <c r="I468" s="28">
        <v>27</v>
      </c>
      <c r="J468" s="164">
        <f>H468*I468</f>
        <v>20250</v>
      </c>
      <c r="K468" s="30"/>
      <c r="L468" s="162">
        <f>K468*H468</f>
        <v>0</v>
      </c>
      <c r="M468" s="161">
        <f t="shared" si="14"/>
        <v>27</v>
      </c>
      <c r="N468" s="165">
        <f>M468*H468</f>
        <v>20250</v>
      </c>
      <c r="O468" s="31">
        <v>27</v>
      </c>
      <c r="P468" s="162">
        <f>O468*H468</f>
        <v>20250</v>
      </c>
      <c r="Q468" s="95" t="s">
        <v>557</v>
      </c>
    </row>
    <row r="469" spans="2:17" ht="21">
      <c r="B469" s="360"/>
      <c r="C469" s="58"/>
      <c r="D469" s="58"/>
      <c r="E469" s="58"/>
      <c r="F469" s="58"/>
      <c r="G469" s="58"/>
      <c r="H469" s="58"/>
      <c r="I469" s="58"/>
      <c r="J469" s="58"/>
      <c r="K469" s="58"/>
      <c r="L469" s="58"/>
      <c r="M469" s="161"/>
      <c r="N469" s="58"/>
      <c r="O469" s="58"/>
      <c r="P469" s="58"/>
      <c r="Q469" s="95" t="s">
        <v>557</v>
      </c>
    </row>
    <row r="470" spans="2:17">
      <c r="B470" s="359">
        <v>225</v>
      </c>
      <c r="C470" s="28">
        <v>88.5</v>
      </c>
      <c r="D470" s="28">
        <v>187</v>
      </c>
      <c r="E470" s="28" t="s">
        <v>66</v>
      </c>
      <c r="F470" s="33" t="s">
        <v>65</v>
      </c>
      <c r="G470" s="29" t="s">
        <v>3</v>
      </c>
      <c r="H470" s="163">
        <v>750</v>
      </c>
      <c r="I470" s="28">
        <v>15</v>
      </c>
      <c r="J470" s="164">
        <f>H470*I470</f>
        <v>11250</v>
      </c>
      <c r="K470" s="30"/>
      <c r="L470" s="162">
        <f>K470*H470</f>
        <v>0</v>
      </c>
      <c r="M470" s="161">
        <f t="shared" si="14"/>
        <v>15</v>
      </c>
      <c r="N470" s="165">
        <f>M470*H470</f>
        <v>11250</v>
      </c>
      <c r="O470" s="31">
        <v>15</v>
      </c>
      <c r="P470" s="162">
        <f>O470*H470</f>
        <v>11250</v>
      </c>
      <c r="Q470" s="95" t="s">
        <v>557</v>
      </c>
    </row>
    <row r="471" spans="2:17" ht="21">
      <c r="B471" s="360"/>
      <c r="C471" s="58"/>
      <c r="D471" s="58"/>
      <c r="E471" s="58"/>
      <c r="F471" s="58"/>
      <c r="G471" s="58"/>
      <c r="H471" s="58"/>
      <c r="I471" s="58"/>
      <c r="J471" s="58"/>
      <c r="K471" s="58"/>
      <c r="L471" s="58"/>
      <c r="M471" s="161"/>
      <c r="N471" s="58"/>
      <c r="O471" s="58"/>
      <c r="P471" s="58"/>
      <c r="Q471" s="95" t="s">
        <v>557</v>
      </c>
    </row>
    <row r="472" spans="2:17">
      <c r="B472" s="359">
        <v>226</v>
      </c>
      <c r="C472" s="28">
        <v>88.5</v>
      </c>
      <c r="D472" s="28">
        <v>188</v>
      </c>
      <c r="E472" s="28" t="s">
        <v>64</v>
      </c>
      <c r="F472" s="33" t="s">
        <v>63</v>
      </c>
      <c r="G472" s="29" t="s">
        <v>3</v>
      </c>
      <c r="H472" s="163">
        <v>550</v>
      </c>
      <c r="I472" s="28">
        <v>27</v>
      </c>
      <c r="J472" s="164">
        <f>H472*I472</f>
        <v>14850</v>
      </c>
      <c r="K472" s="30">
        <v>58</v>
      </c>
      <c r="L472" s="162">
        <f>K472*H472</f>
        <v>31900</v>
      </c>
      <c r="M472" s="161">
        <f t="shared" si="14"/>
        <v>85</v>
      </c>
      <c r="N472" s="165">
        <f>M472*H472</f>
        <v>46750</v>
      </c>
      <c r="O472" s="31">
        <v>85</v>
      </c>
      <c r="P472" s="162">
        <f>O472*H472</f>
        <v>46750</v>
      </c>
      <c r="Q472" s="95" t="s">
        <v>557</v>
      </c>
    </row>
    <row r="473" spans="2:17" ht="21">
      <c r="B473" s="360"/>
      <c r="C473" s="58"/>
      <c r="D473" s="58"/>
      <c r="E473" s="58"/>
      <c r="F473" s="60" t="s">
        <v>543</v>
      </c>
      <c r="G473" s="58"/>
      <c r="H473" s="163">
        <v>550</v>
      </c>
      <c r="I473" s="58"/>
      <c r="J473" s="58"/>
      <c r="K473" s="58"/>
      <c r="L473" s="58"/>
      <c r="M473" s="161"/>
      <c r="N473" s="165"/>
      <c r="O473" s="30">
        <v>30</v>
      </c>
      <c r="P473" s="162">
        <f>O473*H473</f>
        <v>16500</v>
      </c>
      <c r="Q473" s="95" t="s">
        <v>557</v>
      </c>
    </row>
    <row r="474" spans="2:17">
      <c r="B474" s="359">
        <v>227</v>
      </c>
      <c r="C474" s="28">
        <v>88.6</v>
      </c>
      <c r="D474" s="28">
        <v>189</v>
      </c>
      <c r="E474" s="28" t="s">
        <v>62</v>
      </c>
      <c r="F474" s="33" t="s">
        <v>61</v>
      </c>
      <c r="G474" s="29" t="s">
        <v>3</v>
      </c>
      <c r="H474" s="163">
        <v>35000</v>
      </c>
      <c r="I474" s="28">
        <v>27</v>
      </c>
      <c r="J474" s="164">
        <f>H474*I474</f>
        <v>945000</v>
      </c>
      <c r="K474" s="30"/>
      <c r="L474" s="162">
        <f>K474*H474</f>
        <v>0</v>
      </c>
      <c r="M474" s="161">
        <f t="shared" si="14"/>
        <v>27</v>
      </c>
      <c r="N474" s="165">
        <f>M474*H474</f>
        <v>945000</v>
      </c>
      <c r="O474" s="31">
        <v>27</v>
      </c>
      <c r="P474" s="162">
        <f>O474*H474</f>
        <v>945000</v>
      </c>
      <c r="Q474" s="95" t="s">
        <v>557</v>
      </c>
    </row>
    <row r="475" spans="2:17" ht="21">
      <c r="B475" s="360"/>
      <c r="C475" s="58"/>
      <c r="D475" s="58"/>
      <c r="E475" s="58"/>
      <c r="F475" s="60" t="s">
        <v>543</v>
      </c>
      <c r="G475" s="58"/>
      <c r="H475" s="163">
        <v>35000</v>
      </c>
      <c r="I475" s="58"/>
      <c r="J475" s="58"/>
      <c r="K475" s="58"/>
      <c r="L475" s="58"/>
      <c r="M475" s="161"/>
      <c r="N475" s="165"/>
      <c r="O475" s="30">
        <v>4</v>
      </c>
      <c r="P475" s="162">
        <f>O475*H475</f>
        <v>140000</v>
      </c>
      <c r="Q475" s="95" t="s">
        <v>557</v>
      </c>
    </row>
    <row r="476" spans="2:17">
      <c r="B476" s="359">
        <v>228</v>
      </c>
      <c r="C476" s="28" t="s">
        <v>722</v>
      </c>
      <c r="D476" s="28">
        <v>190</v>
      </c>
      <c r="E476" s="28" t="s">
        <v>60</v>
      </c>
      <c r="F476" s="33" t="s">
        <v>59</v>
      </c>
      <c r="G476" s="29" t="s">
        <v>3</v>
      </c>
      <c r="H476" s="163">
        <v>9500</v>
      </c>
      <c r="I476" s="28">
        <v>1</v>
      </c>
      <c r="J476" s="164">
        <f>H476*I476</f>
        <v>9500</v>
      </c>
      <c r="K476" s="30"/>
      <c r="L476" s="162">
        <f>K476*H476</f>
        <v>0</v>
      </c>
      <c r="M476" s="161">
        <f t="shared" si="14"/>
        <v>1</v>
      </c>
      <c r="N476" s="165">
        <f>M476*H476</f>
        <v>9500</v>
      </c>
      <c r="O476" s="31">
        <v>0</v>
      </c>
      <c r="P476" s="162">
        <f>O476*H476</f>
        <v>0</v>
      </c>
      <c r="Q476" s="95" t="s">
        <v>557</v>
      </c>
    </row>
    <row r="477" spans="2:17" ht="21">
      <c r="B477" s="360"/>
      <c r="C477" s="58"/>
      <c r="D477" s="58"/>
      <c r="E477" s="58"/>
      <c r="F477" s="58"/>
      <c r="G477" s="58"/>
      <c r="H477" s="58"/>
      <c r="I477" s="58"/>
      <c r="J477" s="58"/>
      <c r="K477" s="58"/>
      <c r="L477" s="58"/>
      <c r="M477" s="161"/>
      <c r="N477" s="58"/>
      <c r="O477" s="58"/>
      <c r="P477" s="58"/>
      <c r="Q477" s="95" t="s">
        <v>557</v>
      </c>
    </row>
    <row r="478" spans="2:17">
      <c r="B478" s="359">
        <v>229</v>
      </c>
      <c r="C478" s="28" t="s">
        <v>722</v>
      </c>
      <c r="D478" s="28">
        <v>191</v>
      </c>
      <c r="E478" s="28" t="s">
        <v>58</v>
      </c>
      <c r="F478" s="33" t="s">
        <v>57</v>
      </c>
      <c r="G478" s="29" t="s">
        <v>3</v>
      </c>
      <c r="H478" s="163">
        <v>14500.000000000002</v>
      </c>
      <c r="I478" s="28">
        <v>3</v>
      </c>
      <c r="J478" s="164">
        <f>H478*I478</f>
        <v>43500.000000000007</v>
      </c>
      <c r="K478" s="30"/>
      <c r="L478" s="162">
        <f>K478*H478</f>
        <v>0</v>
      </c>
      <c r="M478" s="161">
        <f t="shared" si="14"/>
        <v>3</v>
      </c>
      <c r="N478" s="165">
        <f>M478*H478</f>
        <v>43500.000000000007</v>
      </c>
      <c r="O478" s="31">
        <v>3</v>
      </c>
      <c r="P478" s="162">
        <f>O478*H478</f>
        <v>43500.000000000007</v>
      </c>
      <c r="Q478" s="95" t="s">
        <v>557</v>
      </c>
    </row>
    <row r="479" spans="2:17" ht="21">
      <c r="B479" s="360"/>
      <c r="C479" s="58"/>
      <c r="D479" s="58"/>
      <c r="E479" s="58"/>
      <c r="F479" s="60" t="s">
        <v>543</v>
      </c>
      <c r="G479" s="58"/>
      <c r="H479" s="163">
        <v>14500.000000000002</v>
      </c>
      <c r="I479" s="58"/>
      <c r="J479" s="58"/>
      <c r="K479" s="58"/>
      <c r="L479" s="58"/>
      <c r="M479" s="161"/>
      <c r="N479" s="165"/>
      <c r="O479" s="30">
        <v>2</v>
      </c>
      <c r="P479" s="162">
        <f>O479*H479</f>
        <v>29000.000000000004</v>
      </c>
      <c r="Q479" s="95" t="s">
        <v>557</v>
      </c>
    </row>
    <row r="480" spans="2:17">
      <c r="B480" s="359">
        <v>230</v>
      </c>
      <c r="C480" s="28" t="s">
        <v>722</v>
      </c>
      <c r="D480" s="28">
        <v>192</v>
      </c>
      <c r="E480" s="28" t="s">
        <v>56</v>
      </c>
      <c r="F480" s="33" t="s">
        <v>55</v>
      </c>
      <c r="G480" s="29" t="s">
        <v>3</v>
      </c>
      <c r="H480" s="163">
        <v>22500</v>
      </c>
      <c r="I480" s="28">
        <v>1</v>
      </c>
      <c r="J480" s="164">
        <f>H480*I480</f>
        <v>22500</v>
      </c>
      <c r="K480" s="30">
        <v>5</v>
      </c>
      <c r="L480" s="162">
        <f>K480*H480</f>
        <v>112500</v>
      </c>
      <c r="M480" s="161">
        <f t="shared" si="14"/>
        <v>6</v>
      </c>
      <c r="N480" s="165">
        <f>M480*H480</f>
        <v>135000</v>
      </c>
      <c r="O480" s="31">
        <v>6</v>
      </c>
      <c r="P480" s="162">
        <f>O480*H480</f>
        <v>135000</v>
      </c>
      <c r="Q480" s="95" t="s">
        <v>557</v>
      </c>
    </row>
    <row r="481" spans="2:17" ht="21">
      <c r="B481" s="360"/>
      <c r="C481" s="58"/>
      <c r="D481" s="58"/>
      <c r="E481" s="58"/>
      <c r="F481" s="58"/>
      <c r="G481" s="58"/>
      <c r="H481" s="58"/>
      <c r="I481" s="58"/>
      <c r="J481" s="58"/>
      <c r="K481" s="58"/>
      <c r="L481" s="58"/>
      <c r="M481" s="161"/>
      <c r="N481" s="58"/>
      <c r="O481" s="58"/>
      <c r="P481" s="58"/>
      <c r="Q481" s="95" t="s">
        <v>557</v>
      </c>
    </row>
    <row r="482" spans="2:17">
      <c r="B482" s="359">
        <v>231</v>
      </c>
      <c r="C482" s="28" t="s">
        <v>723</v>
      </c>
      <c r="D482" s="28">
        <v>193</v>
      </c>
      <c r="E482" s="28" t="s">
        <v>54</v>
      </c>
      <c r="F482" s="33" t="s">
        <v>53</v>
      </c>
      <c r="G482" s="29" t="s">
        <v>4</v>
      </c>
      <c r="H482" s="163">
        <v>40000</v>
      </c>
      <c r="I482" s="28">
        <v>1</v>
      </c>
      <c r="J482" s="164">
        <f>H482*I482</f>
        <v>40000</v>
      </c>
      <c r="K482" s="30">
        <v>1</v>
      </c>
      <c r="L482" s="162">
        <f>K482*H482</f>
        <v>40000</v>
      </c>
      <c r="M482" s="161">
        <f t="shared" si="14"/>
        <v>2</v>
      </c>
      <c r="N482" s="165">
        <f>M482*H482</f>
        <v>80000</v>
      </c>
      <c r="O482" s="31">
        <v>2</v>
      </c>
      <c r="P482" s="162">
        <f>O482*H482</f>
        <v>80000</v>
      </c>
      <c r="Q482" s="95" t="s">
        <v>557</v>
      </c>
    </row>
    <row r="483" spans="2:17" ht="21">
      <c r="B483" s="360"/>
      <c r="C483" s="58"/>
      <c r="D483" s="58"/>
      <c r="E483" s="58"/>
      <c r="F483" s="60" t="s">
        <v>543</v>
      </c>
      <c r="G483" s="58"/>
      <c r="H483" s="163">
        <v>40000</v>
      </c>
      <c r="I483" s="58"/>
      <c r="J483" s="58"/>
      <c r="K483" s="58"/>
      <c r="L483" s="58"/>
      <c r="M483" s="161"/>
      <c r="N483" s="165"/>
      <c r="O483" s="30">
        <v>1</v>
      </c>
      <c r="P483" s="162">
        <f>O483*H483</f>
        <v>40000</v>
      </c>
      <c r="Q483" s="95" t="s">
        <v>557</v>
      </c>
    </row>
    <row r="484" spans="2:17">
      <c r="B484" s="359">
        <v>232</v>
      </c>
      <c r="C484" s="28" t="s">
        <v>724</v>
      </c>
      <c r="D484" s="28">
        <v>194</v>
      </c>
      <c r="E484" s="28" t="s">
        <v>52</v>
      </c>
      <c r="F484" s="33" t="s">
        <v>51</v>
      </c>
      <c r="G484" s="29" t="s">
        <v>4</v>
      </c>
      <c r="H484" s="163">
        <v>14500.000000000002</v>
      </c>
      <c r="I484" s="28">
        <v>1</v>
      </c>
      <c r="J484" s="164">
        <f>H484*I484</f>
        <v>14500.000000000002</v>
      </c>
      <c r="K484" s="30">
        <v>1</v>
      </c>
      <c r="L484" s="162">
        <f>K484*H484</f>
        <v>14500.000000000002</v>
      </c>
      <c r="M484" s="161">
        <f t="shared" si="14"/>
        <v>2</v>
      </c>
      <c r="N484" s="165">
        <f>M484*H484</f>
        <v>29000.000000000004</v>
      </c>
      <c r="O484" s="31">
        <v>2</v>
      </c>
      <c r="P484" s="162">
        <f>O484*H484</f>
        <v>29000.000000000004</v>
      </c>
      <c r="Q484" s="95" t="s">
        <v>557</v>
      </c>
    </row>
    <row r="485" spans="2:17" ht="21">
      <c r="B485" s="360"/>
      <c r="C485" s="58"/>
      <c r="D485" s="58"/>
      <c r="E485" s="58"/>
      <c r="F485" s="58"/>
      <c r="G485" s="58"/>
      <c r="H485" s="58"/>
      <c r="I485" s="58"/>
      <c r="J485" s="58"/>
      <c r="K485" s="58"/>
      <c r="L485" s="58"/>
      <c r="M485" s="161"/>
      <c r="N485" s="58"/>
      <c r="O485" s="58"/>
      <c r="P485" s="58"/>
      <c r="Q485" s="95" t="s">
        <v>557</v>
      </c>
    </row>
    <row r="486" spans="2:17">
      <c r="B486" s="359">
        <v>233</v>
      </c>
      <c r="C486" s="28" t="s">
        <v>725</v>
      </c>
      <c r="D486" s="28">
        <v>195</v>
      </c>
      <c r="E486" s="28" t="s">
        <v>50</v>
      </c>
      <c r="F486" s="33" t="s">
        <v>49</v>
      </c>
      <c r="G486" s="29" t="s">
        <v>4</v>
      </c>
      <c r="H486" s="163">
        <v>185000</v>
      </c>
      <c r="I486" s="28">
        <v>1</v>
      </c>
      <c r="J486" s="164">
        <f>H486*I486</f>
        <v>185000</v>
      </c>
      <c r="K486" s="30">
        <v>1</v>
      </c>
      <c r="L486" s="162">
        <f>K486*H486</f>
        <v>185000</v>
      </c>
      <c r="M486" s="161">
        <f t="shared" si="14"/>
        <v>2</v>
      </c>
      <c r="N486" s="165">
        <f>M486*H486</f>
        <v>370000</v>
      </c>
      <c r="O486" s="31">
        <v>2</v>
      </c>
      <c r="P486" s="162">
        <f>O486*H486</f>
        <v>370000</v>
      </c>
      <c r="Q486" s="95" t="s">
        <v>557</v>
      </c>
    </row>
    <row r="487" spans="2:17" ht="21">
      <c r="B487" s="360"/>
      <c r="C487" s="58"/>
      <c r="D487" s="58"/>
      <c r="E487" s="58"/>
      <c r="F487" s="58"/>
      <c r="G487" s="58"/>
      <c r="H487" s="58"/>
      <c r="I487" s="58"/>
      <c r="J487" s="58"/>
      <c r="K487" s="58"/>
      <c r="L487" s="58"/>
      <c r="M487" s="161"/>
      <c r="N487" s="58"/>
      <c r="O487" s="58"/>
      <c r="P487" s="58"/>
      <c r="Q487" s="95" t="s">
        <v>557</v>
      </c>
    </row>
    <row r="488" spans="2:17" ht="45">
      <c r="B488" s="359">
        <v>234</v>
      </c>
      <c r="C488" s="28">
        <v>88.9</v>
      </c>
      <c r="D488" s="28">
        <v>237</v>
      </c>
      <c r="E488" s="28" t="s">
        <v>48</v>
      </c>
      <c r="F488" s="33" t="s">
        <v>47</v>
      </c>
      <c r="G488" s="29" t="s">
        <v>4</v>
      </c>
      <c r="H488" s="163">
        <v>1895000</v>
      </c>
      <c r="I488" s="28">
        <v>1</v>
      </c>
      <c r="J488" s="164">
        <f>H488*I488</f>
        <v>1895000</v>
      </c>
      <c r="K488" s="30"/>
      <c r="L488" s="162">
        <f>K488*H488</f>
        <v>0</v>
      </c>
      <c r="M488" s="161">
        <f t="shared" ref="M488:M505" si="16">$I488+$K488</f>
        <v>1</v>
      </c>
      <c r="N488" s="165">
        <f>M488*H488</f>
        <v>1895000</v>
      </c>
      <c r="O488" s="31">
        <v>1</v>
      </c>
      <c r="P488" s="162">
        <f>O488*H488</f>
        <v>1895000</v>
      </c>
      <c r="Q488" s="95" t="s">
        <v>557</v>
      </c>
    </row>
    <row r="489" spans="2:17" ht="21">
      <c r="B489" s="360"/>
      <c r="C489" s="58"/>
      <c r="D489" s="58"/>
      <c r="E489" s="58"/>
      <c r="F489" s="58"/>
      <c r="G489" s="58"/>
      <c r="H489" s="58"/>
      <c r="I489" s="58"/>
      <c r="J489" s="58"/>
      <c r="K489" s="58"/>
      <c r="L489" s="58"/>
      <c r="M489" s="161"/>
      <c r="N489" s="58"/>
      <c r="O489" s="58"/>
      <c r="P489" s="58"/>
      <c r="Q489" s="95" t="s">
        <v>557</v>
      </c>
    </row>
    <row r="490" spans="2:17" ht="30">
      <c r="B490" s="359">
        <v>235</v>
      </c>
      <c r="C490" s="28">
        <v>88.1</v>
      </c>
      <c r="D490" s="28">
        <v>196</v>
      </c>
      <c r="E490" s="28" t="s">
        <v>46</v>
      </c>
      <c r="F490" s="33" t="s">
        <v>45</v>
      </c>
      <c r="G490" s="29" t="s">
        <v>4</v>
      </c>
      <c r="H490" s="163">
        <v>795000</v>
      </c>
      <c r="I490" s="28">
        <v>1</v>
      </c>
      <c r="J490" s="164">
        <f>H490*I490</f>
        <v>795000</v>
      </c>
      <c r="K490" s="30"/>
      <c r="L490" s="162">
        <f>K490*H490</f>
        <v>0</v>
      </c>
      <c r="M490" s="161">
        <f t="shared" si="16"/>
        <v>1</v>
      </c>
      <c r="N490" s="165">
        <f>M490*H490</f>
        <v>795000</v>
      </c>
      <c r="O490" s="31">
        <v>1</v>
      </c>
      <c r="P490" s="162">
        <f>O490*H490</f>
        <v>795000</v>
      </c>
      <c r="Q490" s="95" t="s">
        <v>557</v>
      </c>
    </row>
    <row r="491" spans="2:17" ht="21">
      <c r="B491" s="360"/>
      <c r="C491" s="58"/>
      <c r="D491" s="58"/>
      <c r="E491" s="58"/>
      <c r="F491" s="58"/>
      <c r="G491" s="58"/>
      <c r="H491" s="58"/>
      <c r="I491" s="58"/>
      <c r="J491" s="58"/>
      <c r="K491" s="58"/>
      <c r="L491" s="58"/>
      <c r="M491" s="161"/>
      <c r="N491" s="58"/>
      <c r="O491" s="58"/>
      <c r="P491" s="58"/>
      <c r="Q491" s="95" t="s">
        <v>557</v>
      </c>
    </row>
    <row r="492" spans="2:17">
      <c r="B492" s="359">
        <v>236</v>
      </c>
      <c r="C492" s="28">
        <v>88.11</v>
      </c>
      <c r="D492" s="28">
        <v>197</v>
      </c>
      <c r="E492" s="28" t="s">
        <v>44</v>
      </c>
      <c r="F492" s="33" t="s">
        <v>43</v>
      </c>
      <c r="G492" s="29" t="s">
        <v>4</v>
      </c>
      <c r="H492" s="163">
        <v>95000.000000000015</v>
      </c>
      <c r="I492" s="28">
        <v>1</v>
      </c>
      <c r="J492" s="164">
        <f>H492*I492</f>
        <v>95000.000000000015</v>
      </c>
      <c r="K492" s="30"/>
      <c r="L492" s="162">
        <f>K492*H492</f>
        <v>0</v>
      </c>
      <c r="M492" s="161">
        <f t="shared" si="16"/>
        <v>1</v>
      </c>
      <c r="N492" s="165">
        <f>M492*H492</f>
        <v>95000.000000000015</v>
      </c>
      <c r="O492" s="31">
        <v>1</v>
      </c>
      <c r="P492" s="162">
        <f>O492*H492</f>
        <v>95000.000000000015</v>
      </c>
      <c r="Q492" s="95" t="s">
        <v>557</v>
      </c>
    </row>
    <row r="493" spans="2:17" ht="21">
      <c r="B493" s="360"/>
      <c r="C493" s="58"/>
      <c r="D493" s="58"/>
      <c r="E493" s="58"/>
      <c r="F493" s="58"/>
      <c r="G493" s="58"/>
      <c r="H493" s="58"/>
      <c r="I493" s="58"/>
      <c r="J493" s="58"/>
      <c r="K493" s="58"/>
      <c r="L493" s="58"/>
      <c r="M493" s="161"/>
      <c r="N493" s="58"/>
      <c r="O493" s="58"/>
      <c r="P493" s="58"/>
      <c r="Q493" s="95" t="s">
        <v>557</v>
      </c>
    </row>
    <row r="494" spans="2:17">
      <c r="B494" s="359">
        <v>237</v>
      </c>
      <c r="C494" s="28">
        <v>88.12</v>
      </c>
      <c r="D494" s="28">
        <v>198</v>
      </c>
      <c r="E494" s="28" t="s">
        <v>42</v>
      </c>
      <c r="F494" s="33" t="s">
        <v>41</v>
      </c>
      <c r="G494" s="29" t="s">
        <v>4</v>
      </c>
      <c r="H494" s="163">
        <v>145000</v>
      </c>
      <c r="I494" s="28">
        <v>1</v>
      </c>
      <c r="J494" s="164">
        <f>H494*I494</f>
        <v>145000</v>
      </c>
      <c r="K494" s="30"/>
      <c r="L494" s="162">
        <f>K494*H494</f>
        <v>0</v>
      </c>
      <c r="M494" s="161">
        <f t="shared" si="16"/>
        <v>1</v>
      </c>
      <c r="N494" s="165">
        <f>M494*H494</f>
        <v>145000</v>
      </c>
      <c r="O494" s="31">
        <v>1</v>
      </c>
      <c r="P494" s="162">
        <f>O494*H494</f>
        <v>145000</v>
      </c>
      <c r="Q494" s="95" t="s">
        <v>557</v>
      </c>
    </row>
    <row r="495" spans="2:17" ht="21">
      <c r="B495" s="360"/>
      <c r="C495" s="58"/>
      <c r="D495" s="58"/>
      <c r="E495" s="58"/>
      <c r="F495" s="58"/>
      <c r="G495" s="58"/>
      <c r="H495" s="58"/>
      <c r="I495" s="58"/>
      <c r="J495" s="58"/>
      <c r="K495" s="58"/>
      <c r="L495" s="58"/>
      <c r="M495" s="161"/>
      <c r="N495" s="58"/>
      <c r="O495" s="58"/>
      <c r="P495" s="58"/>
      <c r="Q495" s="95" t="s">
        <v>557</v>
      </c>
    </row>
    <row r="496" spans="2:17" ht="45">
      <c r="B496" s="359">
        <v>238</v>
      </c>
      <c r="C496" s="28">
        <v>88.13</v>
      </c>
      <c r="D496" s="28">
        <v>238</v>
      </c>
      <c r="E496" s="28" t="s">
        <v>40</v>
      </c>
      <c r="F496" s="33" t="s">
        <v>39</v>
      </c>
      <c r="G496" s="29" t="s">
        <v>4</v>
      </c>
      <c r="H496" s="163">
        <v>1495000</v>
      </c>
      <c r="I496" s="28">
        <v>2</v>
      </c>
      <c r="J496" s="164">
        <f>H496*I496</f>
        <v>2990000</v>
      </c>
      <c r="K496" s="30"/>
      <c r="L496" s="162">
        <f>K496*H496</f>
        <v>0</v>
      </c>
      <c r="M496" s="161">
        <f t="shared" si="16"/>
        <v>2</v>
      </c>
      <c r="N496" s="165">
        <f>M496*H496</f>
        <v>2990000</v>
      </c>
      <c r="O496" s="31">
        <v>2</v>
      </c>
      <c r="P496" s="162">
        <f>O496*H496</f>
        <v>2990000</v>
      </c>
      <c r="Q496" s="95" t="s">
        <v>557</v>
      </c>
    </row>
    <row r="497" spans="2:19" ht="21">
      <c r="B497" s="360"/>
      <c r="C497" s="58" t="s">
        <v>644</v>
      </c>
      <c r="D497" s="58"/>
      <c r="E497" s="58"/>
      <c r="F497" s="58"/>
      <c r="G497" s="58"/>
      <c r="H497" s="58"/>
      <c r="I497" s="58"/>
      <c r="J497" s="58"/>
      <c r="K497" s="58"/>
      <c r="L497" s="58"/>
      <c r="M497" s="161"/>
      <c r="N497" s="58"/>
      <c r="O497" s="58"/>
      <c r="P497" s="58"/>
      <c r="Q497" s="95" t="s">
        <v>557</v>
      </c>
    </row>
    <row r="498" spans="2:19">
      <c r="B498" s="359">
        <v>239</v>
      </c>
      <c r="C498" s="28"/>
      <c r="D498" s="28">
        <v>235</v>
      </c>
      <c r="E498" s="28" t="s">
        <v>38</v>
      </c>
      <c r="F498" s="39" t="s">
        <v>37</v>
      </c>
      <c r="G498" s="29" t="s">
        <v>36</v>
      </c>
      <c r="H498" s="163">
        <v>100000</v>
      </c>
      <c r="I498" s="28">
        <v>4</v>
      </c>
      <c r="J498" s="164">
        <f>H498*I498</f>
        <v>400000</v>
      </c>
      <c r="K498" s="30"/>
      <c r="L498" s="162">
        <f>K498*H498</f>
        <v>0</v>
      </c>
      <c r="M498" s="161">
        <f t="shared" si="16"/>
        <v>4</v>
      </c>
      <c r="N498" s="165">
        <f>M498*H498</f>
        <v>400000</v>
      </c>
      <c r="O498" s="31">
        <v>4</v>
      </c>
      <c r="P498" s="162">
        <f>O498*H498</f>
        <v>400000</v>
      </c>
      <c r="Q498" s="95" t="s">
        <v>557</v>
      </c>
    </row>
    <row r="499" spans="2:19" ht="21">
      <c r="B499" s="360"/>
      <c r="C499" s="58"/>
      <c r="D499" s="58"/>
      <c r="E499" s="58"/>
      <c r="F499" s="60" t="s">
        <v>543</v>
      </c>
      <c r="G499" s="58"/>
      <c r="H499" s="163">
        <v>100000</v>
      </c>
      <c r="I499" s="58"/>
      <c r="J499" s="58"/>
      <c r="K499" s="58"/>
      <c r="L499" s="58"/>
      <c r="M499" s="161"/>
      <c r="N499" s="165"/>
      <c r="O499" s="30">
        <v>5</v>
      </c>
      <c r="P499" s="162">
        <f>O499*H499</f>
        <v>500000</v>
      </c>
      <c r="Q499" s="95" t="s">
        <v>557</v>
      </c>
    </row>
    <row r="500" spans="2:19">
      <c r="B500" s="359">
        <v>240</v>
      </c>
      <c r="C500" s="28"/>
      <c r="D500" s="28">
        <v>236</v>
      </c>
      <c r="E500" s="28" t="s">
        <v>35</v>
      </c>
      <c r="F500" s="39" t="s">
        <v>34</v>
      </c>
      <c r="G500" s="29" t="s">
        <v>4</v>
      </c>
      <c r="H500" s="163">
        <v>1213000</v>
      </c>
      <c r="I500" s="28">
        <v>1</v>
      </c>
      <c r="J500" s="164">
        <f>H500*I500</f>
        <v>1213000</v>
      </c>
      <c r="K500" s="30"/>
      <c r="L500" s="162">
        <f>K500*H500</f>
        <v>0</v>
      </c>
      <c r="M500" s="161">
        <f t="shared" si="16"/>
        <v>1</v>
      </c>
      <c r="N500" s="165">
        <f>M500*H500</f>
        <v>1213000</v>
      </c>
      <c r="O500" s="31">
        <v>1</v>
      </c>
      <c r="P500" s="162">
        <f>O500*H500</f>
        <v>1213000</v>
      </c>
      <c r="Q500" s="95" t="s">
        <v>557</v>
      </c>
    </row>
    <row r="501" spans="2:19" ht="21.75" thickBot="1">
      <c r="B501" s="365"/>
      <c r="C501" s="126"/>
      <c r="D501" s="126"/>
      <c r="E501" s="126"/>
      <c r="F501" s="126"/>
      <c r="G501" s="126"/>
      <c r="H501" s="126"/>
      <c r="I501" s="126"/>
      <c r="J501" s="126"/>
      <c r="K501" s="126"/>
      <c r="L501" s="126"/>
      <c r="M501" s="169"/>
      <c r="N501" s="126"/>
      <c r="O501" s="126"/>
      <c r="P501" s="126"/>
      <c r="Q501" s="95"/>
    </row>
    <row r="502" spans="2:19" ht="21.75" thickBot="1">
      <c r="B502" s="366"/>
      <c r="C502" s="123"/>
      <c r="D502" s="123"/>
      <c r="E502" s="123"/>
      <c r="F502" s="123"/>
      <c r="G502" s="123"/>
      <c r="H502" s="123"/>
      <c r="I502" s="123"/>
      <c r="J502" s="123"/>
      <c r="K502" s="123"/>
      <c r="L502" s="172" t="s">
        <v>545</v>
      </c>
      <c r="M502" s="173"/>
      <c r="N502" s="178" t="s">
        <v>558</v>
      </c>
      <c r="O502" s="123"/>
      <c r="P502" s="174">
        <f>SUM(P426:P501)</f>
        <v>16819300</v>
      </c>
      <c r="Q502" s="95"/>
    </row>
    <row r="503" spans="2:19" ht="15.75" thickBot="1">
      <c r="B503" s="372">
        <v>241</v>
      </c>
      <c r="C503" s="96"/>
      <c r="D503" s="96"/>
      <c r="E503" s="96"/>
      <c r="F503" s="132" t="s">
        <v>33</v>
      </c>
      <c r="G503" s="133" t="s">
        <v>4</v>
      </c>
      <c r="H503" s="190">
        <v>100000</v>
      </c>
      <c r="I503" s="96"/>
      <c r="J503" s="191"/>
      <c r="K503" s="192">
        <v>1</v>
      </c>
      <c r="L503" s="193">
        <f>K503*H503</f>
        <v>100000</v>
      </c>
      <c r="M503" s="194">
        <f t="shared" si="16"/>
        <v>1</v>
      </c>
      <c r="N503" s="195">
        <f>M503*H503</f>
        <v>100000</v>
      </c>
      <c r="O503" s="196">
        <v>0</v>
      </c>
      <c r="P503" s="193"/>
      <c r="Q503" s="95" t="s">
        <v>551</v>
      </c>
    </row>
    <row r="504" spans="2:19" ht="21.75" thickBot="1">
      <c r="B504" s="360"/>
      <c r="C504" s="58"/>
      <c r="D504" s="58"/>
      <c r="E504" s="58"/>
      <c r="F504" s="58"/>
      <c r="G504" s="58"/>
      <c r="H504" s="58"/>
      <c r="I504" s="58"/>
      <c r="J504" s="58"/>
      <c r="K504" s="58"/>
      <c r="L504" s="58"/>
      <c r="M504" s="159"/>
      <c r="N504" s="58"/>
      <c r="O504" s="58"/>
      <c r="P504" s="58"/>
      <c r="Q504" s="95"/>
    </row>
    <row r="505" spans="2:19" ht="15.75" thickBot="1">
      <c r="B505" s="359">
        <v>242</v>
      </c>
      <c r="C505" s="28"/>
      <c r="D505" s="43"/>
      <c r="E505" s="43"/>
      <c r="F505" s="61" t="s">
        <v>32</v>
      </c>
      <c r="G505" s="62" t="s">
        <v>3</v>
      </c>
      <c r="H505" s="197">
        <v>1195000</v>
      </c>
      <c r="I505" s="30">
        <v>0</v>
      </c>
      <c r="J505" s="164">
        <f>H505*I505</f>
        <v>0</v>
      </c>
      <c r="K505" s="30">
        <v>6</v>
      </c>
      <c r="L505" s="162">
        <f>K505*H505</f>
        <v>7170000</v>
      </c>
      <c r="M505" s="159">
        <f t="shared" si="16"/>
        <v>6</v>
      </c>
      <c r="N505" s="165">
        <f>M505*H505</f>
        <v>7170000</v>
      </c>
      <c r="O505" s="31">
        <v>6</v>
      </c>
      <c r="P505" s="162">
        <f>O505*H505</f>
        <v>7170000</v>
      </c>
      <c r="Q505" s="95" t="s">
        <v>571</v>
      </c>
    </row>
    <row r="506" spans="2:19" ht="15.75" thickBot="1">
      <c r="B506" s="369"/>
      <c r="C506" s="120"/>
      <c r="D506" s="41"/>
      <c r="E506" s="41"/>
      <c r="F506" s="134"/>
      <c r="G506" s="135"/>
      <c r="H506" s="198"/>
      <c r="I506" s="40"/>
      <c r="J506" s="167"/>
      <c r="K506" s="40"/>
      <c r="L506" s="168"/>
      <c r="M506" s="199"/>
      <c r="N506" s="170"/>
      <c r="O506" s="171"/>
      <c r="P506" s="168"/>
      <c r="Q506" s="95"/>
    </row>
    <row r="507" spans="2:19" ht="22.5" thickTop="1" thickBot="1">
      <c r="B507" s="374"/>
      <c r="C507" s="136"/>
      <c r="D507" s="136"/>
      <c r="E507" s="136"/>
      <c r="F507" s="136"/>
      <c r="G507" s="136"/>
      <c r="H507" s="200" t="s">
        <v>616</v>
      </c>
      <c r="I507" s="200"/>
      <c r="J507" s="201">
        <f>SUM(J6:J506)</f>
        <v>175773220.80000001</v>
      </c>
      <c r="K507" s="200"/>
      <c r="L507" s="201">
        <f>SUM(L6:L506)</f>
        <v>39541980</v>
      </c>
      <c r="M507" s="202"/>
      <c r="N507" s="201">
        <f>SUM(N6:N506)</f>
        <v>215315200.80000001</v>
      </c>
      <c r="O507" s="200"/>
      <c r="P507" s="203">
        <f>P502+P424+P384+P302+P294+P276+P260+P116+P82</f>
        <v>223646437.961</v>
      </c>
      <c r="Q507" s="95"/>
      <c r="S507" s="21">
        <f>P507-N507</f>
        <v>8331237.1609999835</v>
      </c>
    </row>
    <row r="508" spans="2:19" ht="21.75" thickTop="1">
      <c r="B508" s="376"/>
      <c r="C508" s="338"/>
      <c r="D508" s="338"/>
      <c r="E508" s="338"/>
      <c r="F508" s="338"/>
      <c r="G508" s="338"/>
      <c r="H508" s="339"/>
      <c r="I508" s="339"/>
      <c r="J508" s="340"/>
      <c r="K508" s="339"/>
      <c r="L508" s="340"/>
      <c r="M508" s="341"/>
      <c r="N508" s="340"/>
      <c r="O508" s="339"/>
      <c r="P508" s="342"/>
      <c r="Q508" s="95"/>
      <c r="S508" s="21"/>
    </row>
    <row r="509" spans="2:19" ht="21">
      <c r="B509" s="378"/>
      <c r="C509" s="344"/>
      <c r="D509" s="344"/>
      <c r="E509" s="344"/>
      <c r="F509" s="344"/>
      <c r="G509" s="344"/>
      <c r="H509" s="345"/>
      <c r="I509" s="345"/>
      <c r="J509" s="346"/>
      <c r="K509" s="345"/>
      <c r="L509" s="346"/>
      <c r="M509" s="347"/>
      <c r="N509" s="346"/>
      <c r="O509" s="345"/>
      <c r="P509" s="348"/>
      <c r="Q509" s="95"/>
      <c r="S509" s="21"/>
    </row>
    <row r="510" spans="2:19" ht="21">
      <c r="B510" s="378"/>
      <c r="C510" s="344"/>
      <c r="D510" s="344"/>
      <c r="E510" s="344"/>
      <c r="F510" s="344"/>
      <c r="G510" s="344"/>
      <c r="H510" s="345"/>
      <c r="I510" s="345"/>
      <c r="J510" s="346"/>
      <c r="K510" s="345"/>
      <c r="L510" s="346"/>
      <c r="M510" s="347"/>
      <c r="N510" s="346"/>
      <c r="O510" s="345"/>
      <c r="P510" s="348"/>
      <c r="Q510" s="95"/>
      <c r="S510" s="21"/>
    </row>
    <row r="511" spans="2:19" ht="21.75" thickBot="1">
      <c r="B511" s="378"/>
      <c r="C511" s="344"/>
      <c r="D511" s="344"/>
      <c r="E511" s="344"/>
      <c r="F511" s="344"/>
      <c r="G511" s="344"/>
      <c r="H511" s="345"/>
      <c r="I511" s="345"/>
      <c r="J511" s="346"/>
      <c r="K511" s="345"/>
      <c r="L511" s="346"/>
      <c r="M511" s="347"/>
      <c r="N511" s="346"/>
      <c r="O511" s="345"/>
      <c r="P511" s="348"/>
      <c r="Q511" s="95"/>
      <c r="S511" s="21"/>
    </row>
    <row r="512" spans="2:19" ht="33" thickTop="1" thickBot="1">
      <c r="B512" s="390" t="s">
        <v>31</v>
      </c>
      <c r="C512" s="391"/>
      <c r="D512" s="392"/>
      <c r="E512" s="392"/>
      <c r="F512" s="393" t="s">
        <v>30</v>
      </c>
      <c r="G512" s="393" t="s">
        <v>29</v>
      </c>
      <c r="H512" s="391" t="s">
        <v>28</v>
      </c>
      <c r="I512" s="393" t="s">
        <v>27</v>
      </c>
      <c r="J512" s="393" t="s">
        <v>26</v>
      </c>
      <c r="K512" s="394"/>
      <c r="L512" s="394"/>
      <c r="M512" s="393" t="s">
        <v>27</v>
      </c>
      <c r="N512" s="393" t="s">
        <v>26</v>
      </c>
      <c r="O512" s="393" t="s">
        <v>27</v>
      </c>
      <c r="P512" s="393" t="s">
        <v>26</v>
      </c>
      <c r="Q512" s="95"/>
    </row>
    <row r="513" spans="2:17" ht="21" customHeight="1">
      <c r="B513" s="380"/>
      <c r="C513" s="138"/>
      <c r="D513" s="139"/>
      <c r="E513" s="139"/>
      <c r="F513" s="140" t="s">
        <v>546</v>
      </c>
      <c r="G513" s="26"/>
      <c r="H513" s="138"/>
      <c r="I513" s="26"/>
      <c r="J513" s="26"/>
      <c r="K513" s="205"/>
      <c r="L513" s="205"/>
      <c r="M513" s="159"/>
      <c r="N513" s="205"/>
      <c r="O513" s="26"/>
      <c r="P513" s="26"/>
      <c r="Q513" s="95"/>
    </row>
    <row r="514" spans="2:17" ht="85.15" customHeight="1">
      <c r="B514" s="368">
        <v>1</v>
      </c>
      <c r="C514" s="30"/>
      <c r="D514" s="43"/>
      <c r="E514" s="43"/>
      <c r="F514" s="39" t="s">
        <v>25</v>
      </c>
      <c r="G514" s="30" t="s">
        <v>0</v>
      </c>
      <c r="H514" s="197">
        <v>1014</v>
      </c>
      <c r="I514" s="30"/>
      <c r="J514" s="197"/>
      <c r="K514" s="43"/>
      <c r="L514" s="43"/>
      <c r="M514" s="161"/>
      <c r="N514" s="206"/>
      <c r="O514" s="30">
        <v>262.74</v>
      </c>
      <c r="P514" s="197">
        <f t="shared" ref="P514:P531" si="17">O514*H514</f>
        <v>266418.36</v>
      </c>
      <c r="Q514" s="95" t="s">
        <v>572</v>
      </c>
    </row>
    <row r="515" spans="2:17" ht="115.9" customHeight="1">
      <c r="B515" s="368">
        <v>2</v>
      </c>
      <c r="C515" s="30"/>
      <c r="D515" s="43"/>
      <c r="E515" s="43"/>
      <c r="F515" s="39" t="s">
        <v>24</v>
      </c>
      <c r="G515" s="28" t="s">
        <v>23</v>
      </c>
      <c r="H515" s="163">
        <v>11740</v>
      </c>
      <c r="I515" s="30"/>
      <c r="J515" s="197"/>
      <c r="K515" s="43"/>
      <c r="L515" s="43"/>
      <c r="M515" s="161"/>
      <c r="N515" s="206"/>
      <c r="O515" s="30">
        <v>28.01</v>
      </c>
      <c r="P515" s="197">
        <f t="shared" si="17"/>
        <v>328837.40000000002</v>
      </c>
      <c r="Q515" s="95" t="s">
        <v>572</v>
      </c>
    </row>
    <row r="516" spans="2:17" ht="101.45" customHeight="1">
      <c r="B516" s="368">
        <v>3</v>
      </c>
      <c r="C516" s="30"/>
      <c r="D516" s="43"/>
      <c r="E516" s="43"/>
      <c r="F516" s="39" t="s">
        <v>22</v>
      </c>
      <c r="G516" s="28" t="s">
        <v>0</v>
      </c>
      <c r="H516" s="163">
        <v>1460</v>
      </c>
      <c r="I516" s="30"/>
      <c r="J516" s="197"/>
      <c r="K516" s="43"/>
      <c r="L516" s="43"/>
      <c r="M516" s="161"/>
      <c r="N516" s="206"/>
      <c r="O516" s="30">
        <v>882.44</v>
      </c>
      <c r="P516" s="197">
        <f t="shared" si="17"/>
        <v>1288362.4000000001</v>
      </c>
      <c r="Q516" s="95" t="s">
        <v>572</v>
      </c>
    </row>
    <row r="517" spans="2:17" ht="184.9" customHeight="1">
      <c r="B517" s="368">
        <v>4</v>
      </c>
      <c r="C517" s="30"/>
      <c r="D517" s="43"/>
      <c r="E517" s="43"/>
      <c r="F517" s="44" t="s">
        <v>15</v>
      </c>
      <c r="G517" s="28" t="s">
        <v>0</v>
      </c>
      <c r="H517" s="163">
        <v>4665</v>
      </c>
      <c r="I517" s="30"/>
      <c r="J517" s="197"/>
      <c r="K517" s="43"/>
      <c r="L517" s="207"/>
      <c r="M517" s="161"/>
      <c r="N517" s="206"/>
      <c r="O517" s="30">
        <v>119.38500000000001</v>
      </c>
      <c r="P517" s="197">
        <f t="shared" si="17"/>
        <v>556931.02500000002</v>
      </c>
      <c r="Q517" s="95" t="s">
        <v>572</v>
      </c>
    </row>
    <row r="518" spans="2:17" ht="173.45" customHeight="1">
      <c r="B518" s="368">
        <v>5</v>
      </c>
      <c r="C518" s="30"/>
      <c r="D518" s="43"/>
      <c r="E518" s="43"/>
      <c r="F518" s="61" t="s">
        <v>14</v>
      </c>
      <c r="G518" s="28" t="s">
        <v>3</v>
      </c>
      <c r="H518" s="163">
        <v>270276</v>
      </c>
      <c r="I518" s="30"/>
      <c r="J518" s="197"/>
      <c r="K518" s="43"/>
      <c r="L518" s="207"/>
      <c r="M518" s="161"/>
      <c r="N518" s="206"/>
      <c r="O518" s="30">
        <v>2</v>
      </c>
      <c r="P518" s="197">
        <f t="shared" si="17"/>
        <v>540552</v>
      </c>
      <c r="Q518" s="95" t="s">
        <v>572</v>
      </c>
    </row>
    <row r="519" spans="2:17" ht="40.15" customHeight="1">
      <c r="B519" s="368">
        <v>6</v>
      </c>
      <c r="C519" s="30"/>
      <c r="D519" s="43"/>
      <c r="E519" s="43"/>
      <c r="F519" s="39" t="s">
        <v>9</v>
      </c>
      <c r="G519" s="28" t="s">
        <v>0</v>
      </c>
      <c r="H519" s="163">
        <v>3640</v>
      </c>
      <c r="I519" s="30"/>
      <c r="J519" s="197"/>
      <c r="K519" s="30"/>
      <c r="L519" s="208"/>
      <c r="M519" s="161"/>
      <c r="N519" s="206"/>
      <c r="O519" s="30">
        <v>16</v>
      </c>
      <c r="P519" s="197">
        <f t="shared" si="17"/>
        <v>58240</v>
      </c>
      <c r="Q519" s="95" t="s">
        <v>572</v>
      </c>
    </row>
    <row r="520" spans="2:17" ht="100.15" customHeight="1">
      <c r="B520" s="368">
        <v>7</v>
      </c>
      <c r="C520" s="30"/>
      <c r="D520" s="43"/>
      <c r="E520" s="43"/>
      <c r="F520" s="97" t="s">
        <v>8</v>
      </c>
      <c r="G520" s="28" t="s">
        <v>3</v>
      </c>
      <c r="H520" s="163">
        <v>84133</v>
      </c>
      <c r="I520" s="30"/>
      <c r="J520" s="197"/>
      <c r="K520" s="30"/>
      <c r="L520" s="208"/>
      <c r="M520" s="161"/>
      <c r="N520" s="206"/>
      <c r="O520" s="30">
        <v>1</v>
      </c>
      <c r="P520" s="197">
        <f t="shared" si="17"/>
        <v>84133</v>
      </c>
      <c r="Q520" s="95" t="s">
        <v>572</v>
      </c>
    </row>
    <row r="521" spans="2:17" ht="144" customHeight="1">
      <c r="B521" s="368">
        <v>8</v>
      </c>
      <c r="C521" s="30"/>
      <c r="D521" s="43"/>
      <c r="E521" s="43"/>
      <c r="F521" s="44" t="s">
        <v>2</v>
      </c>
      <c r="G521" s="28" t="s">
        <v>0</v>
      </c>
      <c r="H521" s="163">
        <v>7450</v>
      </c>
      <c r="I521" s="43"/>
      <c r="J521" s="209"/>
      <c r="K521" s="43"/>
      <c r="L521" s="43"/>
      <c r="M521" s="161"/>
      <c r="N521" s="206"/>
      <c r="O521" s="210">
        <v>297.52</v>
      </c>
      <c r="P521" s="197">
        <f t="shared" si="17"/>
        <v>2216524</v>
      </c>
      <c r="Q521" s="95" t="s">
        <v>572</v>
      </c>
    </row>
    <row r="522" spans="2:17" ht="157.15" customHeight="1">
      <c r="B522" s="368">
        <v>9</v>
      </c>
      <c r="C522" s="30"/>
      <c r="D522" s="43"/>
      <c r="E522" s="43"/>
      <c r="F522" s="44" t="s">
        <v>1</v>
      </c>
      <c r="G522" s="28" t="s">
        <v>0</v>
      </c>
      <c r="H522" s="163">
        <v>7450</v>
      </c>
      <c r="I522" s="43"/>
      <c r="J522" s="209"/>
      <c r="K522" s="43"/>
      <c r="L522" s="43"/>
      <c r="M522" s="161"/>
      <c r="N522" s="206"/>
      <c r="O522" s="210">
        <v>163.08000000000001</v>
      </c>
      <c r="P522" s="197">
        <f t="shared" si="17"/>
        <v>1214946</v>
      </c>
      <c r="Q522" s="95" t="s">
        <v>572</v>
      </c>
    </row>
    <row r="523" spans="2:17" ht="235.9" customHeight="1">
      <c r="B523" s="368">
        <v>10</v>
      </c>
      <c r="C523" s="30"/>
      <c r="D523" s="43"/>
      <c r="E523" s="43"/>
      <c r="F523" s="66" t="s">
        <v>529</v>
      </c>
      <c r="G523" s="29" t="s">
        <v>0</v>
      </c>
      <c r="H523" s="211">
        <v>6350</v>
      </c>
      <c r="I523" s="30"/>
      <c r="J523" s="197"/>
      <c r="K523" s="30"/>
      <c r="L523" s="208"/>
      <c r="M523" s="161"/>
      <c r="N523" s="206"/>
      <c r="O523" s="30">
        <v>110</v>
      </c>
      <c r="P523" s="197">
        <f t="shared" si="17"/>
        <v>698500</v>
      </c>
      <c r="Q523" s="95" t="s">
        <v>572</v>
      </c>
    </row>
    <row r="524" spans="2:17" ht="249.6" customHeight="1">
      <c r="B524" s="368">
        <v>11</v>
      </c>
      <c r="C524" s="30"/>
      <c r="D524" s="43"/>
      <c r="E524" s="43"/>
      <c r="F524" s="39" t="s">
        <v>530</v>
      </c>
      <c r="G524" s="29" t="s">
        <v>0</v>
      </c>
      <c r="H524" s="211">
        <v>5700</v>
      </c>
      <c r="I524" s="30"/>
      <c r="J524" s="197"/>
      <c r="K524" s="30"/>
      <c r="L524" s="208"/>
      <c r="M524" s="161"/>
      <c r="N524" s="206"/>
      <c r="O524" s="30">
        <v>62</v>
      </c>
      <c r="P524" s="197">
        <f t="shared" si="17"/>
        <v>353400</v>
      </c>
      <c r="Q524" s="95" t="s">
        <v>572</v>
      </c>
    </row>
    <row r="525" spans="2:17" ht="30.6" customHeight="1">
      <c r="B525" s="368">
        <v>12</v>
      </c>
      <c r="C525" s="30"/>
      <c r="D525" s="43"/>
      <c r="E525" s="43"/>
      <c r="F525" s="39" t="s">
        <v>532</v>
      </c>
      <c r="G525" s="29" t="s">
        <v>0</v>
      </c>
      <c r="H525" s="211">
        <v>7300</v>
      </c>
      <c r="I525" s="30"/>
      <c r="J525" s="197"/>
      <c r="K525" s="30"/>
      <c r="L525" s="208"/>
      <c r="M525" s="161"/>
      <c r="N525" s="206"/>
      <c r="O525" s="30">
        <v>65</v>
      </c>
      <c r="P525" s="197">
        <f t="shared" si="17"/>
        <v>474500</v>
      </c>
      <c r="Q525" s="95" t="s">
        <v>572</v>
      </c>
    </row>
    <row r="526" spans="2:17" ht="31.9" customHeight="1">
      <c r="B526" s="368">
        <v>13</v>
      </c>
      <c r="C526" s="30"/>
      <c r="D526" s="43"/>
      <c r="E526" s="43"/>
      <c r="F526" s="39" t="s">
        <v>533</v>
      </c>
      <c r="G526" s="29" t="s">
        <v>99</v>
      </c>
      <c r="H526" s="211">
        <v>900</v>
      </c>
      <c r="I526" s="30"/>
      <c r="J526" s="197"/>
      <c r="K526" s="30"/>
      <c r="L526" s="208"/>
      <c r="M526" s="161"/>
      <c r="N526" s="206"/>
      <c r="O526" s="30">
        <v>40</v>
      </c>
      <c r="P526" s="197">
        <f t="shared" si="17"/>
        <v>36000</v>
      </c>
      <c r="Q526" s="95" t="s">
        <v>572</v>
      </c>
    </row>
    <row r="527" spans="2:17" ht="21" customHeight="1">
      <c r="B527" s="368">
        <v>14</v>
      </c>
      <c r="C527" s="30"/>
      <c r="D527" s="43"/>
      <c r="E527" s="43"/>
      <c r="F527" s="39" t="s">
        <v>527</v>
      </c>
      <c r="G527" s="29" t="s">
        <v>3</v>
      </c>
      <c r="H527" s="211">
        <v>12000</v>
      </c>
      <c r="I527" s="30"/>
      <c r="J527" s="197"/>
      <c r="K527" s="30"/>
      <c r="L527" s="208"/>
      <c r="M527" s="161"/>
      <c r="N527" s="206"/>
      <c r="O527" s="30">
        <v>3</v>
      </c>
      <c r="P527" s="197">
        <f t="shared" si="17"/>
        <v>36000</v>
      </c>
      <c r="Q527" s="95" t="s">
        <v>572</v>
      </c>
    </row>
    <row r="528" spans="2:17" ht="178.15" customHeight="1">
      <c r="B528" s="368">
        <v>15</v>
      </c>
      <c r="C528" s="30"/>
      <c r="D528" s="43"/>
      <c r="E528" s="43"/>
      <c r="F528" s="46" t="s">
        <v>751</v>
      </c>
      <c r="G528" s="29" t="s">
        <v>4</v>
      </c>
      <c r="H528" s="163">
        <v>6240000</v>
      </c>
      <c r="I528" s="30"/>
      <c r="J528" s="197"/>
      <c r="K528" s="30"/>
      <c r="L528" s="208"/>
      <c r="M528" s="161"/>
      <c r="N528" s="206"/>
      <c r="O528" s="30">
        <v>1</v>
      </c>
      <c r="P528" s="197">
        <f t="shared" si="17"/>
        <v>6240000</v>
      </c>
      <c r="Q528" s="95" t="s">
        <v>572</v>
      </c>
    </row>
    <row r="529" spans="2:17" ht="191.45" customHeight="1">
      <c r="B529" s="368">
        <v>16</v>
      </c>
      <c r="C529" s="30"/>
      <c r="D529" s="43"/>
      <c r="E529" s="43"/>
      <c r="F529" s="39" t="s">
        <v>525</v>
      </c>
      <c r="G529" s="29" t="s">
        <v>4</v>
      </c>
      <c r="H529" s="163">
        <v>12611958</v>
      </c>
      <c r="I529" s="30"/>
      <c r="J529" s="197"/>
      <c r="K529" s="30"/>
      <c r="L529" s="208"/>
      <c r="M529" s="161"/>
      <c r="N529" s="206"/>
      <c r="O529" s="30">
        <v>1</v>
      </c>
      <c r="P529" s="197">
        <f t="shared" si="17"/>
        <v>12611958</v>
      </c>
      <c r="Q529" s="95" t="s">
        <v>572</v>
      </c>
    </row>
    <row r="530" spans="2:17" ht="255" customHeight="1">
      <c r="B530" s="368">
        <v>17</v>
      </c>
      <c r="C530" s="30"/>
      <c r="D530" s="43"/>
      <c r="E530" s="43"/>
      <c r="F530" s="39" t="s">
        <v>620</v>
      </c>
      <c r="G530" s="29" t="s">
        <v>0</v>
      </c>
      <c r="H530" s="163">
        <v>2550</v>
      </c>
      <c r="I530" s="30"/>
      <c r="J530" s="197"/>
      <c r="K530" s="30"/>
      <c r="L530" s="208"/>
      <c r="M530" s="161"/>
      <c r="N530" s="206"/>
      <c r="O530" s="30">
        <v>342</v>
      </c>
      <c r="P530" s="197">
        <f t="shared" si="17"/>
        <v>872100</v>
      </c>
      <c r="Q530" s="86" t="s">
        <v>572</v>
      </c>
    </row>
    <row r="531" spans="2:17" ht="171.6" customHeight="1" thickBot="1">
      <c r="B531" s="381">
        <v>18</v>
      </c>
      <c r="C531" s="40"/>
      <c r="D531" s="41"/>
      <c r="E531" s="41"/>
      <c r="F531" s="141" t="s">
        <v>621</v>
      </c>
      <c r="G531" s="122" t="s">
        <v>99</v>
      </c>
      <c r="H531" s="166">
        <v>250</v>
      </c>
      <c r="I531" s="40"/>
      <c r="J531" s="198"/>
      <c r="K531" s="40"/>
      <c r="L531" s="212"/>
      <c r="M531" s="169"/>
      <c r="N531" s="213"/>
      <c r="O531" s="40">
        <v>120</v>
      </c>
      <c r="P531" s="198">
        <f t="shared" si="17"/>
        <v>30000</v>
      </c>
      <c r="Q531" s="86" t="s">
        <v>572</v>
      </c>
    </row>
    <row r="532" spans="2:17" ht="19.899999999999999" customHeight="1" thickBot="1">
      <c r="B532" s="382"/>
      <c r="C532" s="75"/>
      <c r="D532" s="78"/>
      <c r="E532" s="78"/>
      <c r="F532" s="270"/>
      <c r="G532" s="131"/>
      <c r="H532" s="177"/>
      <c r="I532" s="75"/>
      <c r="J532" s="214"/>
      <c r="K532" s="75"/>
      <c r="L532" s="215" t="s">
        <v>617</v>
      </c>
      <c r="M532" s="216"/>
      <c r="N532" s="217" t="s">
        <v>544</v>
      </c>
      <c r="O532" s="148"/>
      <c r="P532" s="218">
        <f>SUM(P514:P531)</f>
        <v>27907402.185000002</v>
      </c>
      <c r="Q532" s="86"/>
    </row>
    <row r="533" spans="2:17" ht="21" customHeight="1">
      <c r="B533" s="383"/>
      <c r="C533" s="54"/>
      <c r="D533" s="142"/>
      <c r="E533" s="142"/>
      <c r="F533" s="271" t="s">
        <v>547</v>
      </c>
      <c r="G533" s="47"/>
      <c r="H533" s="156"/>
      <c r="I533" s="142"/>
      <c r="J533" s="219"/>
      <c r="K533" s="142"/>
      <c r="L533" s="142"/>
      <c r="M533" s="159"/>
      <c r="N533" s="220"/>
      <c r="O533" s="221"/>
      <c r="P533" s="222"/>
    </row>
    <row r="534" spans="2:17" ht="59.45" customHeight="1">
      <c r="B534" s="368">
        <v>19</v>
      </c>
      <c r="C534" s="30"/>
      <c r="D534" s="43"/>
      <c r="E534" s="43"/>
      <c r="F534" s="46" t="s">
        <v>20</v>
      </c>
      <c r="G534" s="28" t="s">
        <v>3</v>
      </c>
      <c r="H534" s="163">
        <v>42150</v>
      </c>
      <c r="I534" s="30"/>
      <c r="J534" s="197"/>
      <c r="K534" s="43"/>
      <c r="L534" s="43"/>
      <c r="M534" s="161"/>
      <c r="N534" s="206"/>
      <c r="O534" s="30">
        <v>2</v>
      </c>
      <c r="P534" s="197">
        <f t="shared" ref="P534:P541" si="18">O534*H534</f>
        <v>84300</v>
      </c>
      <c r="Q534" s="95" t="s">
        <v>575</v>
      </c>
    </row>
    <row r="535" spans="2:17" ht="61.15" customHeight="1">
      <c r="B535" s="368">
        <v>20</v>
      </c>
      <c r="C535" s="30"/>
      <c r="D535" s="43"/>
      <c r="E535" s="43"/>
      <c r="F535" s="46" t="s">
        <v>19</v>
      </c>
      <c r="G535" s="28" t="s">
        <v>3</v>
      </c>
      <c r="H535" s="163">
        <v>60008</v>
      </c>
      <c r="I535" s="30"/>
      <c r="J535" s="197"/>
      <c r="K535" s="43"/>
      <c r="L535" s="43"/>
      <c r="M535" s="161"/>
      <c r="N535" s="206"/>
      <c r="O535" s="30">
        <v>6</v>
      </c>
      <c r="P535" s="197">
        <f t="shared" si="18"/>
        <v>360048</v>
      </c>
      <c r="Q535" s="95" t="s">
        <v>575</v>
      </c>
    </row>
    <row r="536" spans="2:17" ht="75.599999999999994" customHeight="1">
      <c r="B536" s="368">
        <v>21</v>
      </c>
      <c r="C536" s="30"/>
      <c r="D536" s="43"/>
      <c r="E536" s="43"/>
      <c r="F536" s="46" t="s">
        <v>18</v>
      </c>
      <c r="G536" s="28" t="s">
        <v>3</v>
      </c>
      <c r="H536" s="163">
        <v>22201</v>
      </c>
      <c r="I536" s="30"/>
      <c r="J536" s="197"/>
      <c r="K536" s="43"/>
      <c r="L536" s="43"/>
      <c r="M536" s="161"/>
      <c r="N536" s="206"/>
      <c r="O536" s="30">
        <v>2</v>
      </c>
      <c r="P536" s="197">
        <f t="shared" si="18"/>
        <v>44402</v>
      </c>
      <c r="Q536" s="95" t="s">
        <v>575</v>
      </c>
    </row>
    <row r="537" spans="2:17" ht="75" customHeight="1">
      <c r="B537" s="368">
        <v>22</v>
      </c>
      <c r="C537" s="30"/>
      <c r="D537" s="43"/>
      <c r="E537" s="43"/>
      <c r="F537" s="46" t="s">
        <v>17</v>
      </c>
      <c r="G537" s="28" t="s">
        <v>4</v>
      </c>
      <c r="H537" s="163">
        <v>48103</v>
      </c>
      <c r="I537" s="30"/>
      <c r="J537" s="197"/>
      <c r="K537" s="43"/>
      <c r="L537" s="43"/>
      <c r="M537" s="161"/>
      <c r="N537" s="206"/>
      <c r="O537" s="30">
        <v>1</v>
      </c>
      <c r="P537" s="197">
        <f t="shared" si="18"/>
        <v>48103</v>
      </c>
      <c r="Q537" s="95" t="s">
        <v>575</v>
      </c>
    </row>
    <row r="538" spans="2:17" ht="339.6" customHeight="1">
      <c r="B538" s="368">
        <v>23</v>
      </c>
      <c r="C538" s="30"/>
      <c r="D538" s="43"/>
      <c r="E538" s="43"/>
      <c r="F538" s="46" t="s">
        <v>16</v>
      </c>
      <c r="G538" s="28" t="s">
        <v>4</v>
      </c>
      <c r="H538" s="163">
        <v>222013</v>
      </c>
      <c r="I538" s="30"/>
      <c r="J538" s="197"/>
      <c r="K538" s="43"/>
      <c r="L538" s="43"/>
      <c r="M538" s="161"/>
      <c r="N538" s="206"/>
      <c r="O538" s="30">
        <v>1</v>
      </c>
      <c r="P538" s="197">
        <f t="shared" si="18"/>
        <v>222013</v>
      </c>
      <c r="Q538" s="95" t="s">
        <v>575</v>
      </c>
    </row>
    <row r="539" spans="2:17" ht="88.15" customHeight="1">
      <c r="B539" s="368">
        <v>24</v>
      </c>
      <c r="C539" s="30"/>
      <c r="D539" s="43"/>
      <c r="E539" s="43"/>
      <c r="F539" s="46" t="s">
        <v>7</v>
      </c>
      <c r="G539" s="29" t="s">
        <v>4</v>
      </c>
      <c r="H539" s="163">
        <v>48103</v>
      </c>
      <c r="I539" s="30"/>
      <c r="J539" s="197"/>
      <c r="K539" s="30"/>
      <c r="L539" s="208"/>
      <c r="M539" s="161"/>
      <c r="N539" s="206"/>
      <c r="O539" s="30">
        <v>1</v>
      </c>
      <c r="P539" s="197">
        <f t="shared" si="18"/>
        <v>48103</v>
      </c>
      <c r="Q539" s="95" t="s">
        <v>575</v>
      </c>
    </row>
    <row r="540" spans="2:17" ht="87.6" customHeight="1">
      <c r="B540" s="368">
        <v>25</v>
      </c>
      <c r="C540" s="30"/>
      <c r="D540" s="43"/>
      <c r="E540" s="43"/>
      <c r="F540" s="46" t="s">
        <v>6</v>
      </c>
      <c r="G540" s="29" t="s">
        <v>4</v>
      </c>
      <c r="H540" s="163">
        <v>17401</v>
      </c>
      <c r="I540" s="30"/>
      <c r="J540" s="197"/>
      <c r="K540" s="30"/>
      <c r="L540" s="208"/>
      <c r="M540" s="161"/>
      <c r="N540" s="206"/>
      <c r="O540" s="30">
        <v>1</v>
      </c>
      <c r="P540" s="197">
        <f t="shared" si="18"/>
        <v>17401</v>
      </c>
      <c r="Q540" s="95" t="s">
        <v>575</v>
      </c>
    </row>
    <row r="541" spans="2:17" ht="354.6" customHeight="1" thickBot="1">
      <c r="B541" s="381">
        <v>26</v>
      </c>
      <c r="C541" s="40"/>
      <c r="D541" s="41"/>
      <c r="E541" s="41"/>
      <c r="F541" s="272" t="s">
        <v>5</v>
      </c>
      <c r="G541" s="122" t="s">
        <v>4</v>
      </c>
      <c r="H541" s="166">
        <v>222013</v>
      </c>
      <c r="I541" s="40"/>
      <c r="J541" s="198"/>
      <c r="K541" s="40"/>
      <c r="L541" s="212"/>
      <c r="M541" s="169"/>
      <c r="N541" s="213"/>
      <c r="O541" s="40">
        <v>1</v>
      </c>
      <c r="P541" s="198">
        <f t="shared" si="18"/>
        <v>222013</v>
      </c>
      <c r="Q541" s="95" t="s">
        <v>575</v>
      </c>
    </row>
    <row r="542" spans="2:17" ht="19.899999999999999" customHeight="1" thickBot="1">
      <c r="B542" s="382"/>
      <c r="C542" s="75"/>
      <c r="D542" s="78"/>
      <c r="E542" s="78"/>
      <c r="F542" s="273"/>
      <c r="G542" s="131"/>
      <c r="H542" s="177"/>
      <c r="I542" s="75"/>
      <c r="J542" s="214"/>
      <c r="K542" s="75"/>
      <c r="L542" s="215" t="s">
        <v>617</v>
      </c>
      <c r="M542" s="216"/>
      <c r="N542" s="217" t="s">
        <v>544</v>
      </c>
      <c r="O542" s="148"/>
      <c r="P542" s="218">
        <f>SUM(P534:P541)</f>
        <v>1046383</v>
      </c>
      <c r="Q542" s="95"/>
    </row>
    <row r="543" spans="2:17" ht="21" customHeight="1">
      <c r="B543" s="383"/>
      <c r="C543" s="54"/>
      <c r="D543" s="142"/>
      <c r="E543" s="142"/>
      <c r="F543" s="140" t="s">
        <v>548</v>
      </c>
      <c r="G543" s="53"/>
      <c r="H543" s="156"/>
      <c r="I543" s="54"/>
      <c r="J543" s="222"/>
      <c r="K543" s="54"/>
      <c r="L543" s="223"/>
      <c r="M543" s="159"/>
      <c r="N543" s="220"/>
      <c r="O543" s="54"/>
      <c r="P543" s="222"/>
      <c r="Q543" s="95"/>
    </row>
    <row r="544" spans="2:17">
      <c r="B544" s="368">
        <v>27</v>
      </c>
      <c r="C544" s="30"/>
      <c r="D544" s="43"/>
      <c r="E544" s="43"/>
      <c r="F544" s="44" t="s">
        <v>12</v>
      </c>
      <c r="G544" s="28" t="s">
        <v>4</v>
      </c>
      <c r="H544" s="163">
        <v>155378</v>
      </c>
      <c r="I544" s="30"/>
      <c r="J544" s="197"/>
      <c r="K544" s="43"/>
      <c r="L544" s="207"/>
      <c r="M544" s="161"/>
      <c r="N544" s="206"/>
      <c r="O544" s="30">
        <v>1</v>
      </c>
      <c r="P544" s="197">
        <f>O544*H544</f>
        <v>155378</v>
      </c>
      <c r="Q544" s="95" t="s">
        <v>574</v>
      </c>
    </row>
    <row r="545" spans="2:17" ht="15.75" thickBot="1">
      <c r="B545" s="381">
        <v>28</v>
      </c>
      <c r="C545" s="40"/>
      <c r="D545" s="41"/>
      <c r="E545" s="41"/>
      <c r="F545" s="274" t="s">
        <v>11</v>
      </c>
      <c r="G545" s="122" t="s">
        <v>4</v>
      </c>
      <c r="H545" s="166">
        <v>460242</v>
      </c>
      <c r="I545" s="40"/>
      <c r="J545" s="198"/>
      <c r="K545" s="41"/>
      <c r="L545" s="224"/>
      <c r="M545" s="169"/>
      <c r="N545" s="213"/>
      <c r="O545" s="40">
        <v>1</v>
      </c>
      <c r="P545" s="198">
        <f>O545*H545</f>
        <v>460242</v>
      </c>
      <c r="Q545" s="95" t="s">
        <v>574</v>
      </c>
    </row>
    <row r="546" spans="2:17" ht="19.899999999999999" customHeight="1" thickBot="1">
      <c r="B546" s="382"/>
      <c r="C546" s="75"/>
      <c r="D546" s="78"/>
      <c r="E546" s="78"/>
      <c r="F546" s="275"/>
      <c r="G546" s="131"/>
      <c r="H546" s="177"/>
      <c r="I546" s="75"/>
      <c r="J546" s="214"/>
      <c r="K546" s="78"/>
      <c r="L546" s="215" t="s">
        <v>617</v>
      </c>
      <c r="M546" s="216"/>
      <c r="N546" s="217" t="s">
        <v>544</v>
      </c>
      <c r="O546" s="75"/>
      <c r="P546" s="218">
        <f>SUM(P544:P545)</f>
        <v>615620</v>
      </c>
      <c r="Q546" s="95"/>
    </row>
    <row r="547" spans="2:17" ht="21" customHeight="1">
      <c r="B547" s="383"/>
      <c r="C547" s="54"/>
      <c r="D547" s="142"/>
      <c r="E547" s="142"/>
      <c r="F547" s="276" t="s">
        <v>549</v>
      </c>
      <c r="G547" s="47"/>
      <c r="H547" s="156"/>
      <c r="I547" s="54"/>
      <c r="J547" s="222"/>
      <c r="K547" s="54"/>
      <c r="L547" s="223"/>
      <c r="M547" s="159"/>
      <c r="N547" s="220"/>
      <c r="O547" s="54"/>
      <c r="P547" s="222"/>
      <c r="Q547" s="95"/>
    </row>
    <row r="548" spans="2:17" ht="42.6" customHeight="1">
      <c r="B548" s="368">
        <v>29</v>
      </c>
      <c r="C548" s="30"/>
      <c r="D548" s="43"/>
      <c r="E548" s="43"/>
      <c r="F548" s="277" t="s">
        <v>10</v>
      </c>
      <c r="G548" s="28" t="s">
        <v>3</v>
      </c>
      <c r="H548" s="163">
        <v>629358</v>
      </c>
      <c r="I548" s="30"/>
      <c r="J548" s="197"/>
      <c r="K548" s="30"/>
      <c r="L548" s="208"/>
      <c r="M548" s="161"/>
      <c r="N548" s="206"/>
      <c r="O548" s="30">
        <v>2</v>
      </c>
      <c r="P548" s="197">
        <f>O548*H548</f>
        <v>1258716</v>
      </c>
      <c r="Q548" s="95" t="s">
        <v>573</v>
      </c>
    </row>
    <row r="549" spans="2:17" ht="103.15" customHeight="1">
      <c r="B549" s="368">
        <v>30</v>
      </c>
      <c r="C549" s="30"/>
      <c r="D549" s="43"/>
      <c r="E549" s="43"/>
      <c r="F549" s="278" t="s">
        <v>21</v>
      </c>
      <c r="G549" s="28" t="s">
        <v>3</v>
      </c>
      <c r="H549" s="225">
        <v>4814994</v>
      </c>
      <c r="I549" s="30"/>
      <c r="J549" s="197"/>
      <c r="K549" s="30"/>
      <c r="L549" s="208"/>
      <c r="M549" s="161"/>
      <c r="N549" s="206"/>
      <c r="O549" s="30">
        <v>1</v>
      </c>
      <c r="P549" s="197">
        <f>O549*H549</f>
        <v>4814994</v>
      </c>
      <c r="Q549" s="95" t="s">
        <v>573</v>
      </c>
    </row>
    <row r="550" spans="2:17" ht="133.9" customHeight="1" thickBot="1">
      <c r="B550" s="381">
        <v>31</v>
      </c>
      <c r="C550" s="40"/>
      <c r="D550" s="41"/>
      <c r="E550" s="41"/>
      <c r="F550" s="279" t="s">
        <v>524</v>
      </c>
      <c r="G550" s="122" t="s">
        <v>3</v>
      </c>
      <c r="H550" s="166">
        <v>9540000</v>
      </c>
      <c r="I550" s="40"/>
      <c r="J550" s="198"/>
      <c r="K550" s="40"/>
      <c r="L550" s="212"/>
      <c r="M550" s="169"/>
      <c r="N550" s="213"/>
      <c r="O550" s="40">
        <v>1</v>
      </c>
      <c r="P550" s="198">
        <f>O550*H550</f>
        <v>9540000</v>
      </c>
      <c r="Q550" s="95" t="s">
        <v>573</v>
      </c>
    </row>
    <row r="551" spans="2:17" ht="19.899999999999999" customHeight="1" thickBot="1">
      <c r="B551" s="382"/>
      <c r="C551" s="75"/>
      <c r="D551" s="78"/>
      <c r="E551" s="78"/>
      <c r="F551" s="280"/>
      <c r="G551" s="131"/>
      <c r="H551" s="177"/>
      <c r="I551" s="75"/>
      <c r="J551" s="214"/>
      <c r="K551" s="75"/>
      <c r="L551" s="215" t="s">
        <v>617</v>
      </c>
      <c r="M551" s="216"/>
      <c r="N551" s="217" t="s">
        <v>544</v>
      </c>
      <c r="O551" s="75"/>
      <c r="P551" s="218">
        <f>SUM(P548:P550)</f>
        <v>15613710</v>
      </c>
      <c r="Q551" s="95"/>
    </row>
    <row r="552" spans="2:17" ht="21" customHeight="1">
      <c r="B552" s="383"/>
      <c r="C552" s="54"/>
      <c r="D552" s="142"/>
      <c r="E552" s="142"/>
      <c r="F552" s="281" t="s">
        <v>550</v>
      </c>
      <c r="G552" s="53"/>
      <c r="H552" s="156"/>
      <c r="I552" s="54"/>
      <c r="J552" s="222"/>
      <c r="K552" s="54"/>
      <c r="L552" s="223"/>
      <c r="M552" s="159"/>
      <c r="N552" s="220"/>
      <c r="O552" s="54"/>
      <c r="P552" s="222"/>
      <c r="Q552" s="95"/>
    </row>
    <row r="553" spans="2:17" ht="19.899999999999999" customHeight="1" thickBot="1">
      <c r="B553" s="384">
        <v>32</v>
      </c>
      <c r="C553" s="45"/>
      <c r="D553" s="42"/>
      <c r="E553" s="42"/>
      <c r="F553" s="282" t="s">
        <v>13</v>
      </c>
      <c r="G553" s="98" t="s">
        <v>3</v>
      </c>
      <c r="H553" s="226">
        <v>6176</v>
      </c>
      <c r="I553" s="45"/>
      <c r="J553" s="227"/>
      <c r="K553" s="42"/>
      <c r="L553" s="228"/>
      <c r="M553" s="229"/>
      <c r="N553" s="230"/>
      <c r="O553" s="45">
        <v>31</v>
      </c>
      <c r="P553" s="227">
        <f>O553*H553</f>
        <v>191456</v>
      </c>
      <c r="Q553" s="95" t="s">
        <v>576</v>
      </c>
    </row>
    <row r="554" spans="2:17" ht="19.899999999999999" customHeight="1" thickBot="1">
      <c r="B554" s="382"/>
      <c r="C554" s="75"/>
      <c r="D554" s="78"/>
      <c r="E554" s="78"/>
      <c r="F554" s="270"/>
      <c r="G554" s="129"/>
      <c r="H554" s="177"/>
      <c r="I554" s="75"/>
      <c r="J554" s="214"/>
      <c r="K554" s="78"/>
      <c r="L554" s="215" t="s">
        <v>617</v>
      </c>
      <c r="M554" s="216"/>
      <c r="N554" s="217" t="s">
        <v>544</v>
      </c>
      <c r="O554" s="75"/>
      <c r="P554" s="218">
        <f>SUM(P553)</f>
        <v>191456</v>
      </c>
      <c r="Q554" s="95"/>
    </row>
    <row r="555" spans="2:17" ht="19.899999999999999" customHeight="1" thickBot="1">
      <c r="B555" s="386"/>
      <c r="C555" s="143"/>
      <c r="D555" s="143"/>
      <c r="E555" s="143"/>
      <c r="F555" s="283"/>
      <c r="G555" s="144"/>
      <c r="H555" s="232"/>
      <c r="I555" s="143"/>
      <c r="J555" s="233"/>
      <c r="K555" s="143"/>
      <c r="L555" s="234" t="s">
        <v>616</v>
      </c>
      <c r="M555" s="235"/>
      <c r="N555" s="236" t="s">
        <v>544</v>
      </c>
      <c r="O555" s="235"/>
      <c r="P555" s="237">
        <f>P554+P551+P546+P542+P532</f>
        <v>45374571.185000002</v>
      </c>
      <c r="Q555" s="95"/>
    </row>
    <row r="556" spans="2:17" ht="19.899999999999999" customHeight="1" thickTop="1" thickBot="1">
      <c r="B556" s="388"/>
      <c r="C556" s="145"/>
      <c r="D556" s="145"/>
      <c r="E556" s="145"/>
      <c r="F556" s="146" t="s">
        <v>619</v>
      </c>
      <c r="G556" s="146"/>
      <c r="H556" s="238" t="s">
        <v>618</v>
      </c>
      <c r="I556" s="239"/>
      <c r="J556" s="240">
        <f>J507</f>
        <v>175773220.80000001</v>
      </c>
      <c r="K556" s="239"/>
      <c r="L556" s="240">
        <f>L507</f>
        <v>39541980</v>
      </c>
      <c r="M556" s="239"/>
      <c r="N556" s="240">
        <f>N507</f>
        <v>215315200.80000001</v>
      </c>
      <c r="O556" s="239"/>
      <c r="P556" s="241">
        <f>P555+P507</f>
        <v>269021009.14600003</v>
      </c>
      <c r="Q556" s="95"/>
    </row>
    <row r="557" spans="2:17" ht="19.899999999999999" customHeight="1" thickTop="1">
      <c r="B557" s="250"/>
      <c r="C557" s="309"/>
      <c r="D557" s="251"/>
      <c r="E557" s="251"/>
      <c r="F557" s="252"/>
      <c r="G557" s="252"/>
      <c r="H557" s="253"/>
      <c r="I557" s="251"/>
      <c r="J557" s="254"/>
      <c r="K557" s="251"/>
      <c r="L557" s="251"/>
      <c r="M557" s="251"/>
      <c r="N557" s="821" t="s">
        <v>622</v>
      </c>
      <c r="O557" s="821"/>
      <c r="P557" s="255">
        <f>P556-N556</f>
        <v>53705808.346000016</v>
      </c>
    </row>
    <row r="558" spans="2:17">
      <c r="B558" s="257"/>
      <c r="C558" s="310"/>
      <c r="D558" s="43"/>
      <c r="E558" s="43"/>
      <c r="F558" s="61"/>
      <c r="G558" s="61"/>
      <c r="H558" s="258"/>
      <c r="I558" s="43"/>
      <c r="J558" s="209"/>
      <c r="K558" s="43"/>
      <c r="L558" s="207"/>
      <c r="M558" s="43"/>
      <c r="N558" s="43" t="s">
        <v>531</v>
      </c>
      <c r="O558" s="43"/>
      <c r="P558" s="207">
        <f>P556</f>
        <v>269021009.14600003</v>
      </c>
    </row>
    <row r="559" spans="2:17">
      <c r="B559" s="257"/>
      <c r="C559" s="310"/>
      <c r="D559" s="43"/>
      <c r="E559" s="43"/>
      <c r="F559" s="61"/>
      <c r="G559" s="61"/>
      <c r="H559" s="258"/>
      <c r="I559" s="43"/>
      <c r="J559" s="209"/>
      <c r="K559" s="43"/>
      <c r="L559" s="207"/>
      <c r="M559" s="43"/>
      <c r="N559" s="43" t="s">
        <v>528</v>
      </c>
      <c r="O559" s="43"/>
      <c r="P559" s="207">
        <f>P558/1.18</f>
        <v>227983906.05593225</v>
      </c>
    </row>
    <row r="560" spans="2:17" ht="15.75" thickBot="1">
      <c r="B560" s="260"/>
      <c r="C560" s="311"/>
      <c r="D560" s="261"/>
      <c r="E560" s="261"/>
      <c r="F560" s="262"/>
      <c r="G560" s="262"/>
      <c r="H560" s="263"/>
      <c r="I560" s="261"/>
      <c r="J560" s="264"/>
      <c r="K560" s="261"/>
      <c r="L560" s="265"/>
      <c r="M560" s="261"/>
      <c r="N560" s="261"/>
      <c r="O560" s="261"/>
      <c r="P560" s="265"/>
    </row>
    <row r="561" spans="6:12" ht="15.75" thickTop="1">
      <c r="G561" s="6"/>
      <c r="L561" s="109"/>
    </row>
    <row r="562" spans="6:12">
      <c r="G562" s="6"/>
      <c r="L562" s="109"/>
    </row>
    <row r="563" spans="6:12">
      <c r="G563" s="6"/>
      <c r="L563" s="109"/>
    </row>
    <row r="564" spans="6:12">
      <c r="G564" s="6"/>
      <c r="L564" s="109"/>
    </row>
    <row r="565" spans="6:12">
      <c r="G565" s="6"/>
      <c r="L565" s="109"/>
    </row>
    <row r="566" spans="6:12">
      <c r="G566" s="6"/>
      <c r="L566" s="109"/>
    </row>
    <row r="567" spans="6:12">
      <c r="G567" s="6"/>
      <c r="L567" s="109"/>
    </row>
    <row r="568" spans="6:12" ht="15.75">
      <c r="F568" s="22"/>
      <c r="G568" s="6"/>
      <c r="L568" s="109"/>
    </row>
    <row r="569" spans="6:12">
      <c r="G569" s="6"/>
      <c r="L569" s="109"/>
    </row>
    <row r="570" spans="6:12">
      <c r="G570" s="6"/>
      <c r="L570" s="109"/>
    </row>
    <row r="571" spans="6:12">
      <c r="G571" s="6"/>
      <c r="L571" s="109"/>
    </row>
    <row r="572" spans="6:12">
      <c r="G572" s="6"/>
      <c r="L572" s="109"/>
    </row>
    <row r="573" spans="6:12">
      <c r="G573" s="6"/>
      <c r="L573" s="109"/>
    </row>
    <row r="574" spans="6:12">
      <c r="G574" s="6"/>
      <c r="L574" s="109"/>
    </row>
    <row r="575" spans="6:12">
      <c r="G575" s="6"/>
      <c r="L575" s="109"/>
    </row>
    <row r="576" spans="6:12">
      <c r="G576" s="6"/>
      <c r="L576" s="109"/>
    </row>
    <row r="577" spans="2:18">
      <c r="G577" s="6"/>
      <c r="L577" s="109"/>
    </row>
    <row r="578" spans="2:18">
      <c r="G578" s="6"/>
      <c r="L578" s="109"/>
    </row>
    <row r="579" spans="2:18">
      <c r="G579" s="6"/>
      <c r="L579" s="109"/>
    </row>
    <row r="580" spans="2:18">
      <c r="G580" s="6"/>
      <c r="L580" s="109"/>
    </row>
    <row r="581" spans="2:18" s="1" customFormat="1">
      <c r="B581"/>
      <c r="C581"/>
      <c r="D581"/>
      <c r="E581"/>
      <c r="F581" s="6"/>
      <c r="G581" s="6"/>
      <c r="H581" s="4"/>
      <c r="I581" s="3"/>
      <c r="J581" s="106"/>
      <c r="K581" s="108"/>
      <c r="L581" s="109"/>
      <c r="M581" s="2"/>
      <c r="N581" s="2"/>
      <c r="Q581"/>
      <c r="R581"/>
    </row>
    <row r="582" spans="2:18" s="1" customFormat="1">
      <c r="B582"/>
      <c r="C582"/>
      <c r="D582"/>
      <c r="E582"/>
      <c r="F582" s="6"/>
      <c r="G582" s="6"/>
      <c r="H582" s="4"/>
      <c r="I582" s="3"/>
      <c r="J582" s="106"/>
      <c r="K582" s="108"/>
      <c r="L582" s="109"/>
      <c r="M582" s="2"/>
      <c r="N582" s="2"/>
      <c r="Q582"/>
      <c r="R582"/>
    </row>
    <row r="583" spans="2:18" s="1" customFormat="1">
      <c r="B583"/>
      <c r="C583"/>
      <c r="D583"/>
      <c r="E583"/>
      <c r="F583" s="6"/>
      <c r="G583" s="6"/>
      <c r="H583" s="4"/>
      <c r="I583" s="3"/>
      <c r="J583" s="106"/>
      <c r="K583" s="108"/>
      <c r="L583" s="109"/>
      <c r="M583" s="2"/>
      <c r="N583" s="2"/>
      <c r="Q583"/>
      <c r="R583"/>
    </row>
    <row r="584" spans="2:18" s="1" customFormat="1">
      <c r="B584"/>
      <c r="C584"/>
      <c r="D584"/>
      <c r="E584"/>
      <c r="F584" s="6"/>
      <c r="G584" s="6"/>
      <c r="H584" s="4"/>
      <c r="I584" s="3"/>
      <c r="J584" s="106"/>
      <c r="K584" s="108"/>
      <c r="L584" s="109"/>
      <c r="M584" s="2"/>
      <c r="N584" s="2"/>
      <c r="Q584"/>
      <c r="R584"/>
    </row>
    <row r="585" spans="2:18" s="1" customFormat="1">
      <c r="B585"/>
      <c r="C585"/>
      <c r="D585"/>
      <c r="E585"/>
      <c r="F585" s="6"/>
      <c r="G585" s="6"/>
      <c r="H585" s="4"/>
      <c r="I585" s="3"/>
      <c r="J585" s="106"/>
      <c r="K585" s="108"/>
      <c r="L585" s="109"/>
      <c r="M585" s="2"/>
      <c r="N585" s="2"/>
      <c r="Q585"/>
      <c r="R585"/>
    </row>
    <row r="586" spans="2:18" s="1" customFormat="1">
      <c r="B586"/>
      <c r="C586"/>
      <c r="D586"/>
      <c r="E586"/>
      <c r="F586" s="6"/>
      <c r="G586" s="6"/>
      <c r="H586" s="4"/>
      <c r="I586" s="3"/>
      <c r="J586" s="106"/>
      <c r="K586" s="108"/>
      <c r="L586" s="109"/>
      <c r="M586" s="2"/>
      <c r="N586" s="2"/>
      <c r="Q586"/>
      <c r="R586"/>
    </row>
    <row r="587" spans="2:18" s="1" customFormat="1">
      <c r="B587"/>
      <c r="C587"/>
      <c r="D587"/>
      <c r="E587"/>
      <c r="F587" s="6"/>
      <c r="G587" s="6"/>
      <c r="H587" s="4"/>
      <c r="I587" s="3"/>
      <c r="J587" s="106"/>
      <c r="K587" s="108"/>
      <c r="L587" s="109"/>
      <c r="M587" s="2"/>
      <c r="N587" s="2"/>
      <c r="Q587"/>
      <c r="R587"/>
    </row>
    <row r="588" spans="2:18" s="1" customFormat="1">
      <c r="B588"/>
      <c r="C588"/>
      <c r="D588"/>
      <c r="E588"/>
      <c r="F588" s="6"/>
      <c r="G588" s="6"/>
      <c r="H588" s="4"/>
      <c r="I588" s="3"/>
      <c r="J588" s="106"/>
      <c r="K588" s="108"/>
      <c r="L588" s="109"/>
      <c r="M588" s="2"/>
      <c r="N588" s="2"/>
      <c r="Q588"/>
      <c r="R588"/>
    </row>
    <row r="589" spans="2:18" s="1" customFormat="1">
      <c r="B589"/>
      <c r="C589"/>
      <c r="D589"/>
      <c r="E589"/>
      <c r="F589" s="6"/>
      <c r="G589" s="6"/>
      <c r="H589" s="4"/>
      <c r="I589" s="3"/>
      <c r="J589" s="106"/>
      <c r="K589" s="108"/>
      <c r="L589" s="109"/>
      <c r="M589" s="2"/>
      <c r="N589" s="2"/>
      <c r="Q589"/>
      <c r="R589"/>
    </row>
    <row r="590" spans="2:18" s="1" customFormat="1">
      <c r="B590"/>
      <c r="C590"/>
      <c r="D590"/>
      <c r="E590"/>
      <c r="F590" s="6"/>
      <c r="G590" s="6"/>
      <c r="H590" s="4"/>
      <c r="I590" s="3"/>
      <c r="J590" s="106"/>
      <c r="K590" s="108"/>
      <c r="L590" s="109"/>
      <c r="M590" s="2"/>
      <c r="N590" s="2"/>
      <c r="Q590"/>
      <c r="R590"/>
    </row>
    <row r="591" spans="2:18" s="1" customFormat="1">
      <c r="B591"/>
      <c r="C591"/>
      <c r="D591"/>
      <c r="E591"/>
      <c r="F591" s="6"/>
      <c r="G591" s="6"/>
      <c r="H591" s="4"/>
      <c r="I591" s="3"/>
      <c r="J591" s="106"/>
      <c r="K591" s="108"/>
      <c r="L591" s="109"/>
      <c r="M591" s="2"/>
      <c r="N591" s="2"/>
      <c r="Q591"/>
      <c r="R591"/>
    </row>
    <row r="592" spans="2:18" s="1" customFormat="1">
      <c r="B592"/>
      <c r="C592"/>
      <c r="D592"/>
      <c r="E592"/>
      <c r="F592" s="6"/>
      <c r="G592" s="6"/>
      <c r="H592" s="4"/>
      <c r="I592" s="3"/>
      <c r="J592" s="106"/>
      <c r="K592" s="108"/>
      <c r="L592" s="109"/>
      <c r="M592" s="2"/>
      <c r="N592" s="2"/>
      <c r="Q592"/>
      <c r="R592"/>
    </row>
    <row r="593" spans="2:18" s="1" customFormat="1">
      <c r="B593"/>
      <c r="C593"/>
      <c r="D593"/>
      <c r="E593"/>
      <c r="F593" s="6"/>
      <c r="G593" s="6"/>
      <c r="H593" s="4"/>
      <c r="I593" s="3"/>
      <c r="J593" s="106"/>
      <c r="K593" s="108"/>
      <c r="L593" s="109"/>
      <c r="M593" s="2"/>
      <c r="N593" s="2"/>
      <c r="Q593"/>
      <c r="R593"/>
    </row>
    <row r="594" spans="2:18" s="1" customFormat="1">
      <c r="B594"/>
      <c r="C594"/>
      <c r="D594"/>
      <c r="E594"/>
      <c r="F594" s="6"/>
      <c r="G594" s="6"/>
      <c r="H594" s="4"/>
      <c r="I594" s="3"/>
      <c r="J594" s="106"/>
      <c r="K594" s="108"/>
      <c r="L594" s="108"/>
      <c r="M594" s="2"/>
      <c r="N594" s="2"/>
      <c r="Q594"/>
      <c r="R594"/>
    </row>
    <row r="595" spans="2:18" s="1" customFormat="1">
      <c r="B595"/>
      <c r="C595"/>
      <c r="D595"/>
      <c r="E595"/>
      <c r="F595" s="6"/>
      <c r="G595" s="6"/>
      <c r="H595" s="4"/>
      <c r="I595" s="3"/>
      <c r="J595" s="106"/>
      <c r="K595" s="108"/>
      <c r="L595" s="108"/>
      <c r="M595" s="2"/>
      <c r="N595" s="2"/>
      <c r="Q595"/>
      <c r="R595"/>
    </row>
    <row r="596" spans="2:18" s="1" customFormat="1" ht="15.75">
      <c r="B596"/>
      <c r="C596"/>
      <c r="D596"/>
      <c r="E596"/>
      <c r="F596" s="20"/>
      <c r="G596" s="20"/>
      <c r="H596" s="100"/>
      <c r="I596" s="101"/>
      <c r="J596" s="106"/>
      <c r="K596" s="108"/>
      <c r="L596" s="108"/>
      <c r="M596" s="2"/>
      <c r="N596" s="2"/>
      <c r="Q596"/>
      <c r="R596"/>
    </row>
    <row r="597" spans="2:18" s="1" customFormat="1">
      <c r="B597" s="15"/>
      <c r="C597" s="15"/>
      <c r="D597"/>
      <c r="E597"/>
      <c r="F597" s="6"/>
      <c r="G597" s="6"/>
      <c r="H597" s="102"/>
      <c r="I597" s="103"/>
      <c r="J597" s="107"/>
      <c r="K597" s="108"/>
      <c r="L597" s="110"/>
      <c r="M597" s="19"/>
      <c r="N597" s="12"/>
      <c r="Q597"/>
      <c r="R597"/>
    </row>
    <row r="598" spans="2:18" s="1" customFormat="1">
      <c r="B598" s="15"/>
      <c r="C598" s="15"/>
      <c r="D598"/>
      <c r="E598"/>
      <c r="F598" s="6"/>
      <c r="G598" s="6"/>
      <c r="H598" s="102"/>
      <c r="I598" s="103"/>
      <c r="J598" s="107"/>
      <c r="K598" s="108"/>
      <c r="L598" s="110"/>
      <c r="M598" s="19"/>
      <c r="N598" s="12"/>
      <c r="Q598"/>
      <c r="R598"/>
    </row>
    <row r="599" spans="2:18" s="1" customFormat="1">
      <c r="B599" s="15"/>
      <c r="C599" s="15"/>
      <c r="D599"/>
      <c r="E599"/>
      <c r="F599" s="6"/>
      <c r="G599" s="6"/>
      <c r="H599" s="102"/>
      <c r="I599" s="103"/>
      <c r="J599" s="107"/>
      <c r="K599" s="108"/>
      <c r="L599" s="110"/>
      <c r="M599" s="19"/>
      <c r="N599" s="12"/>
      <c r="Q599"/>
      <c r="R599"/>
    </row>
    <row r="600" spans="2:18" s="1" customFormat="1">
      <c r="B600" s="15"/>
      <c r="C600" s="15"/>
      <c r="D600"/>
      <c r="E600"/>
      <c r="F600" s="6"/>
      <c r="G600" s="6"/>
      <c r="H600" s="102"/>
      <c r="I600" s="103"/>
      <c r="J600" s="107"/>
      <c r="K600" s="108"/>
      <c r="L600" s="110"/>
      <c r="M600" s="19"/>
      <c r="N600" s="12"/>
      <c r="Q600"/>
      <c r="R600"/>
    </row>
    <row r="601" spans="2:18" s="1" customFormat="1">
      <c r="B601" s="15"/>
      <c r="C601" s="15"/>
      <c r="D601"/>
      <c r="E601"/>
      <c r="F601" s="6"/>
      <c r="G601" s="6"/>
      <c r="H601" s="102"/>
      <c r="I601" s="103"/>
      <c r="J601" s="107"/>
      <c r="K601" s="108"/>
      <c r="L601" s="110"/>
      <c r="M601" s="19"/>
      <c r="N601" s="12"/>
      <c r="Q601"/>
      <c r="R601"/>
    </row>
    <row r="602" spans="2:18" s="1" customFormat="1">
      <c r="B602" s="15"/>
      <c r="C602" s="15"/>
      <c r="D602"/>
      <c r="E602"/>
      <c r="F602" s="6"/>
      <c r="G602" s="6"/>
      <c r="H602" s="102"/>
      <c r="I602" s="103"/>
      <c r="J602" s="107"/>
      <c r="K602" s="108"/>
      <c r="L602" s="110"/>
      <c r="M602" s="19"/>
      <c r="N602" s="12"/>
      <c r="Q602"/>
      <c r="R602"/>
    </row>
    <row r="603" spans="2:18" s="1" customFormat="1">
      <c r="B603" s="15"/>
      <c r="C603" s="15"/>
      <c r="D603"/>
      <c r="E603"/>
      <c r="F603" s="6"/>
      <c r="G603" s="6"/>
      <c r="H603" s="102"/>
      <c r="I603" s="103"/>
      <c r="J603" s="107"/>
      <c r="K603" s="108"/>
      <c r="L603" s="110"/>
      <c r="M603" s="19"/>
      <c r="N603" s="12"/>
      <c r="Q603"/>
      <c r="R603"/>
    </row>
    <row r="604" spans="2:18" s="1" customFormat="1">
      <c r="B604" s="15"/>
      <c r="C604" s="15"/>
      <c r="D604"/>
      <c r="E604"/>
      <c r="F604" s="6"/>
      <c r="G604" s="6"/>
      <c r="H604" s="102"/>
      <c r="I604" s="103"/>
      <c r="J604" s="107"/>
      <c r="K604" s="108"/>
      <c r="L604" s="110"/>
      <c r="M604" s="19"/>
      <c r="N604" s="12"/>
      <c r="Q604"/>
      <c r="R604"/>
    </row>
    <row r="605" spans="2:18" s="1" customFormat="1">
      <c r="B605" s="15"/>
      <c r="C605" s="15"/>
      <c r="D605"/>
      <c r="E605"/>
      <c r="F605" s="6"/>
      <c r="G605" s="6"/>
      <c r="H605" s="102"/>
      <c r="I605" s="103"/>
      <c r="J605" s="107"/>
      <c r="K605" s="108"/>
      <c r="L605" s="110"/>
      <c r="M605" s="19"/>
      <c r="N605" s="12"/>
      <c r="Q605"/>
      <c r="R605"/>
    </row>
    <row r="606" spans="2:18" s="1" customFormat="1">
      <c r="B606" s="15"/>
      <c r="C606" s="15"/>
      <c r="D606"/>
      <c r="E606"/>
      <c r="F606" s="6"/>
      <c r="G606" s="6"/>
      <c r="H606" s="102"/>
      <c r="I606" s="103"/>
      <c r="J606" s="107"/>
      <c r="K606" s="108"/>
      <c r="L606" s="110"/>
      <c r="M606" s="19"/>
      <c r="N606" s="12"/>
      <c r="Q606"/>
      <c r="R606"/>
    </row>
    <row r="607" spans="2:18" s="1" customFormat="1">
      <c r="B607" s="15"/>
      <c r="C607" s="15"/>
      <c r="D607"/>
      <c r="E607"/>
      <c r="F607" s="6"/>
      <c r="G607" s="6"/>
      <c r="H607" s="102"/>
      <c r="I607" s="103"/>
      <c r="J607" s="107"/>
      <c r="K607" s="108"/>
      <c r="L607" s="110"/>
      <c r="M607" s="19"/>
      <c r="N607" s="12"/>
      <c r="Q607"/>
      <c r="R607"/>
    </row>
    <row r="608" spans="2:18" s="1" customFormat="1">
      <c r="B608" s="15"/>
      <c r="C608" s="15"/>
      <c r="D608"/>
      <c r="E608"/>
      <c r="F608" s="6"/>
      <c r="G608" s="6"/>
      <c r="H608" s="102"/>
      <c r="I608" s="103"/>
      <c r="J608" s="107"/>
      <c r="K608" s="108"/>
      <c r="L608" s="110"/>
      <c r="M608" s="19"/>
      <c r="N608" s="12"/>
      <c r="Q608"/>
      <c r="R608"/>
    </row>
    <row r="609" spans="2:18" s="1" customFormat="1" ht="15.75">
      <c r="B609" s="15"/>
      <c r="C609" s="15"/>
      <c r="D609"/>
      <c r="E609"/>
      <c r="F609" s="18"/>
      <c r="G609" s="18"/>
      <c r="H609" s="104"/>
      <c r="I609" s="101"/>
      <c r="J609" s="107"/>
      <c r="K609" s="108"/>
      <c r="L609" s="110"/>
      <c r="M609" s="2"/>
      <c r="N609" s="12"/>
      <c r="Q609"/>
      <c r="R609"/>
    </row>
    <row r="610" spans="2:18" s="1" customFormat="1">
      <c r="B610" s="15"/>
      <c r="C610" s="15"/>
      <c r="D610"/>
      <c r="E610"/>
      <c r="F610" s="6"/>
      <c r="G610" s="6"/>
      <c r="H610" s="102"/>
      <c r="I610" s="101"/>
      <c r="J610" s="107"/>
      <c r="K610" s="108"/>
      <c r="L610" s="110"/>
      <c r="M610" s="2"/>
      <c r="N610" s="12"/>
      <c r="Q610"/>
      <c r="R610"/>
    </row>
    <row r="611" spans="2:18" s="1" customFormat="1">
      <c r="B611" s="15"/>
      <c r="C611" s="15"/>
      <c r="D611"/>
      <c r="E611"/>
      <c r="F611" s="6"/>
      <c r="G611" s="6"/>
      <c r="H611" s="102"/>
      <c r="I611" s="101"/>
      <c r="J611" s="107"/>
      <c r="K611" s="108"/>
      <c r="L611" s="110"/>
      <c r="M611" s="2"/>
      <c r="N611" s="2"/>
      <c r="Q611"/>
      <c r="R611"/>
    </row>
    <row r="612" spans="2:18" s="1" customFormat="1">
      <c r="B612" s="15"/>
      <c r="C612" s="15"/>
      <c r="D612"/>
      <c r="E612"/>
      <c r="F612" s="6"/>
      <c r="G612" s="6"/>
      <c r="H612" s="102"/>
      <c r="I612" s="101"/>
      <c r="J612" s="107"/>
      <c r="K612" s="108"/>
      <c r="L612" s="110"/>
      <c r="M612" s="2"/>
      <c r="N612" s="2"/>
      <c r="Q612"/>
      <c r="R612"/>
    </row>
    <row r="613" spans="2:18" s="1" customFormat="1">
      <c r="B613" s="15"/>
      <c r="C613" s="15"/>
      <c r="D613"/>
      <c r="E613"/>
      <c r="F613" s="6"/>
      <c r="G613" s="6"/>
      <c r="H613" s="102"/>
      <c r="I613" s="101"/>
      <c r="J613" s="13"/>
      <c r="K613" s="108"/>
      <c r="L613" s="110"/>
      <c r="M613" s="17"/>
      <c r="N613" s="2"/>
      <c r="Q613"/>
      <c r="R613"/>
    </row>
    <row r="614" spans="2:18" s="1" customFormat="1">
      <c r="B614" s="15"/>
      <c r="C614" s="15"/>
      <c r="D614"/>
      <c r="E614"/>
      <c r="F614" s="6"/>
      <c r="G614" s="6"/>
      <c r="H614" s="102"/>
      <c r="I614" s="101"/>
      <c r="J614" s="13"/>
      <c r="K614" s="108"/>
      <c r="L614" s="110"/>
      <c r="M614" s="17"/>
      <c r="N614" s="2"/>
      <c r="Q614"/>
      <c r="R614"/>
    </row>
    <row r="615" spans="2:18" s="1" customFormat="1">
      <c r="B615" s="15"/>
      <c r="C615" s="15"/>
      <c r="D615"/>
      <c r="E615"/>
      <c r="F615" s="6"/>
      <c r="G615" s="6"/>
      <c r="H615" s="102"/>
      <c r="I615" s="101"/>
      <c r="J615" s="13"/>
      <c r="K615" s="108"/>
      <c r="L615" s="110"/>
      <c r="M615" s="17"/>
      <c r="N615" s="2"/>
      <c r="Q615"/>
      <c r="R615"/>
    </row>
    <row r="616" spans="2:18" s="1" customFormat="1">
      <c r="B616" s="15"/>
      <c r="C616" s="15"/>
      <c r="D616"/>
      <c r="E616"/>
      <c r="F616" s="14"/>
      <c r="G616" s="14"/>
      <c r="H616" s="105"/>
      <c r="I616" s="103"/>
      <c r="J616" s="8"/>
      <c r="K616" s="111"/>
      <c r="L616" s="111"/>
      <c r="M616" s="16"/>
      <c r="N616" s="2"/>
      <c r="Q616"/>
      <c r="R616"/>
    </row>
    <row r="617" spans="2:18" s="1" customFormat="1">
      <c r="B617" s="15"/>
      <c r="C617" s="15"/>
      <c r="D617"/>
      <c r="E617"/>
      <c r="F617" s="14"/>
      <c r="G617" s="14"/>
      <c r="H617" s="105"/>
      <c r="I617" s="103"/>
      <c r="J617" s="8"/>
      <c r="K617" s="111"/>
      <c r="L617" s="111"/>
      <c r="M617" s="12"/>
      <c r="N617" s="2"/>
      <c r="Q617"/>
      <c r="R617"/>
    </row>
    <row r="618" spans="2:18" s="1" customFormat="1">
      <c r="B618"/>
      <c r="C618"/>
      <c r="D618"/>
      <c r="E618"/>
      <c r="F618" s="6"/>
      <c r="G618" s="11"/>
      <c r="H618" s="4"/>
      <c r="I618" s="3"/>
      <c r="J618" s="106"/>
      <c r="K618" s="108"/>
      <c r="L618" s="108"/>
      <c r="M618" s="2"/>
      <c r="N618" s="2"/>
      <c r="Q618"/>
      <c r="R618"/>
    </row>
    <row r="619" spans="2:18" s="1" customFormat="1">
      <c r="B619"/>
      <c r="C619"/>
      <c r="D619"/>
      <c r="E619"/>
      <c r="F619" s="6"/>
      <c r="G619" s="6"/>
      <c r="H619" s="102"/>
      <c r="I619" s="101"/>
      <c r="J619" s="106"/>
      <c r="K619" s="108"/>
      <c r="L619" s="110"/>
      <c r="M619" s="2"/>
      <c r="N619" s="2"/>
      <c r="Q619"/>
      <c r="R619"/>
    </row>
    <row r="620" spans="2:18" s="1" customFormat="1">
      <c r="B620"/>
      <c r="C620"/>
      <c r="D620"/>
      <c r="E620"/>
      <c r="F620" s="6"/>
      <c r="G620" s="6"/>
      <c r="H620" s="102"/>
      <c r="I620" s="101"/>
      <c r="J620" s="106"/>
      <c r="K620" s="108"/>
      <c r="L620" s="110"/>
      <c r="M620" s="2"/>
      <c r="N620" s="2"/>
      <c r="Q620"/>
      <c r="R620"/>
    </row>
    <row r="621" spans="2:18" s="1" customFormat="1">
      <c r="B621"/>
      <c r="C621"/>
      <c r="D621"/>
      <c r="E621"/>
      <c r="F621" s="6"/>
      <c r="G621" s="6"/>
      <c r="H621" s="102"/>
      <c r="I621" s="101"/>
      <c r="J621" s="106"/>
      <c r="K621" s="108"/>
      <c r="L621" s="108"/>
      <c r="M621" s="2"/>
      <c r="N621" s="2"/>
      <c r="Q621"/>
      <c r="R621"/>
    </row>
    <row r="622" spans="2:18" s="1" customFormat="1">
      <c r="B622"/>
      <c r="C622"/>
      <c r="D622"/>
      <c r="E622"/>
      <c r="F622" s="6"/>
      <c r="G622" s="6"/>
      <c r="H622" s="102"/>
      <c r="I622" s="101"/>
      <c r="J622" s="106"/>
      <c r="K622" s="108"/>
      <c r="L622" s="108"/>
      <c r="M622" s="2"/>
      <c r="N622" s="2"/>
      <c r="Q622"/>
      <c r="R622"/>
    </row>
    <row r="623" spans="2:18" s="1" customFormat="1">
      <c r="B623"/>
      <c r="C623"/>
      <c r="D623"/>
      <c r="E623"/>
      <c r="F623" s="6"/>
      <c r="G623" s="6"/>
      <c r="H623" s="4"/>
      <c r="I623" s="3"/>
      <c r="J623" s="106"/>
      <c r="K623" s="108"/>
      <c r="L623" s="108"/>
      <c r="M623" s="2"/>
      <c r="N623" s="2"/>
      <c r="Q623"/>
      <c r="R623"/>
    </row>
    <row r="624" spans="2:18" s="1" customFormat="1">
      <c r="B624"/>
      <c r="C624"/>
      <c r="D624"/>
      <c r="E624"/>
      <c r="F624" s="6"/>
      <c r="G624" s="6"/>
      <c r="H624" s="4"/>
      <c r="I624" s="3"/>
      <c r="J624" s="106"/>
      <c r="K624" s="108"/>
      <c r="L624" s="108"/>
      <c r="M624" s="2"/>
      <c r="N624" s="2"/>
      <c r="Q624"/>
      <c r="R624"/>
    </row>
    <row r="625" spans="2:18" s="1" customFormat="1">
      <c r="B625"/>
      <c r="C625"/>
      <c r="D625"/>
      <c r="E625"/>
      <c r="F625" s="6"/>
      <c r="G625" s="6"/>
      <c r="H625" s="4"/>
      <c r="I625" s="3"/>
      <c r="J625" s="106"/>
      <c r="K625" s="108"/>
      <c r="L625" s="108"/>
      <c r="M625" s="2"/>
      <c r="N625" s="2"/>
      <c r="Q625"/>
      <c r="R625"/>
    </row>
    <row r="626" spans="2:18" s="1" customFormat="1">
      <c r="B626"/>
      <c r="C626"/>
      <c r="D626"/>
      <c r="E626"/>
      <c r="F626" s="6"/>
      <c r="G626" s="6"/>
      <c r="H626" s="4"/>
      <c r="I626" s="3"/>
      <c r="J626" s="106"/>
      <c r="K626" s="108"/>
      <c r="L626" s="108"/>
      <c r="M626" s="2"/>
      <c r="N626" s="2"/>
      <c r="Q626"/>
      <c r="R626"/>
    </row>
    <row r="627" spans="2:18" s="1" customFormat="1">
      <c r="B627"/>
      <c r="C627"/>
      <c r="D627"/>
      <c r="E627"/>
      <c r="F627" s="6"/>
      <c r="G627" s="6"/>
      <c r="H627" s="4"/>
      <c r="I627" s="3"/>
      <c r="J627" s="106"/>
      <c r="K627" s="108"/>
      <c r="L627" s="108"/>
      <c r="M627" s="2"/>
      <c r="N627" s="2"/>
      <c r="Q627"/>
      <c r="R627"/>
    </row>
    <row r="628" spans="2:18" s="1" customFormat="1">
      <c r="B628"/>
      <c r="C628"/>
      <c r="D628"/>
      <c r="E628"/>
      <c r="F628" s="6"/>
      <c r="G628" s="6"/>
      <c r="H628" s="4"/>
      <c r="I628" s="3"/>
      <c r="J628" s="106"/>
      <c r="K628" s="108"/>
      <c r="L628" s="108"/>
      <c r="M628" s="2"/>
      <c r="N628" s="2"/>
      <c r="Q628"/>
      <c r="R628"/>
    </row>
    <row r="629" spans="2:18" s="1" customFormat="1">
      <c r="B629"/>
      <c r="C629"/>
      <c r="D629"/>
      <c r="E629"/>
      <c r="F629" s="6"/>
      <c r="G629" s="6"/>
      <c r="H629" s="4"/>
      <c r="I629" s="3"/>
      <c r="J629" s="106"/>
      <c r="K629" s="108"/>
      <c r="L629" s="108"/>
      <c r="M629" s="2"/>
      <c r="N629" s="2"/>
      <c r="Q629"/>
      <c r="R629"/>
    </row>
    <row r="630" spans="2:18" s="1" customFormat="1">
      <c r="B630"/>
      <c r="C630"/>
      <c r="D630"/>
      <c r="E630"/>
      <c r="F630" s="6"/>
      <c r="G630" s="6"/>
      <c r="H630" s="4"/>
      <c r="I630" s="3"/>
      <c r="J630" s="106"/>
      <c r="K630" s="108"/>
      <c r="L630" s="108"/>
      <c r="M630" s="2"/>
      <c r="N630" s="2"/>
      <c r="Q630"/>
      <c r="R630"/>
    </row>
    <row r="631" spans="2:18" s="1" customFormat="1">
      <c r="B631"/>
      <c r="C631"/>
      <c r="D631"/>
      <c r="E631"/>
      <c r="F631" s="6"/>
      <c r="G631" s="6"/>
      <c r="H631" s="4"/>
      <c r="I631" s="3"/>
      <c r="J631" s="106"/>
      <c r="K631" s="108"/>
      <c r="L631" s="108"/>
      <c r="M631" s="2"/>
      <c r="N631" s="2"/>
      <c r="Q631"/>
      <c r="R631"/>
    </row>
    <row r="632" spans="2:18" s="1" customFormat="1">
      <c r="B632"/>
      <c r="C632"/>
      <c r="D632"/>
      <c r="E632"/>
      <c r="F632" s="6"/>
      <c r="G632" s="6"/>
      <c r="H632" s="4"/>
      <c r="I632" s="3"/>
      <c r="J632" s="106"/>
      <c r="K632" s="108"/>
      <c r="L632" s="108"/>
      <c r="M632" s="2"/>
      <c r="N632" s="2"/>
      <c r="Q632"/>
      <c r="R632"/>
    </row>
    <row r="633" spans="2:18" s="1" customFormat="1">
      <c r="B633"/>
      <c r="C633"/>
      <c r="D633"/>
      <c r="E633"/>
      <c r="F633" s="6"/>
      <c r="G633" s="6"/>
      <c r="H633" s="4"/>
      <c r="I633" s="3"/>
      <c r="J633" s="106"/>
      <c r="K633" s="108"/>
      <c r="L633" s="108"/>
      <c r="M633" s="2"/>
      <c r="N633" s="2"/>
      <c r="Q633"/>
      <c r="R633"/>
    </row>
    <row r="634" spans="2:18" s="1" customFormat="1">
      <c r="B634"/>
      <c r="C634"/>
      <c r="D634"/>
      <c r="E634"/>
      <c r="F634" s="6"/>
      <c r="G634" s="6"/>
      <c r="H634" s="4"/>
      <c r="I634" s="3"/>
      <c r="J634" s="106"/>
      <c r="K634" s="108"/>
      <c r="L634" s="108"/>
      <c r="M634" s="2"/>
      <c r="N634" s="2"/>
      <c r="Q634"/>
      <c r="R634"/>
    </row>
    <row r="635" spans="2:18" s="1" customFormat="1">
      <c r="B635"/>
      <c r="C635"/>
      <c r="D635"/>
      <c r="E635"/>
      <c r="F635" s="6"/>
      <c r="G635" s="6"/>
      <c r="H635" s="4"/>
      <c r="I635" s="3"/>
      <c r="J635" s="106"/>
      <c r="K635" s="108"/>
      <c r="L635" s="108"/>
      <c r="M635" s="2"/>
      <c r="N635" s="2"/>
      <c r="Q635"/>
      <c r="R635"/>
    </row>
    <row r="636" spans="2:18" s="1" customFormat="1">
      <c r="B636"/>
      <c r="C636"/>
      <c r="D636"/>
      <c r="E636"/>
      <c r="F636" s="6"/>
      <c r="G636" s="6"/>
      <c r="H636" s="4"/>
      <c r="I636" s="3"/>
      <c r="J636" s="106"/>
      <c r="K636" s="108"/>
      <c r="L636" s="108"/>
      <c r="M636" s="2"/>
      <c r="N636" s="2"/>
      <c r="Q636"/>
      <c r="R636"/>
    </row>
    <row r="637" spans="2:18" s="1" customFormat="1">
      <c r="B637"/>
      <c r="C637"/>
      <c r="D637"/>
      <c r="E637"/>
      <c r="F637" s="6"/>
      <c r="G637" s="6"/>
      <c r="H637" s="4"/>
      <c r="I637" s="3"/>
      <c r="J637" s="106"/>
      <c r="K637" s="108"/>
      <c r="L637" s="108"/>
      <c r="M637" s="2"/>
      <c r="N637" s="2"/>
      <c r="Q637"/>
      <c r="R637"/>
    </row>
    <row r="638" spans="2:18" s="1" customFormat="1">
      <c r="B638"/>
      <c r="C638"/>
      <c r="D638"/>
      <c r="E638"/>
      <c r="F638" s="6"/>
      <c r="G638" s="6"/>
      <c r="H638" s="4"/>
      <c r="I638" s="3"/>
      <c r="J638" s="106"/>
      <c r="K638" s="108"/>
      <c r="L638" s="108"/>
      <c r="M638" s="2"/>
      <c r="N638" s="2"/>
      <c r="Q638"/>
      <c r="R638"/>
    </row>
    <row r="639" spans="2:18" s="1" customFormat="1">
      <c r="B639"/>
      <c r="C639"/>
      <c r="D639"/>
      <c r="E639"/>
      <c r="F639" s="6"/>
      <c r="G639" s="6"/>
      <c r="H639" s="4"/>
      <c r="I639" s="3"/>
      <c r="J639" s="106"/>
      <c r="K639" s="108"/>
      <c r="L639" s="108"/>
      <c r="M639" s="2"/>
      <c r="N639" s="2"/>
      <c r="Q639"/>
      <c r="R639"/>
    </row>
    <row r="640" spans="2:18" s="1" customFormat="1">
      <c r="B640"/>
      <c r="C640"/>
      <c r="D640"/>
      <c r="E640"/>
      <c r="F640" s="6"/>
      <c r="G640" s="6"/>
      <c r="H640" s="4"/>
      <c r="I640" s="3"/>
      <c r="J640" s="106"/>
      <c r="K640" s="108"/>
      <c r="L640" s="108"/>
      <c r="M640" s="2"/>
      <c r="N640" s="2"/>
      <c r="Q640"/>
      <c r="R640"/>
    </row>
    <row r="641" spans="2:18" s="1" customFormat="1">
      <c r="B641"/>
      <c r="C641"/>
      <c r="D641"/>
      <c r="E641"/>
      <c r="F641" s="6"/>
      <c r="G641" s="6"/>
      <c r="H641" s="4"/>
      <c r="I641" s="3"/>
      <c r="J641" s="106"/>
      <c r="K641" s="108"/>
      <c r="L641" s="108"/>
      <c r="M641" s="2"/>
      <c r="N641" s="2"/>
      <c r="Q641"/>
      <c r="R641"/>
    </row>
    <row r="642" spans="2:18" s="1" customFormat="1">
      <c r="B642"/>
      <c r="C642"/>
      <c r="D642"/>
      <c r="E642"/>
      <c r="F642" s="6"/>
      <c r="G642" s="6"/>
      <c r="H642" s="4"/>
      <c r="I642" s="3"/>
      <c r="J642" s="106"/>
      <c r="K642" s="108"/>
      <c r="L642" s="108"/>
      <c r="M642" s="2"/>
      <c r="N642" s="2"/>
      <c r="Q642"/>
      <c r="R642"/>
    </row>
    <row r="643" spans="2:18" s="1" customFormat="1">
      <c r="B643"/>
      <c r="C643"/>
      <c r="D643"/>
      <c r="E643"/>
      <c r="F643" s="6"/>
      <c r="G643" s="6"/>
      <c r="H643" s="4"/>
      <c r="I643" s="3"/>
      <c r="J643" s="106"/>
      <c r="K643" s="108"/>
      <c r="L643" s="108"/>
      <c r="M643" s="2"/>
      <c r="N643" s="2"/>
      <c r="Q643"/>
      <c r="R643"/>
    </row>
    <row r="644" spans="2:18" s="1" customFormat="1">
      <c r="B644"/>
      <c r="C644"/>
      <c r="D644"/>
      <c r="E644"/>
      <c r="F644" s="6"/>
      <c r="G644" s="6"/>
      <c r="H644" s="4"/>
      <c r="I644" s="3"/>
      <c r="J644" s="106"/>
      <c r="K644" s="108"/>
      <c r="L644" s="108"/>
      <c r="M644" s="2"/>
      <c r="N644" s="2"/>
      <c r="Q644"/>
      <c r="R644"/>
    </row>
    <row r="645" spans="2:18" s="1" customFormat="1">
      <c r="B645"/>
      <c r="C645"/>
      <c r="D645"/>
      <c r="E645"/>
      <c r="F645" s="6"/>
      <c r="G645" s="6"/>
      <c r="H645" s="4"/>
      <c r="I645" s="3"/>
      <c r="J645" s="106"/>
      <c r="K645" s="108"/>
      <c r="L645" s="108"/>
      <c r="M645" s="2"/>
      <c r="N645" s="2"/>
      <c r="Q645"/>
      <c r="R645"/>
    </row>
    <row r="646" spans="2:18" s="1" customFormat="1">
      <c r="B646"/>
      <c r="C646"/>
      <c r="D646"/>
      <c r="E646"/>
      <c r="F646" s="6"/>
      <c r="G646" s="6"/>
      <c r="H646" s="4"/>
      <c r="I646" s="3"/>
      <c r="J646" s="106"/>
      <c r="K646" s="108"/>
      <c r="L646" s="108"/>
      <c r="M646" s="2"/>
      <c r="N646" s="2"/>
      <c r="Q646"/>
      <c r="R646"/>
    </row>
    <row r="647" spans="2:18" s="1" customFormat="1">
      <c r="B647"/>
      <c r="C647"/>
      <c r="D647"/>
      <c r="E647"/>
      <c r="F647" s="6"/>
      <c r="G647" s="6"/>
      <c r="H647" s="4"/>
      <c r="I647" s="3"/>
      <c r="J647" s="106"/>
      <c r="K647" s="108"/>
      <c r="L647" s="108"/>
      <c r="M647" s="2"/>
      <c r="N647" s="2"/>
      <c r="Q647"/>
      <c r="R647"/>
    </row>
    <row r="648" spans="2:18" s="1" customFormat="1">
      <c r="B648"/>
      <c r="C648"/>
      <c r="D648"/>
      <c r="E648"/>
      <c r="F648" s="6"/>
      <c r="G648" s="6"/>
      <c r="H648" s="4"/>
      <c r="I648" s="3"/>
      <c r="J648" s="106"/>
      <c r="K648" s="108"/>
      <c r="L648" s="108"/>
      <c r="M648" s="2"/>
      <c r="N648" s="2"/>
      <c r="Q648"/>
      <c r="R648"/>
    </row>
    <row r="649" spans="2:18" s="1" customFormat="1">
      <c r="B649"/>
      <c r="C649"/>
      <c r="D649"/>
      <c r="E649"/>
      <c r="F649" s="6"/>
      <c r="G649" s="6"/>
      <c r="H649" s="4"/>
      <c r="I649" s="3"/>
      <c r="J649" s="106"/>
      <c r="K649" s="108"/>
      <c r="L649" s="108"/>
      <c r="M649" s="2"/>
      <c r="N649" s="2"/>
      <c r="Q649"/>
      <c r="R649"/>
    </row>
    <row r="650" spans="2:18" s="1" customFormat="1">
      <c r="B650"/>
      <c r="C650"/>
      <c r="D650"/>
      <c r="E650"/>
      <c r="F650" s="6"/>
      <c r="G650" s="6"/>
      <c r="H650" s="4"/>
      <c r="I650" s="3"/>
      <c r="J650" s="106"/>
      <c r="K650" s="108"/>
      <c r="L650" s="108"/>
      <c r="M650" s="2"/>
      <c r="N650" s="2"/>
      <c r="Q650"/>
      <c r="R650"/>
    </row>
    <row r="651" spans="2:18" s="1" customFormat="1">
      <c r="B651"/>
      <c r="C651"/>
      <c r="D651"/>
      <c r="E651"/>
      <c r="F651" s="6"/>
      <c r="G651" s="6"/>
      <c r="H651" s="4"/>
      <c r="I651" s="3"/>
      <c r="J651" s="106"/>
      <c r="K651" s="108"/>
      <c r="L651" s="108"/>
      <c r="M651" s="2"/>
      <c r="N651" s="2"/>
      <c r="Q651"/>
      <c r="R651"/>
    </row>
    <row r="652" spans="2:18" s="1" customFormat="1">
      <c r="B652"/>
      <c r="C652"/>
      <c r="D652"/>
      <c r="E652"/>
      <c r="F652" s="6"/>
      <c r="G652" s="6"/>
      <c r="H652" s="4"/>
      <c r="I652" s="3"/>
      <c r="J652" s="106"/>
      <c r="K652" s="108"/>
      <c r="L652" s="108"/>
      <c r="M652" s="2"/>
      <c r="N652" s="2"/>
      <c r="Q652"/>
      <c r="R652"/>
    </row>
    <row r="653" spans="2:18" s="1" customFormat="1">
      <c r="B653"/>
      <c r="C653"/>
      <c r="D653"/>
      <c r="E653"/>
      <c r="F653" s="6"/>
      <c r="G653" s="6"/>
      <c r="H653" s="4"/>
      <c r="I653" s="3"/>
      <c r="J653" s="106"/>
      <c r="K653" s="108"/>
      <c r="L653" s="108"/>
      <c r="M653" s="2"/>
      <c r="N653" s="2"/>
      <c r="Q653"/>
      <c r="R653"/>
    </row>
    <row r="654" spans="2:18" s="1" customFormat="1">
      <c r="B654"/>
      <c r="C654"/>
      <c r="D654"/>
      <c r="E654"/>
      <c r="F654" s="6"/>
      <c r="G654" s="6"/>
      <c r="H654" s="4"/>
      <c r="I654" s="3"/>
      <c r="J654" s="106"/>
      <c r="K654" s="108"/>
      <c r="L654" s="108"/>
      <c r="M654" s="2"/>
      <c r="N654" s="2"/>
      <c r="Q654"/>
      <c r="R654"/>
    </row>
    <row r="655" spans="2:18" s="1" customFormat="1">
      <c r="B655"/>
      <c r="C655"/>
      <c r="D655"/>
      <c r="E655"/>
      <c r="F655" s="6"/>
      <c r="G655" s="6"/>
      <c r="H655" s="4"/>
      <c r="I655" s="3"/>
      <c r="J655" s="106"/>
      <c r="K655" s="108"/>
      <c r="L655" s="108"/>
      <c r="M655" s="2"/>
      <c r="N655" s="2"/>
      <c r="Q655"/>
      <c r="R655"/>
    </row>
    <row r="656" spans="2:18" s="1" customFormat="1">
      <c r="B656"/>
      <c r="C656"/>
      <c r="D656"/>
      <c r="E656"/>
      <c r="F656" s="6"/>
      <c r="G656" s="6"/>
      <c r="H656" s="4"/>
      <c r="I656" s="3"/>
      <c r="J656" s="106"/>
      <c r="K656" s="108"/>
      <c r="L656" s="108"/>
      <c r="M656" s="2"/>
      <c r="N656" s="2"/>
      <c r="Q656"/>
      <c r="R656"/>
    </row>
    <row r="657" spans="2:18" s="1" customFormat="1">
      <c r="B657"/>
      <c r="C657"/>
      <c r="D657"/>
      <c r="E657"/>
      <c r="F657" s="6"/>
      <c r="G657" s="6"/>
      <c r="H657" s="4"/>
      <c r="I657" s="3"/>
      <c r="J657" s="106"/>
      <c r="K657" s="108"/>
      <c r="L657" s="108"/>
      <c r="M657" s="2"/>
      <c r="N657" s="2"/>
      <c r="Q657"/>
      <c r="R657"/>
    </row>
    <row r="658" spans="2:18" s="1" customFormat="1">
      <c r="B658"/>
      <c r="C658"/>
      <c r="D658"/>
      <c r="E658"/>
      <c r="F658" s="6"/>
      <c r="G658" s="6"/>
      <c r="H658" s="4"/>
      <c r="I658" s="3"/>
      <c r="J658" s="106"/>
      <c r="K658" s="108"/>
      <c r="L658" s="108"/>
      <c r="M658" s="2"/>
      <c r="N658" s="2"/>
      <c r="Q658"/>
      <c r="R658"/>
    </row>
    <row r="659" spans="2:18" s="1" customFormat="1">
      <c r="B659"/>
      <c r="C659"/>
      <c r="D659"/>
      <c r="E659"/>
      <c r="F659" s="6"/>
      <c r="G659" s="6"/>
      <c r="H659" s="4"/>
      <c r="I659" s="3"/>
      <c r="J659" s="106"/>
      <c r="K659" s="108"/>
      <c r="L659" s="108"/>
      <c r="M659" s="2"/>
      <c r="N659" s="2"/>
      <c r="Q659"/>
      <c r="R659"/>
    </row>
    <row r="660" spans="2:18" s="1" customFormat="1">
      <c r="B660"/>
      <c r="C660"/>
      <c r="D660"/>
      <c r="E660"/>
      <c r="F660" s="6"/>
      <c r="G660" s="6"/>
      <c r="H660" s="4"/>
      <c r="I660" s="3"/>
      <c r="J660" s="106"/>
      <c r="K660" s="108"/>
      <c r="L660" s="108"/>
      <c r="M660" s="2"/>
      <c r="N660" s="2"/>
      <c r="Q660"/>
      <c r="R660"/>
    </row>
    <row r="661" spans="2:18" s="1" customFormat="1">
      <c r="B661"/>
      <c r="C661"/>
      <c r="D661"/>
      <c r="E661"/>
      <c r="F661" s="6"/>
      <c r="G661" s="6"/>
      <c r="H661" s="4"/>
      <c r="I661" s="3"/>
      <c r="J661" s="106"/>
      <c r="K661" s="108"/>
      <c r="L661" s="108"/>
      <c r="M661" s="2"/>
      <c r="N661" s="2"/>
      <c r="Q661"/>
      <c r="R661"/>
    </row>
    <row r="662" spans="2:18" s="1" customFormat="1">
      <c r="B662"/>
      <c r="C662"/>
      <c r="D662"/>
      <c r="E662"/>
      <c r="F662" s="6"/>
      <c r="G662" s="6"/>
      <c r="H662" s="4"/>
      <c r="I662" s="3"/>
      <c r="J662" s="106"/>
      <c r="K662" s="108"/>
      <c r="L662" s="108"/>
      <c r="M662" s="2"/>
      <c r="N662" s="2"/>
      <c r="Q662"/>
      <c r="R662"/>
    </row>
    <row r="663" spans="2:18" s="1" customFormat="1">
      <c r="B663"/>
      <c r="C663"/>
      <c r="D663"/>
      <c r="E663"/>
      <c r="F663" s="6"/>
      <c r="G663" s="6"/>
      <c r="H663" s="4"/>
      <c r="I663" s="3"/>
      <c r="J663" s="106"/>
      <c r="K663" s="108"/>
      <c r="L663" s="108"/>
      <c r="M663" s="2"/>
      <c r="N663" s="2"/>
      <c r="Q663"/>
      <c r="R663"/>
    </row>
    <row r="664" spans="2:18" s="1" customFormat="1">
      <c r="B664"/>
      <c r="C664"/>
      <c r="D664"/>
      <c r="E664"/>
      <c r="F664" s="6"/>
      <c r="G664" s="6"/>
      <c r="H664" s="4"/>
      <c r="I664" s="3"/>
      <c r="J664" s="106"/>
      <c r="K664" s="108"/>
      <c r="L664" s="108"/>
      <c r="M664" s="2"/>
      <c r="N664" s="2"/>
      <c r="Q664"/>
      <c r="R664"/>
    </row>
    <row r="665" spans="2:18" s="1" customFormat="1">
      <c r="B665"/>
      <c r="C665"/>
      <c r="D665"/>
      <c r="E665"/>
      <c r="F665" s="6"/>
      <c r="G665" s="6"/>
      <c r="H665" s="4"/>
      <c r="I665" s="3"/>
      <c r="J665" s="106"/>
      <c r="K665" s="108"/>
      <c r="L665" s="108"/>
      <c r="M665" s="2"/>
      <c r="N665" s="2"/>
      <c r="Q665"/>
      <c r="R665"/>
    </row>
    <row r="666" spans="2:18" s="1" customFormat="1">
      <c r="B666"/>
      <c r="C666"/>
      <c r="D666"/>
      <c r="E666"/>
      <c r="F666" s="6"/>
      <c r="G666" s="6"/>
      <c r="H666" s="4"/>
      <c r="I666" s="3"/>
      <c r="J666" s="106"/>
      <c r="K666" s="108"/>
      <c r="L666" s="108"/>
      <c r="M666" s="2"/>
      <c r="N666" s="2"/>
      <c r="Q666"/>
      <c r="R666"/>
    </row>
    <row r="667" spans="2:18" s="1" customFormat="1">
      <c r="B667"/>
      <c r="C667"/>
      <c r="D667"/>
      <c r="E667"/>
      <c r="F667" s="6"/>
      <c r="G667" s="6"/>
      <c r="H667" s="4"/>
      <c r="I667" s="3"/>
      <c r="J667" s="106"/>
      <c r="K667" s="108"/>
      <c r="L667" s="108"/>
      <c r="M667" s="2"/>
      <c r="N667" s="2"/>
      <c r="Q667"/>
      <c r="R667"/>
    </row>
    <row r="668" spans="2:18" s="1" customFormat="1">
      <c r="B668"/>
      <c r="C668"/>
      <c r="D668"/>
      <c r="E668"/>
      <c r="F668" s="6"/>
      <c r="G668" s="6"/>
      <c r="H668" s="4"/>
      <c r="I668" s="3"/>
      <c r="J668" s="106"/>
      <c r="K668" s="108"/>
      <c r="L668" s="108"/>
      <c r="M668" s="2"/>
      <c r="N668" s="2"/>
      <c r="Q668"/>
      <c r="R668"/>
    </row>
    <row r="669" spans="2:18" s="1" customFormat="1">
      <c r="B669"/>
      <c r="C669"/>
      <c r="D669"/>
      <c r="E669"/>
      <c r="F669" s="6"/>
      <c r="G669" s="6"/>
      <c r="H669" s="4"/>
      <c r="I669" s="3"/>
      <c r="J669" s="106"/>
      <c r="K669" s="108"/>
      <c r="L669" s="108"/>
      <c r="M669" s="2"/>
      <c r="N669" s="2"/>
      <c r="Q669"/>
      <c r="R669"/>
    </row>
    <row r="670" spans="2:18" s="1" customFormat="1">
      <c r="B670"/>
      <c r="C670"/>
      <c r="D670"/>
      <c r="E670"/>
      <c r="F670" s="6"/>
      <c r="G670" s="6"/>
      <c r="H670" s="4"/>
      <c r="I670" s="3"/>
      <c r="J670" s="106"/>
      <c r="K670" s="108"/>
      <c r="L670" s="108"/>
      <c r="M670" s="2"/>
      <c r="N670" s="2"/>
      <c r="Q670"/>
      <c r="R670"/>
    </row>
    <row r="671" spans="2:18" s="1" customFormat="1">
      <c r="B671"/>
      <c r="C671"/>
      <c r="D671"/>
      <c r="E671"/>
      <c r="F671" s="6"/>
      <c r="G671" s="6"/>
      <c r="H671" s="4"/>
      <c r="I671" s="3"/>
      <c r="J671" s="106"/>
      <c r="K671" s="108"/>
      <c r="L671" s="108"/>
      <c r="M671" s="2"/>
      <c r="N671" s="2"/>
      <c r="Q671"/>
      <c r="R671"/>
    </row>
    <row r="672" spans="2:18" s="1" customFormat="1">
      <c r="B672"/>
      <c r="C672"/>
      <c r="D672"/>
      <c r="E672"/>
      <c r="F672" s="6"/>
      <c r="G672" s="6"/>
      <c r="H672" s="4"/>
      <c r="I672" s="3"/>
      <c r="J672" s="106"/>
      <c r="K672" s="108"/>
      <c r="L672" s="108"/>
      <c r="M672" s="2"/>
      <c r="N672" s="2"/>
      <c r="Q672"/>
      <c r="R672"/>
    </row>
    <row r="673" spans="2:18" s="1" customFormat="1">
      <c r="B673"/>
      <c r="C673"/>
      <c r="D673"/>
      <c r="E673"/>
      <c r="F673" s="6"/>
      <c r="G673" s="6"/>
      <c r="H673" s="4"/>
      <c r="I673" s="3"/>
      <c r="J673" s="106"/>
      <c r="K673" s="108"/>
      <c r="L673" s="108"/>
      <c r="M673" s="2"/>
      <c r="N673" s="2"/>
      <c r="Q673"/>
      <c r="R673"/>
    </row>
    <row r="674" spans="2:18" s="1" customFormat="1">
      <c r="B674"/>
      <c r="C674"/>
      <c r="D674"/>
      <c r="E674"/>
      <c r="F674" s="6"/>
      <c r="G674" s="6"/>
      <c r="H674" s="4"/>
      <c r="I674" s="3"/>
      <c r="J674" s="106"/>
      <c r="K674" s="108"/>
      <c r="L674" s="108"/>
      <c r="M674" s="2"/>
      <c r="N674" s="2"/>
      <c r="Q674"/>
      <c r="R674"/>
    </row>
    <row r="675" spans="2:18" s="1" customFormat="1">
      <c r="B675"/>
      <c r="C675"/>
      <c r="D675"/>
      <c r="E675"/>
      <c r="F675" s="6"/>
      <c r="G675" s="6"/>
      <c r="H675" s="4"/>
      <c r="I675" s="3"/>
      <c r="J675" s="106"/>
      <c r="K675" s="108"/>
      <c r="L675" s="108"/>
      <c r="M675" s="2"/>
      <c r="N675" s="2"/>
      <c r="Q675"/>
      <c r="R675"/>
    </row>
    <row r="676" spans="2:18" s="1" customFormat="1">
      <c r="B676"/>
      <c r="C676"/>
      <c r="D676"/>
      <c r="E676"/>
      <c r="F676" s="6"/>
      <c r="G676" s="6"/>
      <c r="H676" s="4"/>
      <c r="I676" s="3"/>
      <c r="J676" s="106"/>
      <c r="K676" s="108"/>
      <c r="L676" s="108"/>
      <c r="M676" s="2"/>
      <c r="N676" s="2"/>
      <c r="Q676"/>
      <c r="R676"/>
    </row>
    <row r="677" spans="2:18" s="1" customFormat="1">
      <c r="B677"/>
      <c r="C677"/>
      <c r="D677"/>
      <c r="E677"/>
      <c r="F677" s="6"/>
      <c r="G677" s="6"/>
      <c r="H677" s="4"/>
      <c r="I677" s="3"/>
      <c r="J677" s="106"/>
      <c r="K677" s="108"/>
      <c r="L677" s="108"/>
      <c r="M677" s="2"/>
      <c r="N677" s="2"/>
      <c r="Q677"/>
      <c r="R677"/>
    </row>
    <row r="678" spans="2:18" s="1" customFormat="1">
      <c r="B678"/>
      <c r="C678"/>
      <c r="D678"/>
      <c r="E678"/>
      <c r="F678" s="6"/>
      <c r="G678" s="6"/>
      <c r="H678" s="4"/>
      <c r="I678" s="3"/>
      <c r="J678" s="106"/>
      <c r="K678" s="108"/>
      <c r="L678" s="108"/>
      <c r="M678" s="2"/>
      <c r="N678" s="2"/>
      <c r="Q678"/>
      <c r="R678"/>
    </row>
    <row r="679" spans="2:18" s="1" customFormat="1">
      <c r="B679"/>
      <c r="C679"/>
      <c r="D679"/>
      <c r="E679"/>
      <c r="F679" s="6"/>
      <c r="G679" s="6"/>
      <c r="H679" s="4"/>
      <c r="I679" s="3"/>
      <c r="J679" s="106"/>
      <c r="K679" s="108"/>
      <c r="L679" s="108"/>
      <c r="M679" s="2"/>
      <c r="N679" s="2"/>
      <c r="Q679"/>
      <c r="R679"/>
    </row>
    <row r="680" spans="2:18" s="1" customFormat="1">
      <c r="B680"/>
      <c r="C680"/>
      <c r="D680"/>
      <c r="E680"/>
      <c r="F680" s="6"/>
      <c r="G680" s="6"/>
      <c r="H680" s="4"/>
      <c r="I680" s="3"/>
      <c r="J680" s="106"/>
      <c r="K680" s="108"/>
      <c r="L680" s="108"/>
      <c r="M680" s="2"/>
      <c r="N680" s="2"/>
      <c r="Q680"/>
      <c r="R680"/>
    </row>
    <row r="681" spans="2:18" s="1" customFormat="1">
      <c r="B681"/>
      <c r="C681"/>
      <c r="D681"/>
      <c r="E681"/>
      <c r="F681" s="6"/>
      <c r="G681" s="6"/>
      <c r="H681" s="4"/>
      <c r="I681" s="3"/>
      <c r="J681" s="106"/>
      <c r="K681" s="108"/>
      <c r="L681" s="108"/>
      <c r="M681" s="2"/>
      <c r="N681" s="2"/>
      <c r="Q681"/>
      <c r="R681"/>
    </row>
    <row r="682" spans="2:18" s="1" customFormat="1">
      <c r="B682"/>
      <c r="C682"/>
      <c r="D682"/>
      <c r="E682"/>
      <c r="F682" s="6"/>
      <c r="G682" s="6"/>
      <c r="H682" s="4"/>
      <c r="I682" s="3"/>
      <c r="J682" s="106"/>
      <c r="K682" s="108"/>
      <c r="L682" s="108"/>
      <c r="M682" s="2"/>
      <c r="N682" s="2"/>
      <c r="Q682"/>
      <c r="R682"/>
    </row>
    <row r="683" spans="2:18" s="1" customFormat="1">
      <c r="B683"/>
      <c r="C683"/>
      <c r="D683"/>
      <c r="E683"/>
      <c r="F683" s="6"/>
      <c r="G683" s="6"/>
      <c r="H683" s="4"/>
      <c r="I683" s="3"/>
      <c r="J683" s="106"/>
      <c r="K683" s="108"/>
      <c r="L683" s="108"/>
      <c r="M683" s="2"/>
      <c r="N683" s="2"/>
      <c r="Q683"/>
      <c r="R683"/>
    </row>
    <row r="684" spans="2:18" s="1" customFormat="1">
      <c r="B684"/>
      <c r="C684"/>
      <c r="D684"/>
      <c r="E684"/>
      <c r="F684" s="6"/>
      <c r="G684" s="6"/>
      <c r="H684" s="4"/>
      <c r="I684" s="3"/>
      <c r="J684" s="106"/>
      <c r="K684" s="108"/>
      <c r="L684" s="108"/>
      <c r="M684" s="2"/>
      <c r="N684" s="2"/>
      <c r="Q684"/>
      <c r="R684"/>
    </row>
    <row r="685" spans="2:18" s="1" customFormat="1">
      <c r="B685"/>
      <c r="C685"/>
      <c r="D685"/>
      <c r="E685"/>
      <c r="F685" s="6"/>
      <c r="G685" s="6"/>
      <c r="H685" s="4"/>
      <c r="I685" s="3"/>
      <c r="J685" s="106"/>
      <c r="K685" s="108"/>
      <c r="L685" s="108"/>
      <c r="M685" s="2"/>
      <c r="N685" s="2"/>
      <c r="Q685"/>
      <c r="R685"/>
    </row>
    <row r="686" spans="2:18" s="1" customFormat="1">
      <c r="B686"/>
      <c r="C686"/>
      <c r="D686"/>
      <c r="E686"/>
      <c r="F686" s="6"/>
      <c r="G686" s="6"/>
      <c r="H686" s="4"/>
      <c r="I686" s="3"/>
      <c r="J686" s="106"/>
      <c r="K686" s="108"/>
      <c r="L686" s="108"/>
      <c r="M686" s="2"/>
      <c r="N686" s="2"/>
      <c r="Q686"/>
      <c r="R686"/>
    </row>
    <row r="687" spans="2:18" s="1" customFormat="1">
      <c r="B687"/>
      <c r="C687"/>
      <c r="D687"/>
      <c r="E687"/>
      <c r="F687" s="6"/>
      <c r="G687" s="6"/>
      <c r="H687" s="4"/>
      <c r="I687" s="3"/>
      <c r="J687" s="106"/>
      <c r="K687" s="108"/>
      <c r="L687" s="108"/>
      <c r="M687" s="2"/>
      <c r="N687" s="2"/>
      <c r="Q687"/>
      <c r="R687"/>
    </row>
    <row r="688" spans="2:18" s="1" customFormat="1">
      <c r="B688"/>
      <c r="C688"/>
      <c r="D688"/>
      <c r="E688"/>
      <c r="F688" s="6"/>
      <c r="G688" s="6"/>
      <c r="H688" s="4"/>
      <c r="I688" s="3"/>
      <c r="J688" s="106"/>
      <c r="K688" s="108"/>
      <c r="L688" s="108"/>
      <c r="M688" s="2"/>
      <c r="N688" s="2"/>
      <c r="Q688"/>
      <c r="R688"/>
    </row>
    <row r="689" spans="2:18" s="1" customFormat="1">
      <c r="B689"/>
      <c r="C689"/>
      <c r="D689"/>
      <c r="E689"/>
      <c r="F689" s="6"/>
      <c r="G689" s="6"/>
      <c r="H689" s="4"/>
      <c r="I689" s="3"/>
      <c r="J689" s="106"/>
      <c r="K689" s="108"/>
      <c r="L689" s="108"/>
      <c r="M689" s="2"/>
      <c r="N689" s="2"/>
      <c r="Q689"/>
      <c r="R689"/>
    </row>
    <row r="690" spans="2:18" s="1" customFormat="1">
      <c r="B690"/>
      <c r="C690"/>
      <c r="D690"/>
      <c r="E690"/>
      <c r="F690" s="6"/>
      <c r="G690" s="6"/>
      <c r="H690" s="4"/>
      <c r="I690" s="3"/>
      <c r="J690" s="106"/>
      <c r="K690" s="108"/>
      <c r="L690" s="108"/>
      <c r="M690" s="2"/>
      <c r="N690" s="2"/>
      <c r="Q690"/>
      <c r="R690"/>
    </row>
    <row r="691" spans="2:18" s="1" customFormat="1">
      <c r="B691"/>
      <c r="C691"/>
      <c r="D691"/>
      <c r="E691"/>
      <c r="F691" s="6"/>
      <c r="G691" s="6"/>
      <c r="H691" s="4"/>
      <c r="I691" s="3"/>
      <c r="J691" s="106"/>
      <c r="K691" s="108"/>
      <c r="L691" s="108"/>
      <c r="M691" s="2"/>
      <c r="N691" s="2"/>
      <c r="Q691"/>
      <c r="R691"/>
    </row>
    <row r="692" spans="2:18" s="1" customFormat="1">
      <c r="B692"/>
      <c r="C692"/>
      <c r="D692"/>
      <c r="E692"/>
      <c r="F692" s="6"/>
      <c r="G692" s="6"/>
      <c r="H692" s="4"/>
      <c r="I692" s="3"/>
      <c r="J692" s="106"/>
      <c r="K692" s="108"/>
      <c r="L692" s="108"/>
      <c r="M692" s="2"/>
      <c r="N692" s="2"/>
      <c r="Q692"/>
      <c r="R692"/>
    </row>
    <row r="693" spans="2:18" s="1" customFormat="1">
      <c r="B693"/>
      <c r="C693"/>
      <c r="D693"/>
      <c r="E693"/>
      <c r="F693" s="6"/>
      <c r="G693" s="6"/>
      <c r="H693" s="4"/>
      <c r="I693" s="3"/>
      <c r="J693" s="106"/>
      <c r="K693" s="108"/>
      <c r="L693" s="108"/>
      <c r="M693" s="2"/>
      <c r="N693" s="2"/>
      <c r="Q693"/>
      <c r="R693"/>
    </row>
    <row r="694" spans="2:18" s="1" customFormat="1">
      <c r="B694"/>
      <c r="C694"/>
      <c r="D694"/>
      <c r="E694"/>
      <c r="F694" s="6"/>
      <c r="G694" s="6"/>
      <c r="H694" s="4"/>
      <c r="I694" s="3"/>
      <c r="J694" s="106"/>
      <c r="K694" s="108"/>
      <c r="L694" s="108"/>
      <c r="M694" s="2"/>
      <c r="N694" s="2"/>
      <c r="Q694"/>
      <c r="R694"/>
    </row>
    <row r="695" spans="2:18" s="1" customFormat="1">
      <c r="B695"/>
      <c r="C695"/>
      <c r="D695"/>
      <c r="E695"/>
      <c r="F695" s="6"/>
      <c r="G695" s="6"/>
      <c r="H695" s="4"/>
      <c r="I695" s="3"/>
      <c r="J695" s="106"/>
      <c r="K695" s="108"/>
      <c r="L695" s="108"/>
      <c r="M695" s="2"/>
      <c r="N695" s="2"/>
      <c r="Q695"/>
      <c r="R695"/>
    </row>
    <row r="696" spans="2:18" s="1" customFormat="1">
      <c r="B696"/>
      <c r="C696"/>
      <c r="D696"/>
      <c r="E696"/>
      <c r="F696" s="6"/>
      <c r="G696" s="6"/>
      <c r="H696" s="4"/>
      <c r="I696" s="3"/>
      <c r="J696" s="106"/>
      <c r="K696" s="108"/>
      <c r="L696" s="108"/>
      <c r="M696" s="2"/>
      <c r="N696" s="2"/>
      <c r="Q696"/>
      <c r="R696"/>
    </row>
    <row r="697" spans="2:18" s="1" customFormat="1">
      <c r="B697"/>
      <c r="C697"/>
      <c r="D697"/>
      <c r="E697"/>
      <c r="F697" s="6"/>
      <c r="G697" s="6"/>
      <c r="H697" s="4"/>
      <c r="I697" s="3"/>
      <c r="J697" s="106"/>
      <c r="K697" s="108"/>
      <c r="L697" s="108"/>
      <c r="M697" s="2"/>
      <c r="N697" s="2"/>
      <c r="Q697"/>
      <c r="R697"/>
    </row>
    <row r="698" spans="2:18" s="1" customFormat="1">
      <c r="B698"/>
      <c r="C698"/>
      <c r="D698"/>
      <c r="E698"/>
      <c r="F698" s="6"/>
      <c r="G698" s="6"/>
      <c r="H698" s="4"/>
      <c r="I698" s="3"/>
      <c r="J698" s="106"/>
      <c r="K698" s="108"/>
      <c r="L698" s="108"/>
      <c r="M698" s="2"/>
      <c r="N698" s="2"/>
      <c r="Q698"/>
      <c r="R698"/>
    </row>
    <row r="699" spans="2:18" s="1" customFormat="1">
      <c r="B699"/>
      <c r="C699"/>
      <c r="D699"/>
      <c r="E699"/>
      <c r="F699" s="6"/>
      <c r="G699" s="6"/>
      <c r="H699" s="4"/>
      <c r="I699" s="3"/>
      <c r="J699" s="106"/>
      <c r="K699" s="108"/>
      <c r="L699" s="108"/>
      <c r="M699" s="2"/>
      <c r="N699" s="2"/>
      <c r="Q699"/>
      <c r="R699"/>
    </row>
    <row r="700" spans="2:18" s="1" customFormat="1">
      <c r="B700"/>
      <c r="C700"/>
      <c r="D700"/>
      <c r="E700"/>
      <c r="F700" s="6"/>
      <c r="G700" s="6"/>
      <c r="H700" s="4"/>
      <c r="I700" s="3"/>
      <c r="J700" s="106"/>
      <c r="K700" s="108"/>
      <c r="L700" s="108"/>
      <c r="M700" s="2"/>
      <c r="N700" s="2"/>
      <c r="Q700"/>
      <c r="R700"/>
    </row>
    <row r="701" spans="2:18" s="1" customFormat="1">
      <c r="B701"/>
      <c r="C701"/>
      <c r="D701"/>
      <c r="E701"/>
      <c r="F701" s="6"/>
      <c r="G701" s="6"/>
      <c r="H701" s="4"/>
      <c r="I701" s="3"/>
      <c r="J701" s="106"/>
      <c r="K701" s="108"/>
      <c r="L701" s="108"/>
      <c r="M701" s="2"/>
      <c r="N701" s="2"/>
      <c r="Q701"/>
      <c r="R701"/>
    </row>
    <row r="702" spans="2:18" s="1" customFormat="1">
      <c r="B702"/>
      <c r="C702"/>
      <c r="D702"/>
      <c r="E702"/>
      <c r="F702" s="6"/>
      <c r="G702" s="6"/>
      <c r="H702" s="4"/>
      <c r="I702" s="3"/>
      <c r="J702" s="106"/>
      <c r="K702" s="108"/>
      <c r="L702" s="108"/>
      <c r="M702" s="2"/>
      <c r="N702" s="2"/>
      <c r="Q702"/>
      <c r="R702"/>
    </row>
    <row r="703" spans="2:18" s="1" customFormat="1">
      <c r="B703"/>
      <c r="C703"/>
      <c r="D703"/>
      <c r="E703"/>
      <c r="F703" s="6"/>
      <c r="G703" s="6"/>
      <c r="H703" s="4"/>
      <c r="I703" s="3"/>
      <c r="J703" s="106"/>
      <c r="K703" s="108"/>
      <c r="L703" s="108"/>
      <c r="M703" s="2"/>
      <c r="N703" s="2"/>
      <c r="Q703"/>
      <c r="R703"/>
    </row>
    <row r="704" spans="2:18" s="1" customFormat="1">
      <c r="B704"/>
      <c r="C704"/>
      <c r="D704"/>
      <c r="E704"/>
      <c r="F704" s="6"/>
      <c r="G704" s="6"/>
      <c r="H704" s="4"/>
      <c r="I704" s="3"/>
      <c r="J704" s="106"/>
      <c r="K704" s="108"/>
      <c r="L704" s="108"/>
      <c r="M704" s="2"/>
      <c r="N704" s="2"/>
      <c r="Q704"/>
      <c r="R704"/>
    </row>
    <row r="705" spans="2:18" s="1" customFormat="1">
      <c r="B705"/>
      <c r="C705"/>
      <c r="D705"/>
      <c r="E705"/>
      <c r="F705" s="6"/>
      <c r="G705" s="6"/>
      <c r="H705" s="4"/>
      <c r="I705" s="3"/>
      <c r="J705" s="106"/>
      <c r="K705" s="108"/>
      <c r="L705" s="108"/>
      <c r="M705" s="2"/>
      <c r="N705" s="2"/>
      <c r="Q705"/>
      <c r="R705"/>
    </row>
    <row r="706" spans="2:18" s="1" customFormat="1">
      <c r="B706"/>
      <c r="C706"/>
      <c r="D706"/>
      <c r="E706"/>
      <c r="F706" s="6"/>
      <c r="G706" s="6"/>
      <c r="H706" s="4"/>
      <c r="I706" s="3"/>
      <c r="J706" s="106"/>
      <c r="K706" s="108"/>
      <c r="L706" s="108"/>
      <c r="M706" s="2"/>
      <c r="N706" s="2"/>
      <c r="Q706"/>
      <c r="R706"/>
    </row>
    <row r="707" spans="2:18" s="1" customFormat="1">
      <c r="B707"/>
      <c r="C707"/>
      <c r="D707"/>
      <c r="E707"/>
      <c r="F707" s="6"/>
      <c r="G707" s="6"/>
      <c r="H707" s="4"/>
      <c r="I707" s="3"/>
      <c r="J707" s="106"/>
      <c r="K707" s="108"/>
      <c r="L707" s="108"/>
      <c r="M707" s="2"/>
      <c r="N707" s="2"/>
      <c r="Q707"/>
      <c r="R707"/>
    </row>
    <row r="708" spans="2:18" s="1" customFormat="1">
      <c r="B708"/>
      <c r="C708"/>
      <c r="D708"/>
      <c r="E708"/>
      <c r="F708" s="6"/>
      <c r="G708" s="6"/>
      <c r="H708" s="4"/>
      <c r="I708" s="3"/>
      <c r="J708" s="106"/>
      <c r="K708" s="108"/>
      <c r="L708" s="108"/>
      <c r="M708" s="2"/>
      <c r="N708" s="2"/>
      <c r="Q708"/>
      <c r="R708"/>
    </row>
    <row r="709" spans="2:18" s="1" customFormat="1">
      <c r="B709"/>
      <c r="C709"/>
      <c r="D709"/>
      <c r="E709"/>
      <c r="F709" s="6"/>
      <c r="G709" s="6"/>
      <c r="H709" s="4"/>
      <c r="I709" s="3"/>
      <c r="J709" s="106"/>
      <c r="K709" s="108"/>
      <c r="L709" s="108"/>
      <c r="M709" s="2"/>
      <c r="N709" s="2"/>
      <c r="Q709"/>
      <c r="R709"/>
    </row>
    <row r="710" spans="2:18" s="1" customFormat="1">
      <c r="B710"/>
      <c r="C710"/>
      <c r="D710"/>
      <c r="E710"/>
      <c r="F710" s="6"/>
      <c r="G710" s="6"/>
      <c r="H710" s="4"/>
      <c r="I710" s="3"/>
      <c r="J710" s="106"/>
      <c r="K710" s="108"/>
      <c r="L710" s="108"/>
      <c r="M710" s="2"/>
      <c r="N710" s="2"/>
      <c r="Q710"/>
      <c r="R710"/>
    </row>
    <row r="711" spans="2:18" s="1" customFormat="1">
      <c r="B711"/>
      <c r="C711"/>
      <c r="D711"/>
      <c r="E711"/>
      <c r="F711" s="6"/>
      <c r="G711" s="6"/>
      <c r="H711" s="4"/>
      <c r="I711" s="3"/>
      <c r="J711" s="106"/>
      <c r="K711" s="108"/>
      <c r="L711" s="108"/>
      <c r="M711" s="2"/>
      <c r="N711" s="2"/>
      <c r="Q711"/>
      <c r="R711"/>
    </row>
    <row r="712" spans="2:18" s="1" customFormat="1">
      <c r="B712"/>
      <c r="C712"/>
      <c r="D712"/>
      <c r="E712"/>
      <c r="F712" s="6"/>
      <c r="G712" s="6"/>
      <c r="H712" s="4"/>
      <c r="I712" s="3"/>
      <c r="J712" s="106"/>
      <c r="K712" s="108"/>
      <c r="L712" s="108"/>
      <c r="M712" s="2"/>
      <c r="N712" s="2"/>
      <c r="Q712"/>
      <c r="R712"/>
    </row>
    <row r="713" spans="2:18" s="1" customFormat="1">
      <c r="B713"/>
      <c r="C713"/>
      <c r="D713"/>
      <c r="E713"/>
      <c r="F713" s="6"/>
      <c r="G713" s="6"/>
      <c r="H713" s="4"/>
      <c r="I713" s="3"/>
      <c r="J713" s="106"/>
      <c r="K713" s="108"/>
      <c r="L713" s="108"/>
      <c r="M713" s="2"/>
      <c r="N713" s="2"/>
      <c r="Q713"/>
      <c r="R713"/>
    </row>
    <row r="714" spans="2:18" s="1" customFormat="1">
      <c r="B714"/>
      <c r="C714"/>
      <c r="D714"/>
      <c r="E714"/>
      <c r="F714" s="6"/>
      <c r="G714" s="6"/>
      <c r="H714" s="4"/>
      <c r="I714" s="3"/>
      <c r="J714" s="106"/>
      <c r="K714" s="108"/>
      <c r="L714" s="108"/>
      <c r="M714" s="2"/>
      <c r="N714" s="2"/>
      <c r="Q714"/>
      <c r="R714"/>
    </row>
    <row r="715" spans="2:18" s="1" customFormat="1">
      <c r="B715"/>
      <c r="C715"/>
      <c r="D715"/>
      <c r="E715"/>
      <c r="F715" s="6"/>
      <c r="G715" s="6"/>
      <c r="H715" s="4"/>
      <c r="I715" s="3"/>
      <c r="J715" s="106"/>
      <c r="K715" s="108"/>
      <c r="L715" s="108"/>
      <c r="M715" s="2"/>
      <c r="N715" s="2"/>
      <c r="Q715"/>
      <c r="R715"/>
    </row>
    <row r="716" spans="2:18" s="1" customFormat="1">
      <c r="B716"/>
      <c r="C716"/>
      <c r="D716"/>
      <c r="E716"/>
      <c r="F716" s="6"/>
      <c r="G716" s="6"/>
      <c r="H716" s="4"/>
      <c r="I716" s="3"/>
      <c r="J716" s="106"/>
      <c r="K716" s="108"/>
      <c r="L716" s="108"/>
      <c r="M716" s="2"/>
      <c r="N716" s="2"/>
      <c r="Q716"/>
      <c r="R716"/>
    </row>
    <row r="717" spans="2:18" s="1" customFormat="1">
      <c r="B717"/>
      <c r="C717"/>
      <c r="D717"/>
      <c r="E717"/>
      <c r="F717" s="6"/>
      <c r="G717" s="6"/>
      <c r="H717" s="4"/>
      <c r="I717" s="3"/>
      <c r="J717" s="106"/>
      <c r="K717" s="108"/>
      <c r="L717" s="108"/>
      <c r="M717" s="2"/>
      <c r="N717" s="2"/>
      <c r="Q717"/>
      <c r="R717"/>
    </row>
    <row r="718" spans="2:18" s="1" customFormat="1">
      <c r="B718"/>
      <c r="C718"/>
      <c r="D718"/>
      <c r="E718"/>
      <c r="F718" s="6"/>
      <c r="G718" s="6"/>
      <c r="H718" s="4"/>
      <c r="I718" s="3"/>
      <c r="J718" s="106"/>
      <c r="K718" s="108"/>
      <c r="L718" s="108"/>
      <c r="M718" s="2"/>
      <c r="N718" s="2"/>
      <c r="Q718"/>
      <c r="R718"/>
    </row>
    <row r="719" spans="2:18" s="1" customFormat="1">
      <c r="B719"/>
      <c r="C719"/>
      <c r="D719"/>
      <c r="E719"/>
      <c r="F719" s="6"/>
      <c r="G719" s="6"/>
      <c r="H719" s="4"/>
      <c r="I719" s="3"/>
      <c r="J719" s="106"/>
      <c r="K719" s="108"/>
      <c r="L719" s="108"/>
      <c r="M719" s="2"/>
      <c r="N719" s="2"/>
      <c r="Q719"/>
      <c r="R719"/>
    </row>
    <row r="720" spans="2:18" s="1" customFormat="1">
      <c r="B720"/>
      <c r="C720"/>
      <c r="D720"/>
      <c r="E720"/>
      <c r="F720" s="6"/>
      <c r="G720" s="6"/>
      <c r="H720" s="4"/>
      <c r="I720" s="3"/>
      <c r="J720" s="106"/>
      <c r="K720" s="108"/>
      <c r="L720" s="108"/>
      <c r="M720" s="2"/>
      <c r="N720" s="2"/>
      <c r="Q720"/>
      <c r="R720"/>
    </row>
    <row r="721" spans="2:18" s="1" customFormat="1">
      <c r="B721"/>
      <c r="C721"/>
      <c r="D721"/>
      <c r="E721"/>
      <c r="F721" s="6"/>
      <c r="G721" s="6"/>
      <c r="H721" s="4"/>
      <c r="I721" s="3"/>
      <c r="J721" s="106"/>
      <c r="K721" s="108"/>
      <c r="L721" s="108"/>
      <c r="M721" s="2"/>
      <c r="N721" s="2"/>
      <c r="Q721"/>
      <c r="R721"/>
    </row>
    <row r="722" spans="2:18" s="1" customFormat="1">
      <c r="B722"/>
      <c r="C722"/>
      <c r="D722"/>
      <c r="E722"/>
      <c r="F722" s="6"/>
      <c r="G722" s="6"/>
      <c r="H722" s="4"/>
      <c r="I722" s="3"/>
      <c r="J722" s="106"/>
      <c r="K722" s="108"/>
      <c r="L722" s="108"/>
      <c r="M722" s="2"/>
      <c r="N722" s="2"/>
      <c r="Q722"/>
      <c r="R722"/>
    </row>
    <row r="723" spans="2:18" s="1" customFormat="1">
      <c r="B723"/>
      <c r="C723"/>
      <c r="D723"/>
      <c r="E723"/>
      <c r="F723" s="6"/>
      <c r="G723" s="6"/>
      <c r="H723" s="4"/>
      <c r="I723" s="3"/>
      <c r="J723" s="106"/>
      <c r="K723" s="108"/>
      <c r="L723" s="108"/>
      <c r="M723" s="2"/>
      <c r="N723" s="2"/>
      <c r="Q723"/>
      <c r="R723"/>
    </row>
    <row r="724" spans="2:18" s="1" customFormat="1">
      <c r="B724"/>
      <c r="C724"/>
      <c r="D724"/>
      <c r="E724"/>
      <c r="F724" s="6"/>
      <c r="G724" s="6"/>
      <c r="H724" s="4"/>
      <c r="I724" s="3"/>
      <c r="J724" s="106"/>
      <c r="K724" s="108"/>
      <c r="L724" s="108"/>
      <c r="M724" s="2"/>
      <c r="N724" s="2"/>
      <c r="Q724"/>
      <c r="R724"/>
    </row>
    <row r="725" spans="2:18" s="1" customFormat="1">
      <c r="B725"/>
      <c r="C725"/>
      <c r="D725"/>
      <c r="E725"/>
      <c r="F725" s="6"/>
      <c r="G725" s="6"/>
      <c r="H725" s="4"/>
      <c r="I725" s="3"/>
      <c r="J725" s="106"/>
      <c r="K725" s="108"/>
      <c r="L725" s="108"/>
      <c r="M725" s="2"/>
      <c r="N725" s="2"/>
      <c r="Q725"/>
      <c r="R725"/>
    </row>
    <row r="726" spans="2:18" s="1" customFormat="1">
      <c r="B726"/>
      <c r="C726"/>
      <c r="D726"/>
      <c r="E726"/>
      <c r="F726" s="6"/>
      <c r="G726" s="6"/>
      <c r="H726" s="4"/>
      <c r="I726" s="3"/>
      <c r="J726" s="106"/>
      <c r="K726" s="108"/>
      <c r="L726" s="108"/>
      <c r="M726" s="2"/>
      <c r="N726" s="2"/>
      <c r="Q726"/>
      <c r="R726"/>
    </row>
    <row r="727" spans="2:18" s="1" customFormat="1">
      <c r="B727"/>
      <c r="C727"/>
      <c r="D727"/>
      <c r="E727"/>
      <c r="F727" s="6"/>
      <c r="G727" s="6"/>
      <c r="H727" s="4"/>
      <c r="I727" s="3"/>
      <c r="J727" s="106"/>
      <c r="K727" s="108"/>
      <c r="L727" s="108"/>
      <c r="M727" s="2"/>
      <c r="N727" s="2"/>
      <c r="Q727"/>
      <c r="R727"/>
    </row>
    <row r="728" spans="2:18" s="1" customFormat="1">
      <c r="B728"/>
      <c r="C728"/>
      <c r="D728"/>
      <c r="E728"/>
      <c r="F728" s="6"/>
      <c r="G728" s="6"/>
      <c r="H728" s="4"/>
      <c r="I728" s="3"/>
      <c r="J728" s="106"/>
      <c r="K728" s="108"/>
      <c r="L728" s="108"/>
      <c r="M728" s="2"/>
      <c r="N728" s="2"/>
      <c r="Q728"/>
      <c r="R728"/>
    </row>
    <row r="729" spans="2:18" s="1" customFormat="1">
      <c r="B729"/>
      <c r="C729"/>
      <c r="D729"/>
      <c r="E729"/>
      <c r="F729" s="6"/>
      <c r="G729" s="6"/>
      <c r="H729" s="4"/>
      <c r="I729" s="3"/>
      <c r="J729" s="106"/>
      <c r="K729" s="108"/>
      <c r="L729" s="108"/>
      <c r="M729" s="2"/>
      <c r="N729" s="2"/>
      <c r="Q729"/>
      <c r="R729"/>
    </row>
    <row r="730" spans="2:18" s="1" customFormat="1">
      <c r="B730"/>
      <c r="C730"/>
      <c r="D730"/>
      <c r="E730"/>
      <c r="F730" s="6"/>
      <c r="G730" s="6"/>
      <c r="H730" s="4"/>
      <c r="I730" s="3"/>
      <c r="J730" s="106"/>
      <c r="K730" s="108"/>
      <c r="L730" s="108"/>
      <c r="M730" s="2"/>
      <c r="N730" s="2"/>
      <c r="Q730"/>
      <c r="R730"/>
    </row>
    <row r="731" spans="2:18" s="1" customFormat="1">
      <c r="B731"/>
      <c r="C731"/>
      <c r="D731"/>
      <c r="E731"/>
      <c r="F731" s="6"/>
      <c r="G731" s="6"/>
      <c r="H731" s="4"/>
      <c r="I731" s="3"/>
      <c r="J731" s="106"/>
      <c r="K731" s="108"/>
      <c r="L731" s="108"/>
      <c r="M731" s="2"/>
      <c r="N731" s="2"/>
      <c r="Q731"/>
      <c r="R731"/>
    </row>
    <row r="732" spans="2:18" s="1" customFormat="1">
      <c r="B732"/>
      <c r="C732"/>
      <c r="D732"/>
      <c r="E732"/>
      <c r="F732" s="6"/>
      <c r="G732" s="6"/>
      <c r="H732" s="4"/>
      <c r="I732" s="3"/>
      <c r="J732" s="106"/>
      <c r="K732" s="108"/>
      <c r="L732" s="108"/>
      <c r="M732" s="2"/>
      <c r="N732" s="2"/>
      <c r="Q732"/>
      <c r="R732"/>
    </row>
    <row r="733" spans="2:18" s="1" customFormat="1">
      <c r="B733"/>
      <c r="C733"/>
      <c r="D733"/>
      <c r="E733"/>
      <c r="F733" s="6"/>
      <c r="G733" s="6"/>
      <c r="H733" s="4"/>
      <c r="I733" s="3"/>
      <c r="J733" s="106"/>
      <c r="K733" s="108"/>
      <c r="L733" s="108"/>
      <c r="M733" s="2"/>
      <c r="N733" s="2"/>
      <c r="Q733"/>
      <c r="R733"/>
    </row>
    <row r="734" spans="2:18" s="1" customFormat="1">
      <c r="B734"/>
      <c r="C734"/>
      <c r="D734"/>
      <c r="E734"/>
      <c r="F734" s="6"/>
      <c r="G734" s="6"/>
      <c r="H734" s="4"/>
      <c r="I734" s="3"/>
      <c r="J734" s="106"/>
      <c r="K734" s="108"/>
      <c r="L734" s="108"/>
      <c r="M734" s="2"/>
      <c r="N734" s="2"/>
      <c r="Q734"/>
      <c r="R734"/>
    </row>
    <row r="735" spans="2:18" s="1" customFormat="1">
      <c r="B735"/>
      <c r="C735"/>
      <c r="D735"/>
      <c r="E735"/>
      <c r="F735" s="6"/>
      <c r="G735" s="6"/>
      <c r="H735" s="4"/>
      <c r="I735" s="3"/>
      <c r="J735" s="106"/>
      <c r="K735" s="108"/>
      <c r="L735" s="108"/>
      <c r="M735" s="2"/>
      <c r="N735" s="2"/>
      <c r="Q735"/>
      <c r="R735"/>
    </row>
    <row r="736" spans="2:18" s="1" customFormat="1">
      <c r="B736"/>
      <c r="C736"/>
      <c r="D736"/>
      <c r="E736"/>
      <c r="F736" s="6"/>
      <c r="G736" s="6"/>
      <c r="H736" s="4"/>
      <c r="I736" s="3"/>
      <c r="J736" s="106"/>
      <c r="K736" s="108"/>
      <c r="L736" s="108"/>
      <c r="M736" s="2"/>
      <c r="N736" s="2"/>
      <c r="Q736"/>
      <c r="R736"/>
    </row>
    <row r="737" spans="2:18" s="1" customFormat="1">
      <c r="B737"/>
      <c r="C737"/>
      <c r="D737"/>
      <c r="E737"/>
      <c r="F737" s="6"/>
      <c r="G737" s="6"/>
      <c r="H737" s="4"/>
      <c r="I737" s="3"/>
      <c r="J737" s="106"/>
      <c r="K737" s="108"/>
      <c r="L737" s="108"/>
      <c r="M737" s="2"/>
      <c r="N737" s="2"/>
      <c r="Q737"/>
      <c r="R737"/>
    </row>
    <row r="738" spans="2:18" s="1" customFormat="1">
      <c r="B738"/>
      <c r="C738"/>
      <c r="D738"/>
      <c r="E738"/>
      <c r="F738" s="6"/>
      <c r="G738" s="6"/>
      <c r="H738" s="4"/>
      <c r="I738" s="3"/>
      <c r="J738" s="106"/>
      <c r="K738" s="108"/>
      <c r="L738" s="108"/>
      <c r="M738" s="2"/>
      <c r="N738" s="2"/>
      <c r="Q738"/>
      <c r="R738"/>
    </row>
    <row r="739" spans="2:18" s="1" customFormat="1">
      <c r="B739"/>
      <c r="C739"/>
      <c r="D739"/>
      <c r="E739"/>
      <c r="F739" s="6"/>
      <c r="G739" s="6"/>
      <c r="H739" s="4"/>
      <c r="I739" s="3"/>
      <c r="J739" s="106"/>
      <c r="K739" s="108"/>
      <c r="L739" s="108"/>
      <c r="M739" s="2"/>
      <c r="N739" s="2"/>
      <c r="Q739"/>
      <c r="R739"/>
    </row>
    <row r="740" spans="2:18" s="1" customFormat="1">
      <c r="B740"/>
      <c r="C740"/>
      <c r="D740"/>
      <c r="E740"/>
      <c r="F740" s="6"/>
      <c r="G740" s="6"/>
      <c r="H740" s="4"/>
      <c r="I740" s="3"/>
      <c r="J740" s="106"/>
      <c r="K740" s="108"/>
      <c r="L740" s="108"/>
      <c r="M740" s="2"/>
      <c r="N740" s="2"/>
      <c r="Q740"/>
      <c r="R740"/>
    </row>
    <row r="741" spans="2:18" s="1" customFormat="1">
      <c r="B741"/>
      <c r="C741"/>
      <c r="D741"/>
      <c r="E741"/>
      <c r="F741" s="6"/>
      <c r="G741" s="6"/>
      <c r="H741" s="4"/>
      <c r="I741" s="3"/>
      <c r="J741" s="106"/>
      <c r="K741" s="108"/>
      <c r="L741" s="108"/>
      <c r="M741" s="2"/>
      <c r="N741" s="2"/>
      <c r="Q741"/>
      <c r="R741"/>
    </row>
    <row r="742" spans="2:18" s="1" customFormat="1">
      <c r="B742"/>
      <c r="C742"/>
      <c r="D742"/>
      <c r="E742"/>
      <c r="F742" s="6"/>
      <c r="G742" s="6"/>
      <c r="H742" s="4"/>
      <c r="I742" s="3"/>
      <c r="J742" s="106"/>
      <c r="K742" s="108"/>
      <c r="L742" s="108"/>
      <c r="M742" s="2"/>
      <c r="N742" s="2"/>
      <c r="Q742"/>
      <c r="R742"/>
    </row>
    <row r="743" spans="2:18" s="1" customFormat="1">
      <c r="B743"/>
      <c r="C743"/>
      <c r="D743"/>
      <c r="E743"/>
      <c r="F743" s="6"/>
      <c r="G743" s="6"/>
      <c r="H743" s="4"/>
      <c r="I743" s="3"/>
      <c r="J743" s="106"/>
      <c r="K743" s="108"/>
      <c r="L743" s="108"/>
      <c r="M743" s="2"/>
      <c r="N743" s="2"/>
      <c r="Q743"/>
      <c r="R743"/>
    </row>
    <row r="744" spans="2:18" s="1" customFormat="1">
      <c r="B744"/>
      <c r="C744"/>
      <c r="D744"/>
      <c r="E744"/>
      <c r="F744" s="6"/>
      <c r="G744" s="6"/>
      <c r="H744" s="4"/>
      <c r="I744" s="3"/>
      <c r="J744" s="106"/>
      <c r="K744" s="108"/>
      <c r="L744" s="108"/>
      <c r="M744" s="2"/>
      <c r="N744" s="2"/>
      <c r="Q744"/>
      <c r="R744"/>
    </row>
    <row r="745" spans="2:18" s="1" customFormat="1">
      <c r="B745"/>
      <c r="C745"/>
      <c r="D745"/>
      <c r="E745"/>
      <c r="F745" s="6"/>
      <c r="G745" s="6"/>
      <c r="H745" s="4"/>
      <c r="I745" s="3"/>
      <c r="J745" s="106"/>
      <c r="K745" s="108"/>
      <c r="L745" s="108"/>
      <c r="M745" s="2"/>
      <c r="N745" s="2"/>
      <c r="Q745"/>
      <c r="R745"/>
    </row>
    <row r="746" spans="2:18" s="1" customFormat="1">
      <c r="B746"/>
      <c r="C746"/>
      <c r="D746"/>
      <c r="E746"/>
      <c r="F746" s="6"/>
      <c r="G746" s="6"/>
      <c r="H746" s="4"/>
      <c r="I746" s="3"/>
      <c r="J746" s="106"/>
      <c r="K746" s="108"/>
      <c r="L746" s="108"/>
      <c r="M746" s="2"/>
      <c r="N746" s="2"/>
      <c r="Q746"/>
      <c r="R746"/>
    </row>
    <row r="747" spans="2:18" s="1" customFormat="1">
      <c r="B747"/>
      <c r="C747"/>
      <c r="D747"/>
      <c r="E747"/>
      <c r="F747" s="6"/>
      <c r="G747" s="6"/>
      <c r="H747" s="4"/>
      <c r="I747" s="3"/>
      <c r="J747" s="106"/>
      <c r="K747" s="108"/>
      <c r="L747" s="108"/>
      <c r="M747" s="2"/>
      <c r="N747" s="2"/>
      <c r="Q747"/>
      <c r="R747"/>
    </row>
    <row r="748" spans="2:18" s="1" customFormat="1">
      <c r="B748"/>
      <c r="C748"/>
      <c r="D748"/>
      <c r="E748"/>
      <c r="F748" s="6"/>
      <c r="G748" s="6"/>
      <c r="H748" s="4"/>
      <c r="I748" s="3"/>
      <c r="J748" s="106"/>
      <c r="K748" s="108"/>
      <c r="L748" s="108"/>
      <c r="M748" s="2"/>
      <c r="N748" s="2"/>
      <c r="Q748"/>
      <c r="R748"/>
    </row>
    <row r="749" spans="2:18" s="1" customFormat="1">
      <c r="B749"/>
      <c r="C749"/>
      <c r="D749"/>
      <c r="E749"/>
      <c r="F749" s="6"/>
      <c r="G749" s="6"/>
      <c r="H749" s="4"/>
      <c r="I749" s="3"/>
      <c r="J749" s="106"/>
      <c r="K749" s="108"/>
      <c r="L749" s="108"/>
      <c r="M749" s="2"/>
      <c r="N749" s="2"/>
      <c r="Q749"/>
      <c r="R749"/>
    </row>
    <row r="750" spans="2:18" s="1" customFormat="1">
      <c r="B750"/>
      <c r="C750"/>
      <c r="D750"/>
      <c r="E750"/>
      <c r="F750" s="6"/>
      <c r="G750" s="6"/>
      <c r="H750" s="4"/>
      <c r="I750" s="3"/>
      <c r="J750" s="106"/>
      <c r="K750" s="108"/>
      <c r="L750" s="108"/>
      <c r="M750" s="2"/>
      <c r="N750" s="2"/>
      <c r="Q750"/>
      <c r="R750"/>
    </row>
    <row r="751" spans="2:18" s="1" customFormat="1">
      <c r="B751"/>
      <c r="C751"/>
      <c r="D751"/>
      <c r="E751"/>
      <c r="F751" s="6"/>
      <c r="G751" s="6"/>
      <c r="H751" s="4"/>
      <c r="I751" s="3"/>
      <c r="J751" s="106"/>
      <c r="K751" s="108"/>
      <c r="L751" s="108"/>
      <c r="M751" s="2"/>
      <c r="N751" s="2"/>
      <c r="Q751"/>
      <c r="R751"/>
    </row>
    <row r="752" spans="2:18" s="1" customFormat="1">
      <c r="B752"/>
      <c r="C752"/>
      <c r="D752"/>
      <c r="E752"/>
      <c r="F752" s="6"/>
      <c r="G752" s="6"/>
      <c r="H752" s="4"/>
      <c r="I752" s="3"/>
      <c r="J752" s="106"/>
      <c r="K752" s="108"/>
      <c r="L752" s="108"/>
      <c r="M752" s="2"/>
      <c r="N752" s="2"/>
      <c r="Q752"/>
      <c r="R752"/>
    </row>
    <row r="753" spans="2:18" s="1" customFormat="1">
      <c r="B753"/>
      <c r="C753"/>
      <c r="D753"/>
      <c r="E753"/>
      <c r="F753" s="6"/>
      <c r="G753" s="6"/>
      <c r="H753" s="4"/>
      <c r="I753" s="3"/>
      <c r="J753" s="106"/>
      <c r="K753" s="108"/>
      <c r="L753" s="108"/>
      <c r="M753" s="2"/>
      <c r="N753" s="2"/>
      <c r="Q753"/>
      <c r="R753"/>
    </row>
    <row r="754" spans="2:18" s="1" customFormat="1">
      <c r="B754"/>
      <c r="C754"/>
      <c r="D754"/>
      <c r="E754"/>
      <c r="F754" s="6"/>
      <c r="G754" s="6"/>
      <c r="H754" s="4"/>
      <c r="I754" s="3"/>
      <c r="J754" s="106"/>
      <c r="K754" s="108"/>
      <c r="L754" s="108"/>
      <c r="M754" s="2"/>
      <c r="N754" s="2"/>
      <c r="Q754"/>
      <c r="R754"/>
    </row>
    <row r="755" spans="2:18" s="1" customFormat="1">
      <c r="B755"/>
      <c r="C755"/>
      <c r="D755"/>
      <c r="E755"/>
      <c r="F755" s="6"/>
      <c r="G755" s="6"/>
      <c r="H755" s="4"/>
      <c r="I755" s="3"/>
      <c r="J755" s="106"/>
      <c r="K755" s="108"/>
      <c r="L755" s="108"/>
      <c r="M755" s="2"/>
      <c r="N755" s="2"/>
      <c r="Q755"/>
      <c r="R755"/>
    </row>
    <row r="756" spans="2:18" s="1" customFormat="1">
      <c r="B756"/>
      <c r="C756"/>
      <c r="D756"/>
      <c r="E756"/>
      <c r="F756" s="6"/>
      <c r="G756" s="6"/>
      <c r="H756" s="4"/>
      <c r="I756" s="3"/>
      <c r="J756" s="106"/>
      <c r="K756" s="108"/>
      <c r="L756" s="108"/>
      <c r="M756" s="2"/>
      <c r="N756" s="2"/>
      <c r="Q756"/>
      <c r="R756"/>
    </row>
    <row r="757" spans="2:18" s="1" customFormat="1">
      <c r="B757"/>
      <c r="C757"/>
      <c r="D757"/>
      <c r="E757"/>
      <c r="F757" s="6"/>
      <c r="G757" s="6"/>
      <c r="H757" s="4"/>
      <c r="I757" s="3"/>
      <c r="J757" s="106"/>
      <c r="K757" s="108"/>
      <c r="L757" s="108"/>
      <c r="M757" s="2"/>
      <c r="N757" s="2"/>
      <c r="Q757"/>
      <c r="R757"/>
    </row>
    <row r="758" spans="2:18" s="1" customFormat="1">
      <c r="B758"/>
      <c r="C758"/>
      <c r="D758"/>
      <c r="E758"/>
      <c r="F758" s="6"/>
      <c r="G758" s="6"/>
      <c r="H758" s="4"/>
      <c r="I758" s="3"/>
      <c r="J758" s="106"/>
      <c r="K758" s="108"/>
      <c r="L758" s="108"/>
      <c r="M758" s="2"/>
      <c r="N758" s="2"/>
      <c r="Q758"/>
      <c r="R758"/>
    </row>
    <row r="759" spans="2:18" s="1" customFormat="1">
      <c r="B759"/>
      <c r="C759"/>
      <c r="D759"/>
      <c r="E759"/>
      <c r="F759" s="6"/>
      <c r="G759" s="6"/>
      <c r="H759" s="4"/>
      <c r="I759" s="3"/>
      <c r="J759" s="106"/>
      <c r="K759" s="108"/>
      <c r="L759" s="108"/>
      <c r="M759" s="2"/>
      <c r="N759" s="2"/>
      <c r="Q759"/>
      <c r="R759"/>
    </row>
    <row r="760" spans="2:18" s="1" customFormat="1">
      <c r="B760"/>
      <c r="C760"/>
      <c r="D760"/>
      <c r="E760"/>
      <c r="F760" s="6"/>
      <c r="G760" s="6"/>
      <c r="H760" s="4"/>
      <c r="I760" s="3"/>
      <c r="J760" s="106"/>
      <c r="K760" s="108"/>
      <c r="L760" s="108"/>
      <c r="M760" s="2"/>
      <c r="N760" s="2"/>
      <c r="Q760"/>
      <c r="R760"/>
    </row>
    <row r="761" spans="2:18" s="1" customFormat="1">
      <c r="B761"/>
      <c r="C761"/>
      <c r="D761"/>
      <c r="E761"/>
      <c r="F761" s="6"/>
      <c r="G761" s="6"/>
      <c r="H761" s="4"/>
      <c r="I761" s="3"/>
      <c r="J761" s="106"/>
      <c r="K761" s="108"/>
      <c r="L761" s="108"/>
      <c r="M761" s="2"/>
      <c r="N761" s="2"/>
      <c r="Q761"/>
      <c r="R761"/>
    </row>
    <row r="762" spans="2:18" s="1" customFormat="1">
      <c r="B762"/>
      <c r="C762"/>
      <c r="D762"/>
      <c r="E762"/>
      <c r="F762" s="6"/>
      <c r="G762" s="6"/>
      <c r="H762" s="4"/>
      <c r="I762" s="3"/>
      <c r="J762" s="106"/>
      <c r="K762" s="108"/>
      <c r="L762" s="108"/>
      <c r="M762" s="2"/>
      <c r="N762" s="2"/>
      <c r="Q762"/>
      <c r="R762"/>
    </row>
    <row r="763" spans="2:18" s="1" customFormat="1">
      <c r="B763"/>
      <c r="C763"/>
      <c r="D763"/>
      <c r="E763"/>
      <c r="F763" s="6"/>
      <c r="G763" s="6"/>
      <c r="H763" s="4"/>
      <c r="I763" s="3"/>
      <c r="J763" s="106"/>
      <c r="K763" s="108"/>
      <c r="L763" s="108"/>
      <c r="M763" s="2"/>
      <c r="N763" s="2"/>
      <c r="Q763"/>
      <c r="R763"/>
    </row>
    <row r="764" spans="2:18" s="1" customFormat="1">
      <c r="B764"/>
      <c r="C764"/>
      <c r="D764"/>
      <c r="E764"/>
      <c r="F764" s="6"/>
      <c r="G764" s="6"/>
      <c r="H764" s="4"/>
      <c r="I764" s="3"/>
      <c r="J764" s="106"/>
      <c r="K764" s="108"/>
      <c r="L764" s="108"/>
      <c r="M764" s="2"/>
      <c r="N764" s="2"/>
      <c r="Q764"/>
      <c r="R764"/>
    </row>
    <row r="765" spans="2:18" s="1" customFormat="1">
      <c r="B765"/>
      <c r="C765"/>
      <c r="D765"/>
      <c r="E765"/>
      <c r="F765" s="6"/>
      <c r="G765" s="6"/>
      <c r="H765" s="4"/>
      <c r="I765" s="3"/>
      <c r="J765" s="106"/>
      <c r="K765" s="108"/>
      <c r="L765" s="108"/>
      <c r="M765" s="2"/>
      <c r="N765" s="2"/>
      <c r="Q765"/>
      <c r="R765"/>
    </row>
    <row r="766" spans="2:18" s="1" customFormat="1">
      <c r="B766"/>
      <c r="C766"/>
      <c r="D766"/>
      <c r="E766"/>
      <c r="F766" s="6"/>
      <c r="G766" s="6"/>
      <c r="H766" s="4"/>
      <c r="I766" s="3"/>
      <c r="J766" s="106"/>
      <c r="K766" s="108"/>
      <c r="L766" s="108"/>
      <c r="M766" s="2"/>
      <c r="N766" s="2"/>
      <c r="Q766"/>
      <c r="R766"/>
    </row>
    <row r="767" spans="2:18" s="1" customFormat="1">
      <c r="B767"/>
      <c r="C767"/>
      <c r="D767"/>
      <c r="E767"/>
      <c r="F767" s="6"/>
      <c r="G767" s="6"/>
      <c r="H767" s="4"/>
      <c r="I767" s="3"/>
      <c r="J767" s="106"/>
      <c r="K767" s="108"/>
      <c r="L767" s="108"/>
      <c r="M767" s="2"/>
      <c r="N767" s="2"/>
      <c r="Q767"/>
      <c r="R767"/>
    </row>
    <row r="768" spans="2:18" s="1" customFormat="1">
      <c r="B768"/>
      <c r="C768"/>
      <c r="D768"/>
      <c r="E768"/>
      <c r="F768" s="6"/>
      <c r="G768" s="6"/>
      <c r="H768" s="4"/>
      <c r="I768" s="3"/>
      <c r="J768" s="106"/>
      <c r="K768" s="108"/>
      <c r="L768" s="108"/>
      <c r="M768" s="2"/>
      <c r="N768" s="2"/>
      <c r="Q768"/>
      <c r="R768"/>
    </row>
    <row r="769" spans="2:18" s="1" customFormat="1">
      <c r="B769"/>
      <c r="C769"/>
      <c r="D769"/>
      <c r="E769"/>
      <c r="F769" s="6"/>
      <c r="G769" s="6"/>
      <c r="H769" s="4"/>
      <c r="I769" s="3"/>
      <c r="J769" s="106"/>
      <c r="K769" s="108"/>
      <c r="L769" s="108"/>
      <c r="M769" s="2"/>
      <c r="N769" s="2"/>
      <c r="Q769"/>
      <c r="R769"/>
    </row>
    <row r="770" spans="2:18" s="1" customFormat="1">
      <c r="B770"/>
      <c r="C770"/>
      <c r="D770"/>
      <c r="E770"/>
      <c r="F770" s="6"/>
      <c r="G770" s="6"/>
      <c r="H770" s="4"/>
      <c r="I770" s="3"/>
      <c r="J770" s="106"/>
      <c r="K770" s="108"/>
      <c r="L770" s="108"/>
      <c r="M770" s="2"/>
      <c r="N770" s="2"/>
      <c r="Q770"/>
      <c r="R770"/>
    </row>
    <row r="771" spans="2:18" s="1" customFormat="1">
      <c r="B771"/>
      <c r="C771"/>
      <c r="D771"/>
      <c r="E771"/>
      <c r="F771" s="6"/>
      <c r="G771" s="6"/>
      <c r="H771" s="4"/>
      <c r="I771" s="3"/>
      <c r="J771" s="106"/>
      <c r="K771" s="108"/>
      <c r="L771" s="108"/>
      <c r="M771" s="2"/>
      <c r="N771" s="2"/>
      <c r="Q771"/>
      <c r="R771"/>
    </row>
    <row r="772" spans="2:18" s="1" customFormat="1">
      <c r="B772"/>
      <c r="C772"/>
      <c r="D772"/>
      <c r="E772"/>
      <c r="F772" s="6"/>
      <c r="G772" s="6"/>
      <c r="H772" s="4"/>
      <c r="I772" s="3"/>
      <c r="J772" s="106"/>
      <c r="K772" s="108"/>
      <c r="L772" s="108"/>
      <c r="M772" s="2"/>
      <c r="N772" s="2"/>
      <c r="Q772"/>
      <c r="R772"/>
    </row>
    <row r="773" spans="2:18" s="1" customFormat="1">
      <c r="B773"/>
      <c r="C773"/>
      <c r="D773"/>
      <c r="E773"/>
      <c r="F773" s="6"/>
      <c r="G773" s="6"/>
      <c r="H773" s="4"/>
      <c r="I773" s="3"/>
      <c r="J773" s="106"/>
      <c r="K773" s="108"/>
      <c r="L773" s="108"/>
      <c r="M773" s="2"/>
      <c r="N773" s="2"/>
      <c r="Q773"/>
      <c r="R773"/>
    </row>
    <row r="774" spans="2:18" s="1" customFormat="1">
      <c r="B774"/>
      <c r="C774"/>
      <c r="D774"/>
      <c r="E774"/>
      <c r="F774" s="6"/>
      <c r="G774" s="6"/>
      <c r="H774" s="4"/>
      <c r="I774" s="3"/>
      <c r="J774" s="106"/>
      <c r="K774" s="108"/>
      <c r="L774" s="108"/>
      <c r="M774" s="2"/>
      <c r="N774" s="2"/>
      <c r="Q774"/>
      <c r="R774"/>
    </row>
    <row r="775" spans="2:18" s="1" customFormat="1">
      <c r="B775"/>
      <c r="C775"/>
      <c r="D775"/>
      <c r="E775"/>
      <c r="F775" s="6"/>
      <c r="G775" s="6"/>
      <c r="H775" s="4"/>
      <c r="I775" s="3"/>
      <c r="J775" s="106"/>
      <c r="K775" s="108"/>
      <c r="L775" s="108"/>
      <c r="M775" s="2"/>
      <c r="N775" s="2"/>
      <c r="Q775"/>
      <c r="R775"/>
    </row>
    <row r="776" spans="2:18" s="1" customFormat="1">
      <c r="B776"/>
      <c r="C776"/>
      <c r="D776"/>
      <c r="E776"/>
      <c r="F776" s="6"/>
      <c r="G776" s="6"/>
      <c r="H776" s="4"/>
      <c r="I776" s="3"/>
      <c r="J776" s="106"/>
      <c r="K776" s="108"/>
      <c r="L776" s="108"/>
      <c r="M776" s="2"/>
      <c r="N776" s="2"/>
      <c r="Q776"/>
      <c r="R776"/>
    </row>
    <row r="777" spans="2:18" s="1" customFormat="1">
      <c r="B777"/>
      <c r="C777"/>
      <c r="D777"/>
      <c r="E777"/>
      <c r="F777" s="6"/>
      <c r="G777" s="6"/>
      <c r="H777" s="4"/>
      <c r="I777" s="3"/>
      <c r="J777" s="106"/>
      <c r="K777" s="108"/>
      <c r="L777" s="108"/>
      <c r="M777" s="2"/>
      <c r="N777" s="2"/>
      <c r="Q777"/>
      <c r="R777"/>
    </row>
    <row r="778" spans="2:18" s="1" customFormat="1">
      <c r="B778"/>
      <c r="C778"/>
      <c r="D778"/>
      <c r="E778"/>
      <c r="F778" s="6"/>
      <c r="G778" s="6"/>
      <c r="H778" s="4"/>
      <c r="I778" s="3"/>
      <c r="J778" s="106"/>
      <c r="K778" s="108"/>
      <c r="L778" s="108"/>
      <c r="M778" s="2"/>
      <c r="N778" s="2"/>
      <c r="Q778"/>
      <c r="R778"/>
    </row>
    <row r="779" spans="2:18" s="1" customFormat="1">
      <c r="B779"/>
      <c r="C779"/>
      <c r="D779"/>
      <c r="E779"/>
      <c r="F779" s="6"/>
      <c r="G779" s="6"/>
      <c r="H779" s="4"/>
      <c r="I779" s="3"/>
      <c r="J779" s="106"/>
      <c r="K779" s="108"/>
      <c r="L779" s="108"/>
      <c r="M779" s="2"/>
      <c r="N779" s="2"/>
      <c r="Q779"/>
      <c r="R779"/>
    </row>
    <row r="780" spans="2:18" s="1" customFormat="1">
      <c r="B780"/>
      <c r="C780"/>
      <c r="D780"/>
      <c r="E780"/>
      <c r="F780" s="6"/>
      <c r="G780" s="6"/>
      <c r="H780" s="4"/>
      <c r="I780" s="3"/>
      <c r="J780" s="106"/>
      <c r="K780" s="108"/>
      <c r="L780" s="108"/>
      <c r="M780" s="2"/>
      <c r="N780" s="2"/>
      <c r="Q780"/>
      <c r="R780"/>
    </row>
    <row r="781" spans="2:18" s="1" customFormat="1">
      <c r="B781"/>
      <c r="C781"/>
      <c r="D781"/>
      <c r="E781"/>
      <c r="F781" s="6"/>
      <c r="G781" s="6"/>
      <c r="H781" s="4"/>
      <c r="I781" s="3"/>
      <c r="J781" s="106"/>
      <c r="K781" s="108"/>
      <c r="L781" s="108"/>
      <c r="M781" s="2"/>
      <c r="N781" s="2"/>
      <c r="Q781"/>
      <c r="R781"/>
    </row>
    <row r="782" spans="2:18" s="1" customFormat="1">
      <c r="B782"/>
      <c r="C782"/>
      <c r="D782"/>
      <c r="E782"/>
      <c r="F782" s="6"/>
      <c r="G782" s="6"/>
      <c r="H782" s="4"/>
      <c r="I782" s="3"/>
      <c r="J782" s="106"/>
      <c r="K782" s="108"/>
      <c r="L782" s="108"/>
      <c r="M782" s="2"/>
      <c r="N782" s="2"/>
      <c r="Q782"/>
      <c r="R782"/>
    </row>
    <row r="783" spans="2:18" s="1" customFormat="1">
      <c r="B783"/>
      <c r="C783"/>
      <c r="D783"/>
      <c r="E783"/>
      <c r="F783" s="6"/>
      <c r="G783" s="6"/>
      <c r="H783" s="4"/>
      <c r="I783" s="3"/>
      <c r="J783" s="106"/>
      <c r="K783" s="108"/>
      <c r="L783" s="108"/>
      <c r="M783" s="2"/>
      <c r="N783" s="2"/>
      <c r="Q783"/>
      <c r="R783"/>
    </row>
    <row r="784" spans="2:18" s="1" customFormat="1">
      <c r="B784"/>
      <c r="C784"/>
      <c r="D784"/>
      <c r="E784"/>
      <c r="F784" s="6"/>
      <c r="G784" s="6"/>
      <c r="H784" s="4"/>
      <c r="I784" s="3"/>
      <c r="J784" s="106"/>
      <c r="K784" s="108"/>
      <c r="L784" s="108"/>
      <c r="M784" s="2"/>
      <c r="N784" s="2"/>
      <c r="Q784"/>
      <c r="R784"/>
    </row>
    <row r="785" spans="2:18" s="1" customFormat="1">
      <c r="B785"/>
      <c r="C785"/>
      <c r="D785"/>
      <c r="E785"/>
      <c r="F785" s="6"/>
      <c r="G785" s="6"/>
      <c r="H785" s="4"/>
      <c r="I785" s="3"/>
      <c r="J785" s="106"/>
      <c r="K785" s="108"/>
      <c r="L785" s="108"/>
      <c r="M785" s="2"/>
      <c r="N785" s="2"/>
      <c r="Q785"/>
      <c r="R785"/>
    </row>
    <row r="786" spans="2:18" s="1" customFormat="1">
      <c r="B786"/>
      <c r="C786"/>
      <c r="D786"/>
      <c r="E786"/>
      <c r="F786" s="6"/>
      <c r="G786" s="6"/>
      <c r="H786" s="4"/>
      <c r="I786" s="3"/>
      <c r="J786" s="106"/>
      <c r="K786" s="108"/>
      <c r="L786" s="108"/>
      <c r="M786" s="2"/>
      <c r="N786" s="2"/>
      <c r="Q786"/>
      <c r="R786"/>
    </row>
    <row r="787" spans="2:18" s="1" customFormat="1">
      <c r="B787"/>
      <c r="C787"/>
      <c r="D787"/>
      <c r="E787"/>
      <c r="F787" s="6"/>
      <c r="G787" s="6"/>
      <c r="H787" s="4"/>
      <c r="I787" s="3"/>
      <c r="J787" s="106"/>
      <c r="K787" s="108"/>
      <c r="L787" s="108"/>
      <c r="M787" s="2"/>
      <c r="N787" s="2"/>
      <c r="Q787"/>
      <c r="R787"/>
    </row>
    <row r="788" spans="2:18" s="1" customFormat="1">
      <c r="B788"/>
      <c r="C788"/>
      <c r="D788"/>
      <c r="E788"/>
      <c r="F788" s="6"/>
      <c r="G788" s="6"/>
      <c r="H788" s="4"/>
      <c r="I788" s="3"/>
      <c r="J788" s="106"/>
      <c r="K788" s="108"/>
      <c r="L788" s="108"/>
      <c r="M788" s="2"/>
      <c r="N788" s="2"/>
      <c r="Q788"/>
      <c r="R788"/>
    </row>
    <row r="789" spans="2:18" s="1" customFormat="1">
      <c r="B789"/>
      <c r="C789"/>
      <c r="D789"/>
      <c r="E789"/>
      <c r="F789" s="6"/>
      <c r="G789" s="6"/>
      <c r="H789" s="4"/>
      <c r="I789" s="3"/>
      <c r="J789" s="106"/>
      <c r="K789" s="108"/>
      <c r="L789" s="108"/>
      <c r="M789" s="2"/>
      <c r="N789" s="2"/>
      <c r="Q789"/>
      <c r="R789"/>
    </row>
    <row r="790" spans="2:18" s="1" customFormat="1">
      <c r="B790"/>
      <c r="C790"/>
      <c r="D790"/>
      <c r="E790"/>
      <c r="F790" s="6"/>
      <c r="G790" s="6"/>
      <c r="H790" s="4"/>
      <c r="I790" s="3"/>
      <c r="J790" s="106"/>
      <c r="K790" s="108"/>
      <c r="L790" s="108"/>
      <c r="M790" s="2"/>
      <c r="N790" s="2"/>
      <c r="Q790"/>
      <c r="R790"/>
    </row>
    <row r="791" spans="2:18" s="1" customFormat="1">
      <c r="B791"/>
      <c r="C791"/>
      <c r="D791"/>
      <c r="E791"/>
      <c r="F791" s="6"/>
      <c r="G791" s="6"/>
      <c r="H791" s="4"/>
      <c r="I791" s="3"/>
      <c r="J791" s="106"/>
      <c r="K791" s="108"/>
      <c r="L791" s="108"/>
      <c r="M791" s="2"/>
      <c r="N791" s="2"/>
      <c r="Q791"/>
      <c r="R791"/>
    </row>
    <row r="792" spans="2:18" s="1" customFormat="1">
      <c r="B792"/>
      <c r="C792"/>
      <c r="D792"/>
      <c r="E792"/>
      <c r="F792" s="6"/>
      <c r="G792" s="6"/>
      <c r="H792" s="4"/>
      <c r="I792" s="3"/>
      <c r="J792" s="106"/>
      <c r="K792" s="108"/>
      <c r="L792" s="108"/>
      <c r="M792" s="2"/>
      <c r="N792" s="2"/>
      <c r="Q792"/>
      <c r="R792"/>
    </row>
    <row r="793" spans="2:18" s="1" customFormat="1">
      <c r="B793"/>
      <c r="C793"/>
      <c r="D793"/>
      <c r="E793"/>
      <c r="F793" s="6"/>
      <c r="G793" s="6"/>
      <c r="H793" s="4"/>
      <c r="I793" s="3"/>
      <c r="J793" s="106"/>
      <c r="K793" s="108"/>
      <c r="L793" s="108"/>
      <c r="M793" s="2"/>
      <c r="N793" s="2"/>
      <c r="Q793"/>
      <c r="R793"/>
    </row>
    <row r="794" spans="2:18" s="1" customFormat="1">
      <c r="B794"/>
      <c r="C794"/>
      <c r="D794"/>
      <c r="E794"/>
      <c r="F794" s="6"/>
      <c r="G794" s="6"/>
      <c r="H794" s="4"/>
      <c r="I794" s="3"/>
      <c r="J794" s="106"/>
      <c r="K794" s="108"/>
      <c r="L794" s="108"/>
      <c r="M794" s="2"/>
      <c r="N794" s="2"/>
      <c r="Q794"/>
      <c r="R794"/>
    </row>
    <row r="795" spans="2:18" s="1" customFormat="1">
      <c r="B795"/>
      <c r="C795"/>
      <c r="D795"/>
      <c r="E795"/>
      <c r="F795" s="6"/>
      <c r="G795" s="6"/>
      <c r="H795" s="4"/>
      <c r="I795" s="3"/>
      <c r="J795" s="106"/>
      <c r="K795" s="108"/>
      <c r="L795" s="108"/>
      <c r="M795" s="2"/>
      <c r="N795" s="2"/>
      <c r="Q795"/>
      <c r="R795"/>
    </row>
    <row r="796" spans="2:18" s="1" customFormat="1">
      <c r="B796"/>
      <c r="C796"/>
      <c r="D796"/>
      <c r="E796"/>
      <c r="F796" s="6"/>
      <c r="G796" s="6"/>
      <c r="H796" s="4"/>
      <c r="I796" s="3"/>
      <c r="J796" s="106"/>
      <c r="K796" s="108"/>
      <c r="L796" s="108"/>
      <c r="M796" s="2"/>
      <c r="N796" s="2"/>
      <c r="Q796"/>
      <c r="R796"/>
    </row>
    <row r="797" spans="2:18" s="1" customFormat="1">
      <c r="B797"/>
      <c r="C797"/>
      <c r="D797"/>
      <c r="E797"/>
      <c r="F797" s="6"/>
      <c r="G797" s="6"/>
      <c r="H797" s="4"/>
      <c r="I797" s="3"/>
      <c r="J797" s="106"/>
      <c r="K797" s="108"/>
      <c r="L797" s="108"/>
      <c r="M797" s="2"/>
      <c r="N797" s="2"/>
      <c r="Q797"/>
      <c r="R797"/>
    </row>
    <row r="798" spans="2:18" s="1" customFormat="1">
      <c r="B798"/>
      <c r="C798"/>
      <c r="D798"/>
      <c r="E798"/>
      <c r="F798" s="6"/>
      <c r="G798" s="6"/>
      <c r="H798" s="4"/>
      <c r="I798" s="3"/>
      <c r="J798" s="106"/>
      <c r="K798" s="108"/>
      <c r="L798" s="108"/>
      <c r="M798" s="2"/>
      <c r="N798" s="2"/>
      <c r="Q798"/>
      <c r="R798"/>
    </row>
    <row r="799" spans="2:18" s="1" customFormat="1">
      <c r="B799"/>
      <c r="C799"/>
      <c r="D799"/>
      <c r="E799"/>
      <c r="F799" s="6"/>
      <c r="G799" s="6"/>
      <c r="H799" s="4"/>
      <c r="I799" s="3"/>
      <c r="J799" s="106"/>
      <c r="K799" s="108"/>
      <c r="L799" s="108"/>
      <c r="M799" s="2"/>
      <c r="N799" s="2"/>
      <c r="Q799"/>
      <c r="R799"/>
    </row>
    <row r="800" spans="2:18" s="1" customFormat="1">
      <c r="B800"/>
      <c r="C800"/>
      <c r="D800"/>
      <c r="E800"/>
      <c r="F800" s="6"/>
      <c r="G800" s="6"/>
      <c r="H800" s="4"/>
      <c r="I800" s="3"/>
      <c r="J800" s="106"/>
      <c r="K800" s="108"/>
      <c r="L800" s="108"/>
      <c r="M800" s="2"/>
      <c r="N800" s="2"/>
      <c r="Q800"/>
      <c r="R800"/>
    </row>
    <row r="801" spans="2:18" s="1" customFormat="1">
      <c r="B801"/>
      <c r="C801"/>
      <c r="D801"/>
      <c r="E801"/>
      <c r="F801" s="6"/>
      <c r="G801" s="6"/>
      <c r="H801" s="4"/>
      <c r="I801" s="3"/>
      <c r="J801" s="106"/>
      <c r="K801" s="108"/>
      <c r="L801" s="108"/>
      <c r="M801" s="2"/>
      <c r="N801" s="2"/>
      <c r="Q801"/>
      <c r="R801"/>
    </row>
    <row r="802" spans="2:18" s="1" customFormat="1">
      <c r="B802"/>
      <c r="C802"/>
      <c r="D802"/>
      <c r="E802"/>
      <c r="F802" s="6"/>
      <c r="G802" s="6"/>
      <c r="H802" s="4"/>
      <c r="I802" s="3"/>
      <c r="J802" s="106"/>
      <c r="K802" s="108"/>
      <c r="L802" s="108"/>
      <c r="M802" s="2"/>
      <c r="N802" s="2"/>
      <c r="Q802"/>
      <c r="R802"/>
    </row>
    <row r="803" spans="2:18" s="1" customFormat="1">
      <c r="B803"/>
      <c r="C803"/>
      <c r="D803"/>
      <c r="E803"/>
      <c r="F803" s="6"/>
      <c r="G803" s="6"/>
      <c r="H803" s="4"/>
      <c r="I803" s="3"/>
      <c r="J803" s="106"/>
      <c r="K803" s="108"/>
      <c r="L803" s="108"/>
      <c r="M803" s="2"/>
      <c r="N803" s="2"/>
      <c r="Q803"/>
      <c r="R803"/>
    </row>
    <row r="804" spans="2:18" s="1" customFormat="1">
      <c r="B804"/>
      <c r="C804"/>
      <c r="D804"/>
      <c r="E804"/>
      <c r="F804" s="6"/>
      <c r="G804" s="6"/>
      <c r="H804" s="4"/>
      <c r="I804" s="3"/>
      <c r="J804" s="106"/>
      <c r="K804" s="108"/>
      <c r="L804" s="108"/>
      <c r="M804" s="2"/>
      <c r="N804" s="2"/>
      <c r="Q804"/>
      <c r="R804"/>
    </row>
    <row r="805" spans="2:18" s="1" customFormat="1">
      <c r="B805"/>
      <c r="C805"/>
      <c r="D805"/>
      <c r="E805"/>
      <c r="F805" s="6"/>
      <c r="G805" s="6"/>
      <c r="H805" s="4"/>
      <c r="I805" s="3"/>
      <c r="J805" s="106"/>
      <c r="K805" s="108"/>
      <c r="L805" s="108"/>
      <c r="M805" s="2"/>
      <c r="N805" s="2"/>
      <c r="Q805"/>
      <c r="R805"/>
    </row>
    <row r="806" spans="2:18" s="1" customFormat="1">
      <c r="B806"/>
      <c r="C806"/>
      <c r="D806"/>
      <c r="E806"/>
      <c r="F806" s="6"/>
      <c r="G806" s="6"/>
      <c r="H806" s="4"/>
      <c r="I806" s="3"/>
      <c r="J806" s="106"/>
      <c r="K806" s="108"/>
      <c r="L806" s="108"/>
      <c r="M806" s="2"/>
      <c r="N806" s="2"/>
      <c r="Q806"/>
      <c r="R806"/>
    </row>
    <row r="807" spans="2:18" s="1" customFormat="1">
      <c r="B807"/>
      <c r="C807"/>
      <c r="D807"/>
      <c r="E807"/>
      <c r="F807" s="6"/>
      <c r="G807" s="6"/>
      <c r="H807" s="4"/>
      <c r="I807" s="3"/>
      <c r="J807" s="106"/>
      <c r="K807" s="108"/>
      <c r="L807" s="108"/>
      <c r="M807" s="2"/>
      <c r="N807" s="2"/>
      <c r="Q807"/>
      <c r="R807"/>
    </row>
    <row r="808" spans="2:18" s="1" customFormat="1">
      <c r="B808"/>
      <c r="C808"/>
      <c r="D808"/>
      <c r="E808"/>
      <c r="F808" s="6"/>
      <c r="G808" s="6"/>
      <c r="H808" s="4"/>
      <c r="I808" s="3"/>
      <c r="J808" s="106"/>
      <c r="K808" s="108"/>
      <c r="L808" s="108"/>
      <c r="M808" s="2"/>
      <c r="N808" s="2"/>
      <c r="Q808"/>
      <c r="R808"/>
    </row>
    <row r="809" spans="2:18" s="1" customFormat="1">
      <c r="B809"/>
      <c r="C809"/>
      <c r="D809"/>
      <c r="E809"/>
      <c r="F809" s="6"/>
      <c r="G809" s="6"/>
      <c r="H809" s="4"/>
      <c r="I809" s="3"/>
      <c r="J809" s="106"/>
      <c r="K809" s="108"/>
      <c r="L809" s="108"/>
      <c r="M809" s="2"/>
      <c r="N809" s="2"/>
      <c r="Q809"/>
      <c r="R809"/>
    </row>
    <row r="810" spans="2:18" s="1" customFormat="1">
      <c r="B810"/>
      <c r="C810"/>
      <c r="D810"/>
      <c r="E810"/>
      <c r="F810" s="6"/>
      <c r="G810" s="6"/>
      <c r="H810" s="4"/>
      <c r="I810" s="3"/>
      <c r="J810" s="106"/>
      <c r="K810" s="108"/>
      <c r="L810" s="108"/>
      <c r="M810" s="2"/>
      <c r="N810" s="2"/>
      <c r="Q810"/>
      <c r="R810"/>
    </row>
    <row r="811" spans="2:18" s="1" customFormat="1">
      <c r="B811"/>
      <c r="C811"/>
      <c r="D811"/>
      <c r="E811"/>
      <c r="F811" s="6"/>
      <c r="G811" s="6"/>
      <c r="H811" s="4"/>
      <c r="I811" s="3"/>
      <c r="J811" s="106"/>
      <c r="K811" s="108"/>
      <c r="L811" s="108"/>
      <c r="M811" s="2"/>
      <c r="N811" s="2"/>
      <c r="Q811"/>
      <c r="R811"/>
    </row>
    <row r="812" spans="2:18" s="1" customFormat="1">
      <c r="B812"/>
      <c r="C812"/>
      <c r="D812"/>
      <c r="E812"/>
      <c r="F812" s="6"/>
      <c r="G812" s="6"/>
      <c r="H812" s="4"/>
      <c r="I812" s="3"/>
      <c r="J812" s="106"/>
      <c r="K812" s="108"/>
      <c r="L812" s="108"/>
      <c r="M812" s="2"/>
      <c r="N812" s="2"/>
      <c r="Q812"/>
      <c r="R812"/>
    </row>
    <row r="813" spans="2:18" s="1" customFormat="1">
      <c r="B813"/>
      <c r="C813"/>
      <c r="D813"/>
      <c r="E813"/>
      <c r="F813" s="6"/>
      <c r="G813" s="6"/>
      <c r="H813" s="4"/>
      <c r="I813" s="3"/>
      <c r="J813" s="106"/>
      <c r="K813" s="108"/>
      <c r="L813" s="108"/>
      <c r="M813" s="2"/>
      <c r="N813" s="2"/>
      <c r="Q813"/>
      <c r="R813"/>
    </row>
    <row r="814" spans="2:18" s="1" customFormat="1">
      <c r="B814"/>
      <c r="C814"/>
      <c r="D814"/>
      <c r="E814"/>
      <c r="F814" s="6"/>
      <c r="G814" s="6"/>
      <c r="H814" s="4"/>
      <c r="I814" s="3"/>
      <c r="J814" s="106"/>
      <c r="K814" s="108"/>
      <c r="L814" s="108"/>
      <c r="M814" s="2"/>
      <c r="N814" s="2"/>
      <c r="Q814"/>
      <c r="R814"/>
    </row>
    <row r="815" spans="2:18" s="1" customFormat="1">
      <c r="B815"/>
      <c r="C815"/>
      <c r="D815"/>
      <c r="E815"/>
      <c r="F815" s="6"/>
      <c r="G815" s="6"/>
      <c r="H815" s="4"/>
      <c r="I815" s="3"/>
      <c r="J815" s="106"/>
      <c r="K815" s="108"/>
      <c r="L815" s="108"/>
      <c r="M815" s="2"/>
      <c r="N815" s="2"/>
      <c r="Q815"/>
      <c r="R815"/>
    </row>
    <row r="816" spans="2:18" s="1" customFormat="1">
      <c r="B816"/>
      <c r="C816"/>
      <c r="D816"/>
      <c r="E816"/>
      <c r="F816" s="6"/>
      <c r="G816" s="6"/>
      <c r="H816" s="4"/>
      <c r="I816" s="3"/>
      <c r="J816" s="106"/>
      <c r="K816" s="108"/>
      <c r="L816" s="108"/>
      <c r="M816" s="2"/>
      <c r="N816" s="2"/>
      <c r="Q816"/>
      <c r="R816"/>
    </row>
    <row r="817" spans="2:18" s="1" customFormat="1">
      <c r="B817"/>
      <c r="C817"/>
      <c r="D817"/>
      <c r="E817"/>
      <c r="F817" s="6"/>
      <c r="G817" s="6"/>
      <c r="H817" s="4"/>
      <c r="I817" s="3"/>
      <c r="J817" s="106"/>
      <c r="K817" s="108"/>
      <c r="L817" s="108"/>
      <c r="M817" s="2"/>
      <c r="N817" s="2"/>
      <c r="Q817"/>
      <c r="R817"/>
    </row>
    <row r="818" spans="2:18" s="1" customFormat="1">
      <c r="B818"/>
      <c r="C818"/>
      <c r="D818"/>
      <c r="E818"/>
      <c r="F818" s="6"/>
      <c r="G818" s="6"/>
      <c r="H818" s="4"/>
      <c r="I818" s="3"/>
      <c r="J818" s="106"/>
      <c r="K818" s="108"/>
      <c r="L818" s="108"/>
      <c r="M818" s="2"/>
      <c r="N818" s="2"/>
      <c r="Q818"/>
      <c r="R818"/>
    </row>
    <row r="819" spans="2:18" s="1" customFormat="1">
      <c r="B819"/>
      <c r="C819"/>
      <c r="D819"/>
      <c r="E819"/>
      <c r="F819" s="6"/>
      <c r="G819" s="6"/>
      <c r="H819" s="4"/>
      <c r="I819" s="3"/>
      <c r="J819" s="106"/>
      <c r="K819" s="108"/>
      <c r="L819" s="108"/>
      <c r="M819" s="2"/>
      <c r="N819" s="2"/>
      <c r="Q819"/>
      <c r="R819"/>
    </row>
    <row r="820" spans="2:18" s="1" customFormat="1">
      <c r="B820"/>
      <c r="C820"/>
      <c r="D820"/>
      <c r="E820"/>
      <c r="F820" s="6"/>
      <c r="G820" s="6"/>
      <c r="H820" s="4"/>
      <c r="I820" s="3"/>
      <c r="J820" s="106"/>
      <c r="K820" s="108"/>
      <c r="L820" s="108"/>
      <c r="M820" s="2"/>
      <c r="N820" s="2"/>
      <c r="Q820"/>
      <c r="R820"/>
    </row>
    <row r="821" spans="2:18" s="1" customFormat="1">
      <c r="B821"/>
      <c r="C821"/>
      <c r="D821"/>
      <c r="E821"/>
      <c r="F821" s="6"/>
      <c r="G821" s="6"/>
      <c r="H821" s="4"/>
      <c r="I821" s="3"/>
      <c r="J821" s="106"/>
      <c r="K821" s="108"/>
      <c r="L821" s="108"/>
      <c r="M821" s="2"/>
      <c r="N821" s="2"/>
      <c r="Q821"/>
      <c r="R821"/>
    </row>
  </sheetData>
  <autoFilter ref="Q5:Q559"/>
  <mergeCells count="11">
    <mergeCell ref="N557:O557"/>
    <mergeCell ref="B1:P1"/>
    <mergeCell ref="B2:B3"/>
    <mergeCell ref="C2:C3"/>
    <mergeCell ref="D2:D3"/>
    <mergeCell ref="E2:E3"/>
    <mergeCell ref="F2:F3"/>
    <mergeCell ref="I2:J2"/>
    <mergeCell ref="K2:L2"/>
    <mergeCell ref="M2:N2"/>
    <mergeCell ref="O2:P2"/>
  </mergeCells>
  <conditionalFormatting sqref="A1:XFD1048576">
    <cfRule type="expression" dxfId="0" priority="1">
      <formula>ROW()=CELL("row")</formula>
    </cfRule>
  </conditionalFormatting>
  <pageMargins left="1.1811023622047245" right="0.15748031496062992" top="0.78740157480314965" bottom="0.98425196850393704" header="0.51181102362204722" footer="0.51181102362204722"/>
  <pageSetup paperSize="8" scale="82" fitToHeight="23" orientation="landscape" r:id="rId1"/>
  <rowBreaks count="3" manualBreakCount="3">
    <brk id="40" min="1" max="17" man="1"/>
    <brk id="82" min="1" max="17" man="1"/>
    <brk id="302" min="1" max="17" man="1"/>
  </rowBreaks>
</worksheet>
</file>

<file path=xl/worksheets/sheet10.xml><?xml version="1.0" encoding="utf-8"?>
<worksheet xmlns="http://schemas.openxmlformats.org/spreadsheetml/2006/main" xmlns:r="http://schemas.openxmlformats.org/officeDocument/2006/relationships">
  <sheetPr codeName="Sheet10"/>
  <dimension ref="A1:O104"/>
  <sheetViews>
    <sheetView view="pageBreakPreview" zoomScale="85" zoomScaleSheetLayoutView="85" workbookViewId="0">
      <pane ySplit="3" topLeftCell="A98" activePane="bottomLeft" state="frozen"/>
      <selection activeCell="G33" sqref="G33"/>
      <selection pane="bottomLeft" activeCell="G33" sqref="G33"/>
    </sheetView>
  </sheetViews>
  <sheetFormatPr defaultRowHeight="15"/>
  <cols>
    <col min="5" max="5" width="48" customWidth="1"/>
    <col min="9" max="9" width="10.42578125" bestFit="1" customWidth="1"/>
    <col min="11" max="11" width="13" bestFit="1" customWidth="1"/>
    <col min="13" max="13" width="13.5703125" bestFit="1" customWidth="1"/>
    <col min="15" max="15" width="16" bestFit="1" customWidth="1"/>
  </cols>
  <sheetData>
    <row r="1" spans="1:15" ht="30.75" thickTop="1" thickBot="1">
      <c r="A1" s="836" t="s">
        <v>523</v>
      </c>
      <c r="B1" s="837"/>
      <c r="C1" s="838"/>
      <c r="D1" s="838"/>
      <c r="E1" s="838"/>
      <c r="F1" s="838"/>
      <c r="G1" s="838"/>
      <c r="H1" s="838"/>
      <c r="I1" s="838"/>
      <c r="J1" s="838"/>
      <c r="K1" s="838"/>
      <c r="L1" s="838"/>
      <c r="M1" s="838"/>
      <c r="N1" s="838"/>
      <c r="O1" s="838"/>
    </row>
    <row r="2" spans="1:15" ht="38.25" customHeight="1">
      <c r="A2" s="827" t="s">
        <v>763</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ht="15.75" thickBot="1">
      <c r="A4" s="63">
        <v>1</v>
      </c>
      <c r="B4" s="306"/>
      <c r="C4" s="64">
        <v>2</v>
      </c>
      <c r="D4" s="65">
        <v>3</v>
      </c>
      <c r="E4" s="64">
        <v>4</v>
      </c>
      <c r="F4" s="64">
        <v>5</v>
      </c>
      <c r="G4" s="152">
        <v>6</v>
      </c>
      <c r="H4" s="65">
        <v>7</v>
      </c>
      <c r="I4" s="65">
        <v>8</v>
      </c>
      <c r="J4" s="64">
        <v>9</v>
      </c>
      <c r="K4" s="65">
        <v>10</v>
      </c>
      <c r="L4" s="64">
        <v>11</v>
      </c>
      <c r="M4" s="65">
        <v>12</v>
      </c>
      <c r="N4" s="65">
        <v>13</v>
      </c>
      <c r="O4" s="65">
        <v>14</v>
      </c>
    </row>
    <row r="5" spans="1:15" ht="30">
      <c r="A5" s="356">
        <v>1</v>
      </c>
      <c r="B5" s="47">
        <v>1</v>
      </c>
      <c r="C5" s="47">
        <v>1</v>
      </c>
      <c r="D5" s="47" t="s">
        <v>511</v>
      </c>
      <c r="E5" s="52" t="s">
        <v>510</v>
      </c>
      <c r="F5" s="53" t="s">
        <v>0</v>
      </c>
      <c r="G5" s="156">
        <v>15010</v>
      </c>
      <c r="H5" s="47">
        <v>400</v>
      </c>
      <c r="I5" s="157">
        <v>6004000</v>
      </c>
      <c r="J5" s="54">
        <v>350</v>
      </c>
      <c r="K5" s="158">
        <v>5253500</v>
      </c>
      <c r="L5" s="159">
        <v>750</v>
      </c>
      <c r="M5" s="160">
        <v>11257500</v>
      </c>
      <c r="N5" s="55">
        <v>491.9486</v>
      </c>
      <c r="O5" s="158">
        <v>7384148.4859999996</v>
      </c>
    </row>
    <row r="6" spans="1:15" ht="30">
      <c r="A6" s="359">
        <v>2</v>
      </c>
      <c r="B6" s="28">
        <v>1</v>
      </c>
      <c r="C6" s="28">
        <v>199</v>
      </c>
      <c r="D6" s="28" t="s">
        <v>509</v>
      </c>
      <c r="E6" s="33" t="s">
        <v>508</v>
      </c>
      <c r="F6" s="29" t="s">
        <v>0</v>
      </c>
      <c r="G6" s="163">
        <v>15010</v>
      </c>
      <c r="H6" s="28">
        <v>385</v>
      </c>
      <c r="I6" s="164">
        <v>5778850</v>
      </c>
      <c r="J6" s="30">
        <v>78</v>
      </c>
      <c r="K6" s="162">
        <v>1170780</v>
      </c>
      <c r="L6" s="161">
        <v>463</v>
      </c>
      <c r="M6" s="165">
        <v>6949630</v>
      </c>
      <c r="N6" s="31">
        <v>263.16500000000002</v>
      </c>
      <c r="O6" s="162">
        <v>3950106.6500000004</v>
      </c>
    </row>
    <row r="7" spans="1:15">
      <c r="A7" s="359">
        <v>4</v>
      </c>
      <c r="B7" s="28">
        <v>2.1</v>
      </c>
      <c r="C7" s="28">
        <v>3</v>
      </c>
      <c r="D7" s="28" t="s">
        <v>505</v>
      </c>
      <c r="E7" s="33" t="s">
        <v>504</v>
      </c>
      <c r="F7" s="29" t="s">
        <v>0</v>
      </c>
      <c r="G7" s="163">
        <v>4035</v>
      </c>
      <c r="H7" s="28">
        <v>160</v>
      </c>
      <c r="I7" s="164">
        <v>645600</v>
      </c>
      <c r="J7" s="30">
        <v>80</v>
      </c>
      <c r="K7" s="162">
        <v>322800</v>
      </c>
      <c r="L7" s="161">
        <v>240</v>
      </c>
      <c r="M7" s="165">
        <v>968400</v>
      </c>
      <c r="N7" s="31">
        <v>217.78020000000001</v>
      </c>
      <c r="O7" s="162">
        <v>878743.10700000008</v>
      </c>
    </row>
    <row r="8" spans="1:15">
      <c r="A8" s="359">
        <v>5</v>
      </c>
      <c r="B8" s="28">
        <v>2.2000000000000002</v>
      </c>
      <c r="C8" s="28">
        <v>4</v>
      </c>
      <c r="D8" s="28" t="s">
        <v>503</v>
      </c>
      <c r="E8" s="33" t="s">
        <v>502</v>
      </c>
      <c r="F8" s="29" t="s">
        <v>0</v>
      </c>
      <c r="G8" s="163">
        <v>3750</v>
      </c>
      <c r="H8" s="28">
        <v>175</v>
      </c>
      <c r="I8" s="164">
        <v>656250</v>
      </c>
      <c r="J8" s="30">
        <v>50</v>
      </c>
      <c r="K8" s="162">
        <v>187500</v>
      </c>
      <c r="L8" s="161">
        <v>225</v>
      </c>
      <c r="M8" s="165">
        <v>843750</v>
      </c>
      <c r="N8" s="31">
        <v>87.032940000000011</v>
      </c>
      <c r="O8" s="162">
        <v>326373.52500000002</v>
      </c>
    </row>
    <row r="9" spans="1:15">
      <c r="A9" s="359">
        <v>17</v>
      </c>
      <c r="B9" s="28">
        <v>8</v>
      </c>
      <c r="C9" s="28">
        <v>15</v>
      </c>
      <c r="D9" s="28" t="s">
        <v>484</v>
      </c>
      <c r="E9" s="33" t="s">
        <v>422</v>
      </c>
      <c r="F9" s="29" t="s">
        <v>3</v>
      </c>
      <c r="G9" s="163">
        <v>115000</v>
      </c>
      <c r="H9" s="28">
        <v>4</v>
      </c>
      <c r="I9" s="164">
        <v>460000</v>
      </c>
      <c r="J9" s="30">
        <v>2</v>
      </c>
      <c r="K9" s="162">
        <v>230000</v>
      </c>
      <c r="L9" s="161">
        <v>6</v>
      </c>
      <c r="M9" s="165">
        <v>690000</v>
      </c>
      <c r="N9" s="31">
        <v>6</v>
      </c>
      <c r="O9" s="162">
        <v>690000</v>
      </c>
    </row>
    <row r="10" spans="1:15" ht="21">
      <c r="A10" s="360"/>
      <c r="B10" s="58"/>
      <c r="C10" s="58"/>
      <c r="D10" s="58"/>
      <c r="E10" s="60" t="s">
        <v>543</v>
      </c>
      <c r="F10" s="58"/>
      <c r="G10" s="163">
        <v>115000</v>
      </c>
      <c r="H10" s="58"/>
      <c r="I10" s="58"/>
      <c r="J10" s="58"/>
      <c r="K10" s="58"/>
      <c r="L10" s="161"/>
      <c r="M10" s="165"/>
      <c r="N10" s="30">
        <v>3</v>
      </c>
      <c r="O10" s="162">
        <v>345000</v>
      </c>
    </row>
    <row r="11" spans="1:15" ht="30">
      <c r="A11" s="359">
        <v>18</v>
      </c>
      <c r="B11" s="28">
        <v>8</v>
      </c>
      <c r="C11" s="28">
        <v>240</v>
      </c>
      <c r="D11" s="28" t="s">
        <v>483</v>
      </c>
      <c r="E11" s="33" t="s">
        <v>482</v>
      </c>
      <c r="F11" s="29" t="s">
        <v>3</v>
      </c>
      <c r="G11" s="163">
        <v>525000</v>
      </c>
      <c r="H11" s="28">
        <v>2</v>
      </c>
      <c r="I11" s="164">
        <v>1050000</v>
      </c>
      <c r="J11" s="30"/>
      <c r="K11" s="162">
        <v>0</v>
      </c>
      <c r="L11" s="161">
        <v>2</v>
      </c>
      <c r="M11" s="165">
        <v>1050000</v>
      </c>
      <c r="N11" s="31">
        <v>2</v>
      </c>
      <c r="O11" s="162">
        <v>1050000</v>
      </c>
    </row>
    <row r="12" spans="1:15">
      <c r="A12" s="359">
        <v>19</v>
      </c>
      <c r="B12" s="28">
        <v>10</v>
      </c>
      <c r="C12" s="28">
        <v>16</v>
      </c>
      <c r="D12" s="28" t="s">
        <v>481</v>
      </c>
      <c r="E12" s="33" t="s">
        <v>480</v>
      </c>
      <c r="F12" s="29" t="s">
        <v>3</v>
      </c>
      <c r="G12" s="163">
        <v>75000</v>
      </c>
      <c r="H12" s="28">
        <v>4</v>
      </c>
      <c r="I12" s="164">
        <v>300000</v>
      </c>
      <c r="J12" s="30">
        <v>2</v>
      </c>
      <c r="K12" s="162">
        <v>150000</v>
      </c>
      <c r="L12" s="161">
        <v>6</v>
      </c>
      <c r="M12" s="165">
        <v>450000</v>
      </c>
      <c r="N12" s="31">
        <v>6</v>
      </c>
      <c r="O12" s="162">
        <v>450000</v>
      </c>
    </row>
    <row r="13" spans="1:15">
      <c r="A13" s="359">
        <v>20</v>
      </c>
      <c r="B13" s="28">
        <v>11</v>
      </c>
      <c r="C13" s="28">
        <v>17</v>
      </c>
      <c r="D13" s="28" t="s">
        <v>479</v>
      </c>
      <c r="E13" s="33" t="s">
        <v>478</v>
      </c>
      <c r="F13" s="29" t="s">
        <v>3</v>
      </c>
      <c r="G13" s="163">
        <v>18750</v>
      </c>
      <c r="H13" s="28">
        <v>4</v>
      </c>
      <c r="I13" s="164">
        <v>75000</v>
      </c>
      <c r="J13" s="30">
        <v>2</v>
      </c>
      <c r="K13" s="162">
        <v>37500</v>
      </c>
      <c r="L13" s="161">
        <v>6</v>
      </c>
      <c r="M13" s="165">
        <v>112500</v>
      </c>
      <c r="N13" s="31">
        <v>6</v>
      </c>
      <c r="O13" s="162">
        <v>112500</v>
      </c>
    </row>
    <row r="14" spans="1:15" ht="30">
      <c r="A14" s="359">
        <v>39</v>
      </c>
      <c r="B14" s="28">
        <v>1</v>
      </c>
      <c r="C14" s="28">
        <v>34</v>
      </c>
      <c r="D14" s="28" t="s">
        <v>441</v>
      </c>
      <c r="E14" s="33" t="s">
        <v>440</v>
      </c>
      <c r="F14" s="29" t="s">
        <v>0</v>
      </c>
      <c r="G14" s="163">
        <v>15010</v>
      </c>
      <c r="H14" s="28">
        <v>202</v>
      </c>
      <c r="I14" s="164">
        <v>3032020</v>
      </c>
      <c r="J14" s="30">
        <v>0</v>
      </c>
      <c r="K14" s="162">
        <v>0</v>
      </c>
      <c r="L14" s="161">
        <v>202</v>
      </c>
      <c r="M14" s="165">
        <v>3032020</v>
      </c>
      <c r="N14" s="31">
        <v>202</v>
      </c>
      <c r="O14" s="162">
        <v>3032020</v>
      </c>
    </row>
    <row r="15" spans="1:15" ht="21">
      <c r="A15" s="360"/>
      <c r="B15" s="58"/>
      <c r="C15" s="58"/>
      <c r="D15" s="58"/>
      <c r="E15" s="60" t="s">
        <v>543</v>
      </c>
      <c r="F15" s="58"/>
      <c r="G15" s="163">
        <v>15010</v>
      </c>
      <c r="H15" s="58"/>
      <c r="I15" s="58"/>
      <c r="J15" s="58"/>
      <c r="K15" s="58"/>
      <c r="L15" s="161"/>
      <c r="M15" s="165"/>
      <c r="N15" s="176">
        <v>136.93180000000001</v>
      </c>
      <c r="O15" s="162">
        <v>2055346.3180000002</v>
      </c>
    </row>
    <row r="16" spans="1:15" ht="30">
      <c r="A16" s="359">
        <v>40</v>
      </c>
      <c r="B16" s="28">
        <v>1</v>
      </c>
      <c r="C16" s="28">
        <v>35</v>
      </c>
      <c r="D16" s="28" t="s">
        <v>439</v>
      </c>
      <c r="E16" s="33" t="s">
        <v>438</v>
      </c>
      <c r="F16" s="29" t="s">
        <v>0</v>
      </c>
      <c r="G16" s="163">
        <v>15010</v>
      </c>
      <c r="H16" s="28">
        <v>146</v>
      </c>
      <c r="I16" s="164">
        <v>2191460</v>
      </c>
      <c r="J16" s="30">
        <v>0</v>
      </c>
      <c r="K16" s="162">
        <v>0</v>
      </c>
      <c r="L16" s="161">
        <v>146</v>
      </c>
      <c r="M16" s="165">
        <v>2191460</v>
      </c>
      <c r="N16" s="31">
        <v>146</v>
      </c>
      <c r="O16" s="162">
        <v>2191460</v>
      </c>
    </row>
    <row r="17" spans="1:15" ht="21">
      <c r="A17" s="360"/>
      <c r="B17" s="58"/>
      <c r="C17" s="58"/>
      <c r="D17" s="58"/>
      <c r="E17" s="60" t="s">
        <v>543</v>
      </c>
      <c r="F17" s="58"/>
      <c r="G17" s="163">
        <v>15010</v>
      </c>
      <c r="H17" s="58"/>
      <c r="I17" s="58"/>
      <c r="J17" s="58"/>
      <c r="K17" s="58"/>
      <c r="L17" s="161"/>
      <c r="M17" s="165"/>
      <c r="N17" s="176">
        <v>33.22</v>
      </c>
      <c r="O17" s="162">
        <v>498632.2</v>
      </c>
    </row>
    <row r="18" spans="1:15">
      <c r="A18" s="359">
        <v>41</v>
      </c>
      <c r="B18" s="28">
        <v>2.1</v>
      </c>
      <c r="C18" s="28">
        <v>202</v>
      </c>
      <c r="D18" s="28" t="s">
        <v>437</v>
      </c>
      <c r="E18" s="33" t="s">
        <v>436</v>
      </c>
      <c r="F18" s="29" t="s">
        <v>0</v>
      </c>
      <c r="G18" s="163">
        <v>4035</v>
      </c>
      <c r="H18" s="28">
        <v>146</v>
      </c>
      <c r="I18" s="164">
        <v>589110</v>
      </c>
      <c r="J18" s="30"/>
      <c r="K18" s="162">
        <v>0</v>
      </c>
      <c r="L18" s="161">
        <v>146</v>
      </c>
      <c r="M18" s="165">
        <v>589110</v>
      </c>
      <c r="N18" s="31">
        <v>73.664400000000001</v>
      </c>
      <c r="O18" s="162">
        <v>297235.85399999999</v>
      </c>
    </row>
    <row r="19" spans="1:15">
      <c r="A19" s="359">
        <v>42</v>
      </c>
      <c r="B19" s="28">
        <v>2.2000000000000002</v>
      </c>
      <c r="C19" s="28">
        <v>36</v>
      </c>
      <c r="D19" s="28" t="s">
        <v>435</v>
      </c>
      <c r="E19" s="33" t="s">
        <v>434</v>
      </c>
      <c r="F19" s="29" t="s">
        <v>0</v>
      </c>
      <c r="G19" s="163">
        <v>3750</v>
      </c>
      <c r="H19" s="28">
        <v>61</v>
      </c>
      <c r="I19" s="164">
        <v>228750</v>
      </c>
      <c r="J19" s="30"/>
      <c r="K19" s="162">
        <v>0</v>
      </c>
      <c r="L19" s="161">
        <v>61</v>
      </c>
      <c r="M19" s="165">
        <v>228750</v>
      </c>
      <c r="N19" s="31">
        <v>61</v>
      </c>
      <c r="O19" s="162">
        <v>228750</v>
      </c>
    </row>
    <row r="20" spans="1:15" ht="21">
      <c r="A20" s="360"/>
      <c r="B20" s="58"/>
      <c r="C20" s="58"/>
      <c r="D20" s="58"/>
      <c r="E20" s="60" t="s">
        <v>543</v>
      </c>
      <c r="F20" s="58"/>
      <c r="G20" s="163">
        <v>3750</v>
      </c>
      <c r="H20" s="58"/>
      <c r="I20" s="58"/>
      <c r="J20" s="58"/>
      <c r="K20" s="58"/>
      <c r="L20" s="161"/>
      <c r="M20" s="165"/>
      <c r="N20" s="176">
        <v>70.407399999999996</v>
      </c>
      <c r="O20" s="162">
        <v>264027.75</v>
      </c>
    </row>
    <row r="21" spans="1:15">
      <c r="A21" s="359">
        <v>48</v>
      </c>
      <c r="B21" s="28">
        <v>8</v>
      </c>
      <c r="C21" s="28">
        <v>42</v>
      </c>
      <c r="D21" s="28" t="s">
        <v>423</v>
      </c>
      <c r="E21" s="33" t="s">
        <v>422</v>
      </c>
      <c r="F21" s="29" t="s">
        <v>3</v>
      </c>
      <c r="G21" s="163">
        <v>525000</v>
      </c>
      <c r="H21" s="28">
        <v>3</v>
      </c>
      <c r="I21" s="164">
        <v>1575000</v>
      </c>
      <c r="J21" s="30"/>
      <c r="K21" s="162">
        <v>0</v>
      </c>
      <c r="L21" s="161">
        <v>3</v>
      </c>
      <c r="M21" s="165">
        <v>1575000</v>
      </c>
      <c r="N21" s="31">
        <v>3</v>
      </c>
      <c r="O21" s="162">
        <v>1575000</v>
      </c>
    </row>
    <row r="22" spans="1:15">
      <c r="A22" s="359">
        <v>49</v>
      </c>
      <c r="B22" s="28">
        <v>15</v>
      </c>
      <c r="C22" s="28">
        <v>43</v>
      </c>
      <c r="D22" s="28" t="s">
        <v>421</v>
      </c>
      <c r="E22" s="33" t="s">
        <v>420</v>
      </c>
      <c r="F22" s="29" t="s">
        <v>0</v>
      </c>
      <c r="G22" s="163">
        <v>650.00000000000011</v>
      </c>
      <c r="H22" s="28">
        <v>40</v>
      </c>
      <c r="I22" s="164">
        <v>26000.000000000004</v>
      </c>
      <c r="J22" s="30"/>
      <c r="K22" s="162">
        <v>0</v>
      </c>
      <c r="L22" s="161">
        <v>40</v>
      </c>
      <c r="M22" s="165">
        <v>26000.000000000004</v>
      </c>
      <c r="N22" s="31">
        <v>40</v>
      </c>
      <c r="O22" s="162">
        <v>26000.000000000004</v>
      </c>
    </row>
    <row r="23" spans="1:15">
      <c r="A23" s="359">
        <v>54</v>
      </c>
      <c r="B23" s="28">
        <v>11</v>
      </c>
      <c r="C23" s="28">
        <v>48</v>
      </c>
      <c r="D23" s="28" t="s">
        <v>411</v>
      </c>
      <c r="E23" s="33" t="s">
        <v>410</v>
      </c>
      <c r="F23" s="29" t="s">
        <v>3</v>
      </c>
      <c r="G23" s="163">
        <v>18750</v>
      </c>
      <c r="H23" s="28">
        <v>5</v>
      </c>
      <c r="I23" s="164">
        <v>93750</v>
      </c>
      <c r="J23" s="30"/>
      <c r="K23" s="162">
        <v>0</v>
      </c>
      <c r="L23" s="161">
        <v>5</v>
      </c>
      <c r="M23" s="165">
        <v>93750</v>
      </c>
      <c r="N23" s="31">
        <v>5</v>
      </c>
      <c r="O23" s="162">
        <v>93750</v>
      </c>
    </row>
    <row r="24" spans="1:15" ht="21">
      <c r="A24" s="365"/>
      <c r="B24" s="126"/>
      <c r="C24" s="126"/>
      <c r="D24" s="126"/>
      <c r="E24" s="127" t="s">
        <v>543</v>
      </c>
      <c r="F24" s="126"/>
      <c r="G24" s="166">
        <v>18750</v>
      </c>
      <c r="H24" s="126"/>
      <c r="I24" s="126"/>
      <c r="J24" s="126"/>
      <c r="K24" s="126"/>
      <c r="L24" s="169"/>
      <c r="M24" s="170"/>
      <c r="N24" s="40">
        <v>1</v>
      </c>
      <c r="O24" s="168">
        <v>18750</v>
      </c>
    </row>
    <row r="25" spans="1:15" ht="90">
      <c r="A25" s="359">
        <v>144</v>
      </c>
      <c r="B25" s="28"/>
      <c r="C25" s="28">
        <v>116</v>
      </c>
      <c r="D25" s="28" t="s">
        <v>231</v>
      </c>
      <c r="E25" s="33" t="s">
        <v>230</v>
      </c>
      <c r="F25" s="29" t="s">
        <v>23</v>
      </c>
      <c r="G25" s="163">
        <v>5400</v>
      </c>
      <c r="H25" s="28">
        <v>10</v>
      </c>
      <c r="I25" s="164">
        <v>54000</v>
      </c>
      <c r="J25" s="30"/>
      <c r="K25" s="162">
        <v>0</v>
      </c>
      <c r="L25" s="161">
        <v>10</v>
      </c>
      <c r="M25" s="165">
        <v>54000</v>
      </c>
      <c r="N25" s="31">
        <v>10</v>
      </c>
      <c r="O25" s="162">
        <v>54000</v>
      </c>
    </row>
    <row r="26" spans="1:15" ht="90">
      <c r="A26" s="359">
        <v>145</v>
      </c>
      <c r="B26" s="28"/>
      <c r="C26" s="28">
        <v>117</v>
      </c>
      <c r="D26" s="28" t="s">
        <v>229</v>
      </c>
      <c r="E26" s="33" t="s">
        <v>228</v>
      </c>
      <c r="F26" s="29" t="s">
        <v>23</v>
      </c>
      <c r="G26" s="163">
        <v>4500</v>
      </c>
      <c r="H26" s="28">
        <v>1.5</v>
      </c>
      <c r="I26" s="164">
        <v>6750</v>
      </c>
      <c r="J26" s="30"/>
      <c r="K26" s="162">
        <v>0</v>
      </c>
      <c r="L26" s="161">
        <v>1.5</v>
      </c>
      <c r="M26" s="165">
        <v>6750</v>
      </c>
      <c r="N26" s="31">
        <v>1.5</v>
      </c>
      <c r="O26" s="162">
        <v>6750</v>
      </c>
    </row>
    <row r="27" spans="1:15" ht="21">
      <c r="A27" s="360"/>
      <c r="B27" s="58"/>
      <c r="C27" s="58"/>
      <c r="D27" s="58"/>
      <c r="E27" s="60" t="s">
        <v>543</v>
      </c>
      <c r="F27" s="58"/>
      <c r="G27" s="163">
        <v>4500</v>
      </c>
      <c r="H27" s="58"/>
      <c r="I27" s="58"/>
      <c r="J27" s="58"/>
      <c r="K27" s="58"/>
      <c r="L27" s="161"/>
      <c r="M27" s="165"/>
      <c r="N27" s="176">
        <v>50.401499999999999</v>
      </c>
      <c r="O27" s="162">
        <v>226806.75</v>
      </c>
    </row>
    <row r="28" spans="1:15" ht="90">
      <c r="A28" s="359">
        <v>146</v>
      </c>
      <c r="B28" s="28"/>
      <c r="C28" s="28">
        <v>118</v>
      </c>
      <c r="D28" s="28" t="s">
        <v>227</v>
      </c>
      <c r="E28" s="33" t="s">
        <v>226</v>
      </c>
      <c r="F28" s="29" t="s">
        <v>23</v>
      </c>
      <c r="G28" s="163">
        <v>900</v>
      </c>
      <c r="H28" s="28">
        <v>118</v>
      </c>
      <c r="I28" s="164">
        <v>106200</v>
      </c>
      <c r="J28" s="30"/>
      <c r="K28" s="162">
        <v>0</v>
      </c>
      <c r="L28" s="161">
        <v>118</v>
      </c>
      <c r="M28" s="165">
        <v>106200</v>
      </c>
      <c r="N28" s="31">
        <v>118</v>
      </c>
      <c r="O28" s="162">
        <v>106200</v>
      </c>
    </row>
    <row r="29" spans="1:15" ht="21">
      <c r="A29" s="360"/>
      <c r="B29" s="58"/>
      <c r="C29" s="58"/>
      <c r="D29" s="58"/>
      <c r="E29" s="60" t="s">
        <v>543</v>
      </c>
      <c r="F29" s="58"/>
      <c r="G29" s="163">
        <v>900</v>
      </c>
      <c r="H29" s="58"/>
      <c r="I29" s="58"/>
      <c r="J29" s="58"/>
      <c r="K29" s="58"/>
      <c r="L29" s="161"/>
      <c r="M29" s="165"/>
      <c r="N29" s="176">
        <v>34.691000000000003</v>
      </c>
      <c r="O29" s="162">
        <v>31221.9</v>
      </c>
    </row>
    <row r="30" spans="1:15" ht="105">
      <c r="A30" s="359">
        <v>147</v>
      </c>
      <c r="B30" s="28"/>
      <c r="C30" s="28">
        <v>119</v>
      </c>
      <c r="D30" s="28" t="s">
        <v>225</v>
      </c>
      <c r="E30" s="33" t="s">
        <v>224</v>
      </c>
      <c r="F30" s="29" t="s">
        <v>0</v>
      </c>
      <c r="G30" s="163">
        <v>630</v>
      </c>
      <c r="H30" s="28">
        <v>25</v>
      </c>
      <c r="I30" s="164">
        <v>15750</v>
      </c>
      <c r="J30" s="30"/>
      <c r="K30" s="162">
        <v>0</v>
      </c>
      <c r="L30" s="161">
        <v>25</v>
      </c>
      <c r="M30" s="165">
        <v>15750</v>
      </c>
      <c r="N30" s="31">
        <v>25</v>
      </c>
      <c r="O30" s="162">
        <v>15750</v>
      </c>
    </row>
    <row r="31" spans="1:15" ht="21">
      <c r="A31" s="360"/>
      <c r="B31" s="58"/>
      <c r="C31" s="58"/>
      <c r="D31" s="58"/>
      <c r="E31" s="60" t="s">
        <v>543</v>
      </c>
      <c r="F31" s="58"/>
      <c r="G31" s="163">
        <v>630</v>
      </c>
      <c r="H31" s="58"/>
      <c r="I31" s="58"/>
      <c r="J31" s="58"/>
      <c r="K31" s="58"/>
      <c r="L31" s="161"/>
      <c r="M31" s="165"/>
      <c r="N31" s="176">
        <v>667.92650000000003</v>
      </c>
      <c r="O31" s="162">
        <v>420793.69500000001</v>
      </c>
    </row>
    <row r="32" spans="1:15" ht="105">
      <c r="A32" s="359">
        <v>148</v>
      </c>
      <c r="B32" s="28"/>
      <c r="C32" s="28">
        <v>120</v>
      </c>
      <c r="D32" s="28" t="s">
        <v>223</v>
      </c>
      <c r="E32" s="33" t="s">
        <v>222</v>
      </c>
      <c r="F32" s="29" t="s">
        <v>3</v>
      </c>
      <c r="G32" s="163">
        <v>1800</v>
      </c>
      <c r="H32" s="28">
        <v>57</v>
      </c>
      <c r="I32" s="164">
        <v>102600</v>
      </c>
      <c r="J32" s="30"/>
      <c r="K32" s="162">
        <v>0</v>
      </c>
      <c r="L32" s="161">
        <v>57</v>
      </c>
      <c r="M32" s="165">
        <v>102600</v>
      </c>
      <c r="N32" s="31">
        <v>57</v>
      </c>
      <c r="O32" s="162">
        <v>102600</v>
      </c>
    </row>
    <row r="33" spans="1:15" ht="21">
      <c r="A33" s="360"/>
      <c r="B33" s="58"/>
      <c r="C33" s="58"/>
      <c r="D33" s="58"/>
      <c r="E33" s="60" t="s">
        <v>543</v>
      </c>
      <c r="F33" s="58"/>
      <c r="G33" s="163">
        <v>1800</v>
      </c>
      <c r="H33" s="58"/>
      <c r="I33" s="58"/>
      <c r="J33" s="58"/>
      <c r="K33" s="58"/>
      <c r="L33" s="161"/>
      <c r="M33" s="165"/>
      <c r="N33" s="176">
        <v>146</v>
      </c>
      <c r="O33" s="162">
        <v>262800</v>
      </c>
    </row>
    <row r="34" spans="1:15" ht="60">
      <c r="A34" s="359">
        <v>149</v>
      </c>
      <c r="B34" s="28"/>
      <c r="C34" s="28">
        <v>121</v>
      </c>
      <c r="D34" s="28" t="s">
        <v>221</v>
      </c>
      <c r="E34" s="33" t="s">
        <v>220</v>
      </c>
      <c r="F34" s="29" t="s">
        <v>23</v>
      </c>
      <c r="G34" s="163">
        <v>900</v>
      </c>
      <c r="H34" s="28">
        <v>250</v>
      </c>
      <c r="I34" s="164">
        <v>225000</v>
      </c>
      <c r="J34" s="30"/>
      <c r="K34" s="162">
        <v>0</v>
      </c>
      <c r="L34" s="161">
        <v>250</v>
      </c>
      <c r="M34" s="165">
        <v>225000</v>
      </c>
      <c r="N34" s="31">
        <v>250</v>
      </c>
      <c r="O34" s="162">
        <v>225000</v>
      </c>
    </row>
    <row r="35" spans="1:15" ht="21">
      <c r="A35" s="360"/>
      <c r="B35" s="58"/>
      <c r="C35" s="58"/>
      <c r="D35" s="58"/>
      <c r="E35" s="60" t="s">
        <v>543</v>
      </c>
      <c r="F35" s="58"/>
      <c r="G35" s="163">
        <v>900</v>
      </c>
      <c r="H35" s="58"/>
      <c r="I35" s="58"/>
      <c r="J35" s="58"/>
      <c r="K35" s="58"/>
      <c r="L35" s="161"/>
      <c r="M35" s="165"/>
      <c r="N35" s="176">
        <v>64.769000000000005</v>
      </c>
      <c r="O35" s="162">
        <v>58292.100000000006</v>
      </c>
    </row>
    <row r="36" spans="1:15">
      <c r="A36" s="359">
        <v>150</v>
      </c>
      <c r="B36" s="28">
        <v>40</v>
      </c>
      <c r="C36" s="28">
        <v>122</v>
      </c>
      <c r="D36" s="28" t="s">
        <v>219</v>
      </c>
      <c r="E36" s="33" t="s">
        <v>218</v>
      </c>
      <c r="F36" s="29" t="s">
        <v>23</v>
      </c>
      <c r="G36" s="163">
        <v>18900</v>
      </c>
      <c r="H36" s="28">
        <v>3</v>
      </c>
      <c r="I36" s="164">
        <v>56700</v>
      </c>
      <c r="J36" s="30"/>
      <c r="K36" s="162">
        <v>0</v>
      </c>
      <c r="L36" s="161">
        <v>3</v>
      </c>
      <c r="M36" s="165">
        <v>56700</v>
      </c>
      <c r="N36" s="31">
        <v>3</v>
      </c>
      <c r="O36" s="162">
        <v>56700</v>
      </c>
    </row>
    <row r="37" spans="1:15" ht="21">
      <c r="A37" s="360"/>
      <c r="B37" s="58"/>
      <c r="C37" s="58"/>
      <c r="D37" s="58"/>
      <c r="E37" s="60" t="s">
        <v>543</v>
      </c>
      <c r="F37" s="58"/>
      <c r="G37" s="163">
        <v>18900</v>
      </c>
      <c r="H37" s="58"/>
      <c r="I37" s="58"/>
      <c r="J37" s="58"/>
      <c r="K37" s="58"/>
      <c r="L37" s="161"/>
      <c r="M37" s="165"/>
      <c r="N37" s="30">
        <v>0.17</v>
      </c>
      <c r="O37" s="162">
        <v>3213.0000000000005</v>
      </c>
    </row>
    <row r="38" spans="1:15">
      <c r="A38" s="359">
        <v>151</v>
      </c>
      <c r="B38" s="28">
        <v>41</v>
      </c>
      <c r="C38" s="28">
        <v>123</v>
      </c>
      <c r="D38" s="28" t="s">
        <v>217</v>
      </c>
      <c r="E38" s="33" t="s">
        <v>216</v>
      </c>
      <c r="F38" s="29" t="s">
        <v>0</v>
      </c>
      <c r="G38" s="163">
        <v>1170</v>
      </c>
      <c r="H38" s="28">
        <v>12</v>
      </c>
      <c r="I38" s="164">
        <v>14040</v>
      </c>
      <c r="J38" s="30"/>
      <c r="K38" s="162">
        <v>0</v>
      </c>
      <c r="L38" s="161">
        <v>12</v>
      </c>
      <c r="M38" s="165">
        <v>14040</v>
      </c>
      <c r="N38" s="31">
        <v>0</v>
      </c>
      <c r="O38" s="162">
        <v>0</v>
      </c>
    </row>
    <row r="39" spans="1:15" ht="21">
      <c r="A39" s="360"/>
      <c r="B39" s="58"/>
      <c r="C39" s="58"/>
      <c r="D39" s="58"/>
      <c r="E39" s="58"/>
      <c r="F39" s="58"/>
      <c r="G39" s="58"/>
      <c r="H39" s="58"/>
      <c r="I39" s="58"/>
      <c r="J39" s="58"/>
      <c r="K39" s="58"/>
      <c r="L39" s="161"/>
      <c r="M39" s="58"/>
      <c r="N39" s="58"/>
      <c r="O39" s="58"/>
    </row>
    <row r="40" spans="1:15">
      <c r="A40" s="359">
        <v>152</v>
      </c>
      <c r="B40" s="28">
        <v>41</v>
      </c>
      <c r="C40" s="28">
        <v>124</v>
      </c>
      <c r="D40" s="28" t="s">
        <v>215</v>
      </c>
      <c r="E40" s="33" t="s">
        <v>214</v>
      </c>
      <c r="F40" s="29" t="s">
        <v>0</v>
      </c>
      <c r="G40" s="163">
        <v>900</v>
      </c>
      <c r="H40" s="28">
        <v>12</v>
      </c>
      <c r="I40" s="164">
        <v>10800</v>
      </c>
      <c r="J40" s="30"/>
      <c r="K40" s="162">
        <v>0</v>
      </c>
      <c r="L40" s="161">
        <v>12</v>
      </c>
      <c r="M40" s="165">
        <v>10800</v>
      </c>
      <c r="N40" s="31">
        <v>0</v>
      </c>
      <c r="O40" s="162">
        <v>0</v>
      </c>
    </row>
    <row r="41" spans="1:15" ht="21">
      <c r="A41" s="360"/>
      <c r="B41" s="58"/>
      <c r="C41" s="58"/>
      <c r="D41" s="58"/>
      <c r="E41" s="58"/>
      <c r="F41" s="58"/>
      <c r="G41" s="58"/>
      <c r="H41" s="58"/>
      <c r="I41" s="58"/>
      <c r="J41" s="58"/>
      <c r="K41" s="58"/>
      <c r="L41" s="161"/>
      <c r="M41" s="58"/>
      <c r="N41" s="58"/>
      <c r="O41" s="58"/>
    </row>
    <row r="42" spans="1:15" ht="30">
      <c r="A42" s="359">
        <v>153</v>
      </c>
      <c r="B42" s="28">
        <v>42</v>
      </c>
      <c r="C42" s="28">
        <v>125</v>
      </c>
      <c r="D42" s="28" t="s">
        <v>213</v>
      </c>
      <c r="E42" s="33" t="s">
        <v>212</v>
      </c>
      <c r="F42" s="29" t="s">
        <v>23</v>
      </c>
      <c r="G42" s="163">
        <v>15300</v>
      </c>
      <c r="H42" s="28">
        <v>3</v>
      </c>
      <c r="I42" s="164">
        <v>45900</v>
      </c>
      <c r="J42" s="30"/>
      <c r="K42" s="162">
        <v>0</v>
      </c>
      <c r="L42" s="161">
        <v>3</v>
      </c>
      <c r="M42" s="165">
        <v>45900</v>
      </c>
      <c r="N42" s="31">
        <v>3</v>
      </c>
      <c r="O42" s="162">
        <v>45900</v>
      </c>
    </row>
    <row r="43" spans="1:15" ht="21">
      <c r="A43" s="360"/>
      <c r="B43" s="58"/>
      <c r="C43" s="58"/>
      <c r="D43" s="58"/>
      <c r="E43" s="60" t="s">
        <v>543</v>
      </c>
      <c r="F43" s="58"/>
      <c r="G43" s="163">
        <v>15300</v>
      </c>
      <c r="H43" s="58"/>
      <c r="I43" s="58"/>
      <c r="J43" s="58"/>
      <c r="K43" s="58"/>
      <c r="L43" s="161"/>
      <c r="M43" s="165"/>
      <c r="N43" s="176">
        <v>108.95100000000001</v>
      </c>
      <c r="O43" s="162">
        <v>1666950.3</v>
      </c>
    </row>
    <row r="44" spans="1:15" ht="30">
      <c r="A44" s="359">
        <v>154</v>
      </c>
      <c r="B44" s="28">
        <v>43</v>
      </c>
      <c r="C44" s="28">
        <v>126</v>
      </c>
      <c r="D44" s="28" t="s">
        <v>211</v>
      </c>
      <c r="E44" s="33" t="s">
        <v>210</v>
      </c>
      <c r="F44" s="29" t="s">
        <v>0</v>
      </c>
      <c r="G44" s="163">
        <v>2700</v>
      </c>
      <c r="H44" s="28">
        <v>500</v>
      </c>
      <c r="I44" s="164">
        <v>1350000</v>
      </c>
      <c r="J44" s="30"/>
      <c r="K44" s="162">
        <v>0</v>
      </c>
      <c r="L44" s="161">
        <v>500</v>
      </c>
      <c r="M44" s="165">
        <v>1350000</v>
      </c>
      <c r="N44" s="31">
        <v>404.9325</v>
      </c>
      <c r="O44" s="162">
        <v>1093317.75</v>
      </c>
    </row>
    <row r="45" spans="1:15" ht="21">
      <c r="A45" s="360"/>
      <c r="B45" s="58"/>
      <c r="C45" s="58"/>
      <c r="D45" s="58"/>
      <c r="E45" s="58"/>
      <c r="F45" s="58"/>
      <c r="G45" s="58"/>
      <c r="H45" s="58"/>
      <c r="I45" s="58"/>
      <c r="J45" s="58"/>
      <c r="K45" s="58"/>
      <c r="L45" s="161"/>
      <c r="M45" s="58"/>
      <c r="N45" s="58"/>
      <c r="O45" s="58"/>
    </row>
    <row r="46" spans="1:15" ht="30">
      <c r="A46" s="359">
        <v>155</v>
      </c>
      <c r="B46" s="28">
        <v>44</v>
      </c>
      <c r="C46" s="28">
        <v>127</v>
      </c>
      <c r="D46" s="28" t="s">
        <v>209</v>
      </c>
      <c r="E46" s="33" t="s">
        <v>208</v>
      </c>
      <c r="F46" s="29" t="s">
        <v>23</v>
      </c>
      <c r="G46" s="163">
        <v>9000</v>
      </c>
      <c r="H46" s="28">
        <v>1.5</v>
      </c>
      <c r="I46" s="164">
        <v>13500</v>
      </c>
      <c r="J46" s="30"/>
      <c r="K46" s="162">
        <v>0</v>
      </c>
      <c r="L46" s="161">
        <v>1.5</v>
      </c>
      <c r="M46" s="165">
        <v>13500</v>
      </c>
      <c r="N46" s="31">
        <v>0</v>
      </c>
      <c r="O46" s="162">
        <v>0</v>
      </c>
    </row>
    <row r="47" spans="1:15" ht="21">
      <c r="A47" s="360"/>
      <c r="B47" s="58"/>
      <c r="C47" s="58"/>
      <c r="D47" s="58"/>
      <c r="E47" s="58"/>
      <c r="F47" s="58"/>
      <c r="G47" s="58"/>
      <c r="H47" s="58"/>
      <c r="I47" s="58"/>
      <c r="J47" s="58"/>
      <c r="K47" s="58"/>
      <c r="L47" s="161"/>
      <c r="M47" s="58"/>
      <c r="N47" s="58"/>
      <c r="O47" s="58"/>
    </row>
    <row r="48" spans="1:15" ht="45">
      <c r="A48" s="359">
        <v>156</v>
      </c>
      <c r="B48" s="28">
        <v>45</v>
      </c>
      <c r="C48" s="28">
        <v>128</v>
      </c>
      <c r="D48" s="28" t="s">
        <v>207</v>
      </c>
      <c r="E48" s="33" t="s">
        <v>206</v>
      </c>
      <c r="F48" s="29" t="s">
        <v>23</v>
      </c>
      <c r="G48" s="163">
        <v>7200</v>
      </c>
      <c r="H48" s="28">
        <v>23</v>
      </c>
      <c r="I48" s="164">
        <v>165600</v>
      </c>
      <c r="J48" s="30"/>
      <c r="K48" s="162">
        <v>0</v>
      </c>
      <c r="L48" s="161">
        <v>23</v>
      </c>
      <c r="M48" s="165">
        <v>165600</v>
      </c>
      <c r="N48" s="31">
        <v>16.865100000000002</v>
      </c>
      <c r="O48" s="162">
        <v>121428.72000000002</v>
      </c>
    </row>
    <row r="49" spans="1:15" ht="21">
      <c r="A49" s="360"/>
      <c r="B49" s="58"/>
      <c r="C49" s="58"/>
      <c r="D49" s="58"/>
      <c r="E49" s="58"/>
      <c r="F49" s="58"/>
      <c r="G49" s="58"/>
      <c r="H49" s="58"/>
      <c r="I49" s="58"/>
      <c r="J49" s="58"/>
      <c r="K49" s="58"/>
      <c r="L49" s="161"/>
      <c r="M49" s="58"/>
      <c r="N49" s="58"/>
      <c r="O49" s="58"/>
    </row>
    <row r="50" spans="1:15" ht="30">
      <c r="A50" s="359">
        <v>157</v>
      </c>
      <c r="B50" s="28">
        <v>46</v>
      </c>
      <c r="C50" s="28">
        <v>129</v>
      </c>
      <c r="D50" s="28" t="s">
        <v>205</v>
      </c>
      <c r="E50" s="33" t="s">
        <v>204</v>
      </c>
      <c r="F50" s="29" t="s">
        <v>203</v>
      </c>
      <c r="G50" s="163">
        <v>126000</v>
      </c>
      <c r="H50" s="28">
        <v>1.25</v>
      </c>
      <c r="I50" s="164">
        <v>157500</v>
      </c>
      <c r="J50" s="30"/>
      <c r="K50" s="162">
        <v>0</v>
      </c>
      <c r="L50" s="161">
        <v>1.25</v>
      </c>
      <c r="M50" s="165">
        <v>157500</v>
      </c>
      <c r="N50" s="31">
        <v>0.76860000000000006</v>
      </c>
      <c r="O50" s="162">
        <v>96843.6</v>
      </c>
    </row>
    <row r="51" spans="1:15" ht="21">
      <c r="A51" s="360"/>
      <c r="B51" s="58"/>
      <c r="C51" s="58"/>
      <c r="D51" s="58"/>
      <c r="E51" s="58"/>
      <c r="F51" s="58"/>
      <c r="G51" s="58"/>
      <c r="H51" s="58"/>
      <c r="I51" s="58"/>
      <c r="J51" s="58"/>
      <c r="K51" s="58"/>
      <c r="L51" s="161"/>
      <c r="M51" s="58"/>
      <c r="N51" s="58"/>
      <c r="O51" s="58"/>
    </row>
    <row r="52" spans="1:15" ht="45">
      <c r="A52" s="359">
        <v>158</v>
      </c>
      <c r="B52" s="28">
        <v>49</v>
      </c>
      <c r="C52" s="28">
        <v>130</v>
      </c>
      <c r="D52" s="28" t="s">
        <v>202</v>
      </c>
      <c r="E52" s="33" t="s">
        <v>201</v>
      </c>
      <c r="F52" s="29" t="s">
        <v>0</v>
      </c>
      <c r="G52" s="163">
        <v>1224</v>
      </c>
      <c r="H52" s="28">
        <v>1600</v>
      </c>
      <c r="I52" s="164">
        <v>1958400</v>
      </c>
      <c r="J52" s="30"/>
      <c r="K52" s="162">
        <v>0</v>
      </c>
      <c r="L52" s="161">
        <v>1600</v>
      </c>
      <c r="M52" s="165">
        <v>1958400</v>
      </c>
      <c r="N52" s="31">
        <v>1600</v>
      </c>
      <c r="O52" s="162">
        <v>1958400</v>
      </c>
    </row>
    <row r="53" spans="1:15" ht="21">
      <c r="A53" s="360"/>
      <c r="B53" s="58"/>
      <c r="C53" s="58"/>
      <c r="D53" s="58"/>
      <c r="E53" s="60" t="s">
        <v>543</v>
      </c>
      <c r="F53" s="58"/>
      <c r="G53" s="163">
        <v>1224</v>
      </c>
      <c r="H53" s="58"/>
      <c r="I53" s="58"/>
      <c r="J53" s="58"/>
      <c r="K53" s="58"/>
      <c r="L53" s="161"/>
      <c r="M53" s="165"/>
      <c r="N53" s="176">
        <v>548.80400000000009</v>
      </c>
      <c r="O53" s="162">
        <v>671736.09600000014</v>
      </c>
    </row>
    <row r="54" spans="1:15" ht="30">
      <c r="A54" s="359">
        <v>159</v>
      </c>
      <c r="B54" s="28">
        <v>51</v>
      </c>
      <c r="C54" s="28">
        <v>131</v>
      </c>
      <c r="D54" s="28" t="s">
        <v>200</v>
      </c>
      <c r="E54" s="33" t="s">
        <v>199</v>
      </c>
      <c r="F54" s="29" t="s">
        <v>0</v>
      </c>
      <c r="G54" s="163">
        <v>360</v>
      </c>
      <c r="H54" s="28">
        <v>77.78</v>
      </c>
      <c r="I54" s="164">
        <v>28000.799999999999</v>
      </c>
      <c r="J54" s="30"/>
      <c r="K54" s="162">
        <v>0</v>
      </c>
      <c r="L54" s="161">
        <v>77.78</v>
      </c>
      <c r="M54" s="165">
        <v>28000.799999999999</v>
      </c>
      <c r="N54" s="31">
        <v>43.050000000000004</v>
      </c>
      <c r="O54" s="162">
        <v>15498.000000000002</v>
      </c>
    </row>
    <row r="55" spans="1:15" ht="21">
      <c r="A55" s="360"/>
      <c r="B55" s="58"/>
      <c r="C55" s="58"/>
      <c r="D55" s="58"/>
      <c r="E55" s="58"/>
      <c r="F55" s="58"/>
      <c r="G55" s="58"/>
      <c r="H55" s="58"/>
      <c r="I55" s="58"/>
      <c r="J55" s="58"/>
      <c r="K55" s="58"/>
      <c r="L55" s="161"/>
      <c r="M55" s="58"/>
      <c r="N55" s="58"/>
      <c r="O55" s="58"/>
    </row>
    <row r="56" spans="1:15" ht="135">
      <c r="A56" s="359">
        <v>160</v>
      </c>
      <c r="B56" s="28">
        <v>92</v>
      </c>
      <c r="C56" s="28">
        <v>222</v>
      </c>
      <c r="D56" s="28" t="s">
        <v>198</v>
      </c>
      <c r="E56" s="33" t="s">
        <v>197</v>
      </c>
      <c r="F56" s="29" t="s">
        <v>0</v>
      </c>
      <c r="G56" s="163">
        <v>270</v>
      </c>
      <c r="H56" s="28">
        <v>4447</v>
      </c>
      <c r="I56" s="164">
        <v>1200690</v>
      </c>
      <c r="J56" s="30"/>
      <c r="K56" s="162">
        <v>0</v>
      </c>
      <c r="L56" s="161">
        <v>4447</v>
      </c>
      <c r="M56" s="165">
        <v>1200690</v>
      </c>
      <c r="N56" s="31">
        <v>1811.5335</v>
      </c>
      <c r="O56" s="162">
        <v>489114.04499999998</v>
      </c>
    </row>
    <row r="57" spans="1:15" ht="21">
      <c r="A57" s="360"/>
      <c r="B57" s="58"/>
      <c r="C57" s="58"/>
      <c r="D57" s="58"/>
      <c r="E57" s="58"/>
      <c r="F57" s="58"/>
      <c r="G57" s="58"/>
      <c r="H57" s="58"/>
      <c r="I57" s="58"/>
      <c r="J57" s="58"/>
      <c r="K57" s="58"/>
      <c r="L57" s="161"/>
      <c r="M57" s="58"/>
      <c r="N57" s="58"/>
      <c r="O57" s="58"/>
    </row>
    <row r="58" spans="1:15">
      <c r="A58" s="359">
        <v>161</v>
      </c>
      <c r="B58" s="28">
        <v>53</v>
      </c>
      <c r="C58" s="28">
        <v>132</v>
      </c>
      <c r="D58" s="28" t="s">
        <v>196</v>
      </c>
      <c r="E58" s="33" t="s">
        <v>195</v>
      </c>
      <c r="F58" s="29" t="s">
        <v>0</v>
      </c>
      <c r="G58" s="163">
        <v>1710</v>
      </c>
      <c r="H58" s="28">
        <v>85</v>
      </c>
      <c r="I58" s="164">
        <v>145350</v>
      </c>
      <c r="J58" s="30"/>
      <c r="K58" s="162">
        <v>0</v>
      </c>
      <c r="L58" s="161">
        <v>85</v>
      </c>
      <c r="M58" s="165">
        <v>145350</v>
      </c>
      <c r="N58" s="31">
        <v>85</v>
      </c>
      <c r="O58" s="162">
        <v>145350</v>
      </c>
    </row>
    <row r="59" spans="1:15" ht="21">
      <c r="A59" s="360"/>
      <c r="B59" s="58"/>
      <c r="C59" s="58"/>
      <c r="D59" s="58"/>
      <c r="E59" s="60" t="s">
        <v>543</v>
      </c>
      <c r="F59" s="58"/>
      <c r="G59" s="163">
        <v>1710</v>
      </c>
      <c r="H59" s="58"/>
      <c r="I59" s="58"/>
      <c r="J59" s="58"/>
      <c r="K59" s="58"/>
      <c r="L59" s="161"/>
      <c r="M59" s="165"/>
      <c r="N59" s="176">
        <v>13.080500000000001</v>
      </c>
      <c r="O59" s="162">
        <v>22367.655000000002</v>
      </c>
    </row>
    <row r="60" spans="1:15" ht="30">
      <c r="A60" s="359">
        <v>162</v>
      </c>
      <c r="B60" s="28">
        <v>55</v>
      </c>
      <c r="C60" s="28">
        <v>133</v>
      </c>
      <c r="D60" s="28" t="s">
        <v>194</v>
      </c>
      <c r="E60" s="33" t="s">
        <v>193</v>
      </c>
      <c r="F60" s="29" t="s">
        <v>0</v>
      </c>
      <c r="G60" s="163">
        <v>1440</v>
      </c>
      <c r="H60" s="28">
        <v>225</v>
      </c>
      <c r="I60" s="164">
        <v>324000</v>
      </c>
      <c r="J60" s="30"/>
      <c r="K60" s="162">
        <v>0</v>
      </c>
      <c r="L60" s="161">
        <v>225</v>
      </c>
      <c r="M60" s="165">
        <v>324000</v>
      </c>
      <c r="N60" s="176">
        <v>225</v>
      </c>
      <c r="O60" s="162">
        <v>324000</v>
      </c>
    </row>
    <row r="61" spans="1:15" ht="21">
      <c r="A61" s="360"/>
      <c r="B61" s="58"/>
      <c r="C61" s="58"/>
      <c r="D61" s="58"/>
      <c r="E61" s="60" t="s">
        <v>543</v>
      </c>
      <c r="F61" s="58"/>
      <c r="G61" s="163">
        <v>1440</v>
      </c>
      <c r="H61" s="58"/>
      <c r="I61" s="58"/>
      <c r="J61" s="58"/>
      <c r="K61" s="58"/>
      <c r="L61" s="161"/>
      <c r="M61" s="165"/>
      <c r="N61" s="176">
        <v>115</v>
      </c>
      <c r="O61" s="162">
        <v>165600</v>
      </c>
    </row>
    <row r="62" spans="1:15" ht="30">
      <c r="A62" s="359">
        <v>163</v>
      </c>
      <c r="B62" s="28">
        <v>56</v>
      </c>
      <c r="C62" s="28">
        <v>134</v>
      </c>
      <c r="D62" s="28" t="s">
        <v>192</v>
      </c>
      <c r="E62" s="33" t="s">
        <v>191</v>
      </c>
      <c r="F62" s="29" t="s">
        <v>0</v>
      </c>
      <c r="G62" s="163">
        <v>1440</v>
      </c>
      <c r="H62" s="28">
        <v>350</v>
      </c>
      <c r="I62" s="164">
        <v>504000</v>
      </c>
      <c r="J62" s="30"/>
      <c r="K62" s="162">
        <v>0</v>
      </c>
      <c r="L62" s="161">
        <v>350</v>
      </c>
      <c r="M62" s="165">
        <v>504000</v>
      </c>
      <c r="N62" s="31">
        <v>270.21750000000003</v>
      </c>
      <c r="O62" s="162">
        <v>389113.20000000007</v>
      </c>
    </row>
    <row r="63" spans="1:15" ht="21">
      <c r="A63" s="360"/>
      <c r="B63" s="58"/>
      <c r="C63" s="58"/>
      <c r="D63" s="58"/>
      <c r="E63" s="58"/>
      <c r="F63" s="58"/>
      <c r="G63" s="58"/>
      <c r="H63" s="58"/>
      <c r="I63" s="58"/>
      <c r="J63" s="58"/>
      <c r="K63" s="58"/>
      <c r="L63" s="161"/>
      <c r="M63" s="58"/>
      <c r="N63" s="58"/>
      <c r="O63" s="58"/>
    </row>
    <row r="64" spans="1:15" ht="45">
      <c r="A64" s="359">
        <v>164</v>
      </c>
      <c r="B64" s="28">
        <v>57</v>
      </c>
      <c r="C64" s="28">
        <v>135</v>
      </c>
      <c r="D64" s="28" t="s">
        <v>190</v>
      </c>
      <c r="E64" s="33" t="s">
        <v>189</v>
      </c>
      <c r="F64" s="29" t="s">
        <v>0</v>
      </c>
      <c r="G64" s="163">
        <v>360</v>
      </c>
      <c r="H64" s="28">
        <v>4447</v>
      </c>
      <c r="I64" s="164">
        <v>1600920</v>
      </c>
      <c r="J64" s="30"/>
      <c r="K64" s="162">
        <v>0</v>
      </c>
      <c r="L64" s="161">
        <v>4447</v>
      </c>
      <c r="M64" s="165">
        <v>1600920</v>
      </c>
      <c r="N64" s="31">
        <v>1372.0140000000001</v>
      </c>
      <c r="O64" s="162">
        <v>493925.04000000004</v>
      </c>
    </row>
    <row r="65" spans="1:15" ht="21">
      <c r="A65" s="360"/>
      <c r="B65" s="58"/>
      <c r="C65" s="58"/>
      <c r="D65" s="58"/>
      <c r="E65" s="58"/>
      <c r="F65" s="58"/>
      <c r="G65" s="58"/>
      <c r="H65" s="58"/>
      <c r="I65" s="58"/>
      <c r="J65" s="58"/>
      <c r="K65" s="58"/>
      <c r="L65" s="161"/>
      <c r="M65" s="58"/>
      <c r="N65" s="58"/>
      <c r="O65" s="58"/>
    </row>
    <row r="66" spans="1:15">
      <c r="A66" s="359">
        <v>165</v>
      </c>
      <c r="B66" s="28">
        <v>59</v>
      </c>
      <c r="C66" s="28">
        <v>136</v>
      </c>
      <c r="D66" s="28" t="s">
        <v>188</v>
      </c>
      <c r="E66" s="33" t="s">
        <v>187</v>
      </c>
      <c r="F66" s="29" t="s">
        <v>0</v>
      </c>
      <c r="G66" s="163">
        <v>360</v>
      </c>
      <c r="H66" s="28">
        <v>313</v>
      </c>
      <c r="I66" s="164">
        <v>112680</v>
      </c>
      <c r="J66" s="30"/>
      <c r="K66" s="162">
        <v>0</v>
      </c>
      <c r="L66" s="161">
        <v>313</v>
      </c>
      <c r="M66" s="165">
        <v>112680</v>
      </c>
      <c r="N66" s="31">
        <v>75</v>
      </c>
      <c r="O66" s="162">
        <v>27000</v>
      </c>
    </row>
    <row r="67" spans="1:15" ht="21">
      <c r="A67" s="360"/>
      <c r="B67" s="58"/>
      <c r="C67" s="58"/>
      <c r="D67" s="58"/>
      <c r="E67" s="58"/>
      <c r="F67" s="58"/>
      <c r="G67" s="58"/>
      <c r="H67" s="58"/>
      <c r="I67" s="58"/>
      <c r="J67" s="58"/>
      <c r="K67" s="58"/>
      <c r="L67" s="161"/>
      <c r="M67" s="58"/>
      <c r="N67" s="58"/>
      <c r="O67" s="58"/>
    </row>
    <row r="68" spans="1:15">
      <c r="A68" s="359">
        <v>166</v>
      </c>
      <c r="B68" s="28">
        <v>60</v>
      </c>
      <c r="C68" s="28">
        <v>137</v>
      </c>
      <c r="D68" s="28" t="s">
        <v>186</v>
      </c>
      <c r="E68" s="33" t="s">
        <v>185</v>
      </c>
      <c r="F68" s="29" t="s">
        <v>0</v>
      </c>
      <c r="G68" s="163">
        <v>270</v>
      </c>
      <c r="H68" s="28">
        <v>88</v>
      </c>
      <c r="I68" s="164">
        <v>23760</v>
      </c>
      <c r="J68" s="30"/>
      <c r="K68" s="162">
        <v>0</v>
      </c>
      <c r="L68" s="161">
        <v>88</v>
      </c>
      <c r="M68" s="165">
        <v>23760</v>
      </c>
      <c r="N68" s="31">
        <v>88</v>
      </c>
      <c r="O68" s="162">
        <v>23760</v>
      </c>
    </row>
    <row r="69" spans="1:15" ht="21">
      <c r="A69" s="360"/>
      <c r="B69" s="58"/>
      <c r="C69" s="58"/>
      <c r="D69" s="58"/>
      <c r="E69" s="60" t="s">
        <v>543</v>
      </c>
      <c r="F69" s="58"/>
      <c r="G69" s="163">
        <v>270</v>
      </c>
      <c r="H69" s="58"/>
      <c r="I69" s="58"/>
      <c r="J69" s="58"/>
      <c r="K69" s="58"/>
      <c r="L69" s="161"/>
      <c r="M69" s="165"/>
      <c r="N69" s="176">
        <v>38.420000000000016</v>
      </c>
      <c r="O69" s="162">
        <v>10373.400000000005</v>
      </c>
    </row>
    <row r="70" spans="1:15">
      <c r="A70" s="359">
        <v>167</v>
      </c>
      <c r="B70" s="28">
        <v>61</v>
      </c>
      <c r="C70" s="28">
        <v>138</v>
      </c>
      <c r="D70" s="28" t="s">
        <v>184</v>
      </c>
      <c r="E70" s="33" t="s">
        <v>183</v>
      </c>
      <c r="F70" s="29" t="s">
        <v>0</v>
      </c>
      <c r="G70" s="163">
        <v>9000</v>
      </c>
      <c r="H70" s="28">
        <v>100</v>
      </c>
      <c r="I70" s="164">
        <v>900000</v>
      </c>
      <c r="J70" s="30"/>
      <c r="K70" s="162">
        <v>0</v>
      </c>
      <c r="L70" s="161">
        <v>100</v>
      </c>
      <c r="M70" s="165">
        <v>900000</v>
      </c>
      <c r="N70" s="31">
        <v>0</v>
      </c>
      <c r="O70" s="162">
        <v>0</v>
      </c>
    </row>
    <row r="71" spans="1:15" ht="21">
      <c r="A71" s="360"/>
      <c r="B71" s="58"/>
      <c r="C71" s="58"/>
      <c r="D71" s="58"/>
      <c r="E71" s="58"/>
      <c r="F71" s="58"/>
      <c r="G71" s="58"/>
      <c r="H71" s="58"/>
      <c r="I71" s="58"/>
      <c r="J71" s="58"/>
      <c r="K71" s="58"/>
      <c r="L71" s="161"/>
      <c r="M71" s="58"/>
      <c r="N71" s="58"/>
      <c r="O71" s="58"/>
    </row>
    <row r="72" spans="1:15">
      <c r="A72" s="359">
        <v>168</v>
      </c>
      <c r="B72" s="28">
        <v>64</v>
      </c>
      <c r="C72" s="28">
        <v>139</v>
      </c>
      <c r="D72" s="28" t="s">
        <v>182</v>
      </c>
      <c r="E72" s="33" t="s">
        <v>181</v>
      </c>
      <c r="F72" s="29" t="s">
        <v>0</v>
      </c>
      <c r="G72" s="163">
        <v>12000</v>
      </c>
      <c r="H72" s="28">
        <v>7</v>
      </c>
      <c r="I72" s="164">
        <v>84000</v>
      </c>
      <c r="J72" s="30"/>
      <c r="K72" s="162">
        <v>0</v>
      </c>
      <c r="L72" s="161">
        <v>7</v>
      </c>
      <c r="M72" s="165">
        <v>84000</v>
      </c>
      <c r="N72" s="31">
        <v>7</v>
      </c>
      <c r="O72" s="162">
        <v>84000</v>
      </c>
    </row>
    <row r="73" spans="1:15" ht="21">
      <c r="A73" s="360"/>
      <c r="B73" s="58"/>
      <c r="C73" s="58"/>
      <c r="D73" s="58"/>
      <c r="E73" s="60" t="s">
        <v>543</v>
      </c>
      <c r="F73" s="58"/>
      <c r="G73" s="163">
        <v>12000</v>
      </c>
      <c r="H73" s="58"/>
      <c r="I73" s="58"/>
      <c r="J73" s="58"/>
      <c r="K73" s="58"/>
      <c r="L73" s="161"/>
      <c r="M73" s="165"/>
      <c r="N73" s="176">
        <v>9.5165000000000006</v>
      </c>
      <c r="O73" s="162">
        <v>114198.00000000001</v>
      </c>
    </row>
    <row r="74" spans="1:15">
      <c r="A74" s="359">
        <v>169</v>
      </c>
      <c r="B74" s="28"/>
      <c r="C74" s="28">
        <v>140</v>
      </c>
      <c r="D74" s="28" t="s">
        <v>180</v>
      </c>
      <c r="E74" s="33" t="s">
        <v>179</v>
      </c>
      <c r="F74" s="29" t="s">
        <v>0</v>
      </c>
      <c r="G74" s="163">
        <v>9000</v>
      </c>
      <c r="H74" s="28">
        <v>15</v>
      </c>
      <c r="I74" s="164">
        <v>135000</v>
      </c>
      <c r="J74" s="30"/>
      <c r="K74" s="162">
        <v>0</v>
      </c>
      <c r="L74" s="161">
        <v>15</v>
      </c>
      <c r="M74" s="165">
        <v>135000</v>
      </c>
      <c r="N74" s="31">
        <v>15</v>
      </c>
      <c r="O74" s="162">
        <v>135000</v>
      </c>
    </row>
    <row r="75" spans="1:15" ht="21">
      <c r="A75" s="360"/>
      <c r="B75" s="58"/>
      <c r="C75" s="58"/>
      <c r="D75" s="58"/>
      <c r="E75" s="60" t="s">
        <v>543</v>
      </c>
      <c r="F75" s="58"/>
      <c r="G75" s="163">
        <v>9000</v>
      </c>
      <c r="H75" s="58"/>
      <c r="I75" s="58"/>
      <c r="J75" s="58"/>
      <c r="K75" s="58"/>
      <c r="L75" s="161"/>
      <c r="M75" s="165"/>
      <c r="N75" s="176">
        <v>30.275999999999996</v>
      </c>
      <c r="O75" s="162">
        <v>272483.99999999994</v>
      </c>
    </row>
    <row r="76" spans="1:15">
      <c r="A76" s="359">
        <v>170</v>
      </c>
      <c r="B76" s="28"/>
      <c r="C76" s="28">
        <v>141</v>
      </c>
      <c r="D76" s="28" t="s">
        <v>178</v>
      </c>
      <c r="E76" s="33" t="s">
        <v>177</v>
      </c>
      <c r="F76" s="29" t="s">
        <v>0</v>
      </c>
      <c r="G76" s="163">
        <v>1800</v>
      </c>
      <c r="H76" s="28">
        <v>150</v>
      </c>
      <c r="I76" s="164">
        <v>270000</v>
      </c>
      <c r="J76" s="30"/>
      <c r="K76" s="162">
        <v>0</v>
      </c>
      <c r="L76" s="161">
        <v>150</v>
      </c>
      <c r="M76" s="165">
        <v>270000</v>
      </c>
      <c r="N76" s="31">
        <v>126.42000000000002</v>
      </c>
      <c r="O76" s="162">
        <v>227556.00000000003</v>
      </c>
    </row>
    <row r="77" spans="1:15" ht="21">
      <c r="A77" s="360"/>
      <c r="B77" s="58"/>
      <c r="C77" s="58"/>
      <c r="D77" s="58"/>
      <c r="E77" s="58"/>
      <c r="F77" s="58"/>
      <c r="G77" s="58"/>
      <c r="H77" s="58"/>
      <c r="I77" s="58"/>
      <c r="J77" s="58"/>
      <c r="K77" s="58"/>
      <c r="L77" s="161"/>
      <c r="M77" s="58"/>
      <c r="N77" s="58"/>
      <c r="O77" s="58"/>
    </row>
    <row r="78" spans="1:15" ht="45">
      <c r="A78" s="359">
        <v>171</v>
      </c>
      <c r="B78" s="28">
        <v>66</v>
      </c>
      <c r="C78" s="28">
        <v>142</v>
      </c>
      <c r="D78" s="28" t="s">
        <v>176</v>
      </c>
      <c r="E78" s="37" t="s">
        <v>175</v>
      </c>
      <c r="F78" s="29" t="s">
        <v>0</v>
      </c>
      <c r="G78" s="163">
        <v>6300</v>
      </c>
      <c r="H78" s="28">
        <v>50</v>
      </c>
      <c r="I78" s="164">
        <v>315000</v>
      </c>
      <c r="J78" s="30"/>
      <c r="K78" s="162">
        <v>0</v>
      </c>
      <c r="L78" s="161">
        <v>50</v>
      </c>
      <c r="M78" s="165">
        <v>315000</v>
      </c>
      <c r="N78" s="31">
        <v>50</v>
      </c>
      <c r="O78" s="162">
        <v>315000</v>
      </c>
    </row>
    <row r="79" spans="1:15" ht="21">
      <c r="A79" s="360"/>
      <c r="B79" s="58"/>
      <c r="C79" s="58"/>
      <c r="D79" s="58"/>
      <c r="E79" s="60"/>
      <c r="F79" s="58"/>
      <c r="G79" s="163"/>
      <c r="H79" s="58"/>
      <c r="I79" s="58"/>
      <c r="J79" s="58"/>
      <c r="K79" s="58"/>
      <c r="L79" s="161"/>
      <c r="M79" s="165"/>
      <c r="N79" s="176"/>
      <c r="O79" s="162">
        <v>0</v>
      </c>
    </row>
    <row r="80" spans="1:15" ht="30">
      <c r="A80" s="359">
        <v>172</v>
      </c>
      <c r="B80" s="28">
        <v>67</v>
      </c>
      <c r="C80" s="28">
        <v>143</v>
      </c>
      <c r="D80" s="28" t="s">
        <v>174</v>
      </c>
      <c r="E80" s="33" t="s">
        <v>173</v>
      </c>
      <c r="F80" s="29" t="s">
        <v>0</v>
      </c>
      <c r="G80" s="163">
        <v>6300</v>
      </c>
      <c r="H80" s="28">
        <v>50</v>
      </c>
      <c r="I80" s="164">
        <v>315000</v>
      </c>
      <c r="J80" s="30"/>
      <c r="K80" s="162">
        <v>0</v>
      </c>
      <c r="L80" s="161">
        <v>50</v>
      </c>
      <c r="M80" s="165">
        <v>315000</v>
      </c>
      <c r="N80" s="31">
        <v>15.4</v>
      </c>
      <c r="O80" s="162">
        <v>97020</v>
      </c>
    </row>
    <row r="81" spans="1:15" ht="21">
      <c r="A81" s="360"/>
      <c r="B81" s="58"/>
      <c r="C81" s="58"/>
      <c r="D81" s="58"/>
      <c r="E81" s="58"/>
      <c r="F81" s="58"/>
      <c r="G81" s="58"/>
      <c r="H81" s="58"/>
      <c r="I81" s="58"/>
      <c r="J81" s="58"/>
      <c r="K81" s="58"/>
      <c r="L81" s="161"/>
      <c r="M81" s="58"/>
      <c r="N81" s="58"/>
      <c r="O81" s="58"/>
    </row>
    <row r="82" spans="1:15" ht="30">
      <c r="A82" s="359">
        <v>173</v>
      </c>
      <c r="B82" s="28">
        <v>68</v>
      </c>
      <c r="C82" s="28">
        <v>144</v>
      </c>
      <c r="D82" s="28" t="s">
        <v>172</v>
      </c>
      <c r="E82" s="33" t="s">
        <v>171</v>
      </c>
      <c r="F82" s="29" t="s">
        <v>0</v>
      </c>
      <c r="G82" s="163">
        <v>7400.0000000000009</v>
      </c>
      <c r="H82" s="28">
        <v>45</v>
      </c>
      <c r="I82" s="164">
        <v>333000.00000000006</v>
      </c>
      <c r="J82" s="30"/>
      <c r="K82" s="162">
        <v>0</v>
      </c>
      <c r="L82" s="161">
        <v>45</v>
      </c>
      <c r="M82" s="165">
        <v>333000.00000000006</v>
      </c>
      <c r="N82" s="31">
        <v>17.2</v>
      </c>
      <c r="O82" s="162">
        <v>127280.00000000001</v>
      </c>
    </row>
    <row r="83" spans="1:15" ht="21">
      <c r="A83" s="360"/>
      <c r="B83" s="58"/>
      <c r="C83" s="58"/>
      <c r="D83" s="58"/>
      <c r="E83" s="58"/>
      <c r="F83" s="58"/>
      <c r="G83" s="58"/>
      <c r="H83" s="58"/>
      <c r="I83" s="58"/>
      <c r="J83" s="58"/>
      <c r="K83" s="58"/>
      <c r="L83" s="161"/>
      <c r="M83" s="58"/>
      <c r="N83" s="58"/>
      <c r="O83" s="58"/>
    </row>
    <row r="84" spans="1:15">
      <c r="A84" s="359">
        <v>174</v>
      </c>
      <c r="B84" s="28">
        <v>69</v>
      </c>
      <c r="C84" s="28">
        <v>145</v>
      </c>
      <c r="D84" s="28" t="s">
        <v>170</v>
      </c>
      <c r="E84" s="33" t="s">
        <v>169</v>
      </c>
      <c r="F84" s="29" t="s">
        <v>0</v>
      </c>
      <c r="G84" s="163">
        <v>5400</v>
      </c>
      <c r="H84" s="28">
        <v>40</v>
      </c>
      <c r="I84" s="164">
        <v>216000</v>
      </c>
      <c r="J84" s="30"/>
      <c r="K84" s="162">
        <v>0</v>
      </c>
      <c r="L84" s="161">
        <v>40</v>
      </c>
      <c r="M84" s="165">
        <v>216000</v>
      </c>
      <c r="N84" s="31">
        <v>33.3795</v>
      </c>
      <c r="O84" s="162">
        <v>180249.3</v>
      </c>
    </row>
    <row r="85" spans="1:15" ht="21">
      <c r="A85" s="360"/>
      <c r="B85" s="58"/>
      <c r="C85" s="58"/>
      <c r="D85" s="58"/>
      <c r="E85" s="58"/>
      <c r="F85" s="58"/>
      <c r="G85" s="58"/>
      <c r="H85" s="58"/>
      <c r="I85" s="58"/>
      <c r="J85" s="58"/>
      <c r="K85" s="58"/>
      <c r="L85" s="161"/>
      <c r="M85" s="58"/>
      <c r="N85" s="58"/>
      <c r="O85" s="58"/>
    </row>
    <row r="86" spans="1:15" ht="30">
      <c r="A86" s="359">
        <v>175</v>
      </c>
      <c r="B86" s="28">
        <v>70</v>
      </c>
      <c r="C86" s="28">
        <v>146</v>
      </c>
      <c r="D86" s="28" t="s">
        <v>168</v>
      </c>
      <c r="E86" s="33" t="s">
        <v>167</v>
      </c>
      <c r="F86" s="29" t="s">
        <v>0</v>
      </c>
      <c r="G86" s="163">
        <v>18000</v>
      </c>
      <c r="H86" s="28">
        <v>45</v>
      </c>
      <c r="I86" s="164">
        <v>810000</v>
      </c>
      <c r="J86" s="30"/>
      <c r="K86" s="162">
        <v>0</v>
      </c>
      <c r="L86" s="161">
        <v>45</v>
      </c>
      <c r="M86" s="165">
        <v>810000</v>
      </c>
      <c r="N86" s="31">
        <v>45</v>
      </c>
      <c r="O86" s="162">
        <v>810000</v>
      </c>
    </row>
    <row r="87" spans="1:15" ht="21">
      <c r="A87" s="360"/>
      <c r="B87" s="58"/>
      <c r="C87" s="58"/>
      <c r="D87" s="58"/>
      <c r="E87" s="60" t="s">
        <v>543</v>
      </c>
      <c r="F87" s="58"/>
      <c r="G87" s="163">
        <v>18000</v>
      </c>
      <c r="H87" s="58"/>
      <c r="I87" s="58"/>
      <c r="J87" s="58"/>
      <c r="K87" s="58"/>
      <c r="L87" s="161"/>
      <c r="M87" s="165"/>
      <c r="N87" s="176">
        <v>24.3</v>
      </c>
      <c r="O87" s="162">
        <v>437400</v>
      </c>
    </row>
    <row r="88" spans="1:15">
      <c r="A88" s="359">
        <v>176</v>
      </c>
      <c r="B88" s="28">
        <v>71</v>
      </c>
      <c r="C88" s="28">
        <v>147</v>
      </c>
      <c r="D88" s="28" t="s">
        <v>166</v>
      </c>
      <c r="E88" s="33" t="s">
        <v>165</v>
      </c>
      <c r="F88" s="29" t="s">
        <v>0</v>
      </c>
      <c r="G88" s="163">
        <v>1800</v>
      </c>
      <c r="H88" s="28">
        <v>1400</v>
      </c>
      <c r="I88" s="164">
        <v>2520000</v>
      </c>
      <c r="J88" s="30"/>
      <c r="K88" s="162">
        <v>0</v>
      </c>
      <c r="L88" s="161">
        <v>1400</v>
      </c>
      <c r="M88" s="165">
        <v>2520000</v>
      </c>
      <c r="N88" s="31">
        <v>750</v>
      </c>
      <c r="O88" s="162">
        <v>1350000</v>
      </c>
    </row>
    <row r="89" spans="1:15" ht="21">
      <c r="A89" s="360"/>
      <c r="B89" s="58"/>
      <c r="C89" s="58"/>
      <c r="D89" s="58"/>
      <c r="E89" s="58"/>
      <c r="F89" s="58"/>
      <c r="G89" s="58"/>
      <c r="H89" s="58"/>
      <c r="I89" s="58"/>
      <c r="J89" s="58"/>
      <c r="K89" s="58"/>
      <c r="L89" s="161"/>
      <c r="M89" s="58"/>
      <c r="N89" s="58"/>
      <c r="O89" s="58"/>
    </row>
    <row r="90" spans="1:15">
      <c r="A90" s="359">
        <v>177</v>
      </c>
      <c r="B90" s="28">
        <v>72</v>
      </c>
      <c r="C90" s="28">
        <v>148</v>
      </c>
      <c r="D90" s="28" t="s">
        <v>164</v>
      </c>
      <c r="E90" s="33" t="s">
        <v>163</v>
      </c>
      <c r="F90" s="29" t="s">
        <v>0</v>
      </c>
      <c r="G90" s="163">
        <v>3000</v>
      </c>
      <c r="H90" s="28">
        <v>500</v>
      </c>
      <c r="I90" s="164">
        <v>1500000</v>
      </c>
      <c r="J90" s="30"/>
      <c r="K90" s="162">
        <v>0</v>
      </c>
      <c r="L90" s="161">
        <v>500</v>
      </c>
      <c r="M90" s="165">
        <v>1500000</v>
      </c>
      <c r="N90" s="31">
        <v>500</v>
      </c>
      <c r="O90" s="162">
        <v>1500000</v>
      </c>
    </row>
    <row r="91" spans="1:15" ht="21">
      <c r="A91" s="360"/>
      <c r="B91" s="58"/>
      <c r="C91" s="58"/>
      <c r="D91" s="58"/>
      <c r="E91" s="60" t="s">
        <v>543</v>
      </c>
      <c r="F91" s="58"/>
      <c r="G91" s="163">
        <v>3000</v>
      </c>
      <c r="H91" s="58"/>
      <c r="I91" s="58"/>
      <c r="J91" s="58"/>
      <c r="K91" s="58"/>
      <c r="L91" s="161"/>
      <c r="M91" s="165"/>
      <c r="N91" s="30">
        <v>164</v>
      </c>
      <c r="O91" s="162">
        <v>492000</v>
      </c>
    </row>
    <row r="92" spans="1:15" ht="30">
      <c r="A92" s="359">
        <v>178</v>
      </c>
      <c r="B92" s="28">
        <v>74</v>
      </c>
      <c r="C92" s="28">
        <v>149</v>
      </c>
      <c r="D92" s="28" t="s">
        <v>162</v>
      </c>
      <c r="E92" s="33" t="s">
        <v>161</v>
      </c>
      <c r="F92" s="29" t="s">
        <v>0</v>
      </c>
      <c r="G92" s="163">
        <v>1260</v>
      </c>
      <c r="H92" s="28">
        <v>350</v>
      </c>
      <c r="I92" s="164">
        <v>441000</v>
      </c>
      <c r="J92" s="30"/>
      <c r="K92" s="162">
        <v>0</v>
      </c>
      <c r="L92" s="161">
        <v>350</v>
      </c>
      <c r="M92" s="165">
        <v>441000</v>
      </c>
      <c r="N92" s="31">
        <v>0</v>
      </c>
      <c r="O92" s="162">
        <v>0</v>
      </c>
    </row>
    <row r="93" spans="1:15" ht="21">
      <c r="A93" s="360"/>
      <c r="B93" s="58"/>
      <c r="C93" s="58"/>
      <c r="D93" s="58"/>
      <c r="E93" s="58"/>
      <c r="F93" s="58"/>
      <c r="G93" s="58"/>
      <c r="H93" s="58"/>
      <c r="I93" s="58"/>
      <c r="J93" s="58"/>
      <c r="K93" s="58"/>
      <c r="L93" s="161"/>
      <c r="M93" s="58"/>
      <c r="N93" s="58"/>
      <c r="O93" s="58"/>
    </row>
    <row r="94" spans="1:15">
      <c r="A94" s="359">
        <v>179</v>
      </c>
      <c r="B94" s="28">
        <v>63</v>
      </c>
      <c r="C94" s="28">
        <v>233</v>
      </c>
      <c r="D94" s="28" t="s">
        <v>160</v>
      </c>
      <c r="E94" s="33" t="s">
        <v>159</v>
      </c>
      <c r="F94" s="29" t="s">
        <v>0</v>
      </c>
      <c r="G94" s="163">
        <v>5400</v>
      </c>
      <c r="H94" s="28">
        <v>53.55</v>
      </c>
      <c r="I94" s="164">
        <v>289170</v>
      </c>
      <c r="J94" s="30"/>
      <c r="K94" s="162">
        <v>0</v>
      </c>
      <c r="L94" s="161">
        <v>53.55</v>
      </c>
      <c r="M94" s="165">
        <v>289170</v>
      </c>
      <c r="N94" s="31">
        <v>53.55</v>
      </c>
      <c r="O94" s="162">
        <v>289170</v>
      </c>
    </row>
    <row r="95" spans="1:15" ht="21">
      <c r="A95" s="360"/>
      <c r="B95" s="58"/>
      <c r="C95" s="58"/>
      <c r="D95" s="58"/>
      <c r="E95" s="60" t="s">
        <v>543</v>
      </c>
      <c r="F95" s="58"/>
      <c r="G95" s="163">
        <v>5400</v>
      </c>
      <c r="H95" s="58"/>
      <c r="I95" s="58"/>
      <c r="J95" s="58"/>
      <c r="K95" s="58"/>
      <c r="L95" s="161"/>
      <c r="M95" s="165"/>
      <c r="N95" s="176">
        <v>7.4600000000000009</v>
      </c>
      <c r="O95" s="162">
        <v>40284.000000000007</v>
      </c>
    </row>
    <row r="96" spans="1:15" ht="75">
      <c r="A96" s="359">
        <v>180</v>
      </c>
      <c r="B96" s="28">
        <v>95</v>
      </c>
      <c r="C96" s="28">
        <v>223</v>
      </c>
      <c r="D96" s="28" t="s">
        <v>158</v>
      </c>
      <c r="E96" s="38" t="s">
        <v>157</v>
      </c>
      <c r="F96" s="29" t="s">
        <v>3</v>
      </c>
      <c r="G96" s="163">
        <v>180</v>
      </c>
      <c r="H96" s="28">
        <v>500</v>
      </c>
      <c r="I96" s="164">
        <v>90000</v>
      </c>
      <c r="J96" s="30"/>
      <c r="K96" s="162">
        <v>0</v>
      </c>
      <c r="L96" s="161">
        <v>500</v>
      </c>
      <c r="M96" s="165">
        <v>90000</v>
      </c>
      <c r="N96" s="31">
        <v>0</v>
      </c>
      <c r="O96" s="162">
        <v>0</v>
      </c>
    </row>
    <row r="97" spans="1:15" ht="21">
      <c r="A97" s="360"/>
      <c r="B97" s="58"/>
      <c r="C97" s="58"/>
      <c r="D97" s="58"/>
      <c r="E97" s="58"/>
      <c r="F97" s="58"/>
      <c r="G97" s="58"/>
      <c r="H97" s="58"/>
      <c r="I97" s="58"/>
      <c r="J97" s="58"/>
      <c r="K97" s="58"/>
      <c r="L97" s="161"/>
      <c r="M97" s="58"/>
      <c r="N97" s="58"/>
      <c r="O97" s="58"/>
    </row>
    <row r="98" spans="1:15" ht="105">
      <c r="A98" s="359">
        <v>181</v>
      </c>
      <c r="B98" s="28">
        <v>96</v>
      </c>
      <c r="C98" s="28">
        <v>224</v>
      </c>
      <c r="D98" s="28" t="s">
        <v>156</v>
      </c>
      <c r="E98" s="38" t="s">
        <v>155</v>
      </c>
      <c r="F98" s="29" t="s">
        <v>3</v>
      </c>
      <c r="G98" s="163">
        <v>630</v>
      </c>
      <c r="H98" s="28">
        <v>500</v>
      </c>
      <c r="I98" s="164">
        <v>315000</v>
      </c>
      <c r="J98" s="30"/>
      <c r="K98" s="162">
        <v>0</v>
      </c>
      <c r="L98" s="161">
        <v>500</v>
      </c>
      <c r="M98" s="165">
        <v>315000</v>
      </c>
      <c r="N98" s="31">
        <v>500</v>
      </c>
      <c r="O98" s="162">
        <v>315000</v>
      </c>
    </row>
    <row r="99" spans="1:15" ht="21">
      <c r="A99" s="360"/>
      <c r="B99" s="58"/>
      <c r="C99" s="58"/>
      <c r="D99" s="58"/>
      <c r="E99" s="60" t="s">
        <v>543</v>
      </c>
      <c r="F99" s="58"/>
      <c r="G99" s="163">
        <v>630</v>
      </c>
      <c r="H99" s="58"/>
      <c r="I99" s="58"/>
      <c r="J99" s="58"/>
      <c r="K99" s="58"/>
      <c r="L99" s="161"/>
      <c r="M99" s="165"/>
      <c r="N99" s="176">
        <v>632</v>
      </c>
      <c r="O99" s="162">
        <v>398160</v>
      </c>
    </row>
    <row r="100" spans="1:15" ht="45">
      <c r="A100" s="359">
        <v>182</v>
      </c>
      <c r="B100" s="28" t="s">
        <v>717</v>
      </c>
      <c r="C100" s="28">
        <v>234</v>
      </c>
      <c r="D100" s="28" t="s">
        <v>154</v>
      </c>
      <c r="E100" s="38" t="s">
        <v>153</v>
      </c>
      <c r="F100" s="29" t="s">
        <v>152</v>
      </c>
      <c r="G100" s="163">
        <v>180</v>
      </c>
      <c r="H100" s="28">
        <v>6500</v>
      </c>
      <c r="I100" s="164">
        <v>1170000</v>
      </c>
      <c r="J100" s="30"/>
      <c r="K100" s="162">
        <v>0</v>
      </c>
      <c r="L100" s="161">
        <v>6500</v>
      </c>
      <c r="M100" s="165">
        <v>1170000</v>
      </c>
      <c r="N100" s="31">
        <v>6500</v>
      </c>
      <c r="O100" s="162">
        <v>1170000</v>
      </c>
    </row>
    <row r="101" spans="1:15" ht="21">
      <c r="A101" s="360"/>
      <c r="B101" s="58"/>
      <c r="C101" s="58"/>
      <c r="D101" s="58"/>
      <c r="E101" s="58"/>
      <c r="F101" s="58"/>
      <c r="G101" s="58"/>
      <c r="H101" s="58"/>
      <c r="I101" s="58"/>
      <c r="J101" s="58"/>
      <c r="K101" s="58"/>
      <c r="L101" s="161"/>
      <c r="M101" s="58"/>
      <c r="N101" s="58"/>
      <c r="O101" s="58"/>
    </row>
    <row r="102" spans="1:15" ht="30">
      <c r="A102" s="359">
        <v>183</v>
      </c>
      <c r="B102" s="28" t="s">
        <v>718</v>
      </c>
      <c r="C102" s="28">
        <v>150</v>
      </c>
      <c r="D102" s="28" t="s">
        <v>151</v>
      </c>
      <c r="E102" s="38" t="s">
        <v>150</v>
      </c>
      <c r="F102" s="29" t="s">
        <v>0</v>
      </c>
      <c r="G102" s="163">
        <v>1080</v>
      </c>
      <c r="H102" s="28">
        <v>65</v>
      </c>
      <c r="I102" s="164">
        <v>70200</v>
      </c>
      <c r="J102" s="30"/>
      <c r="K102" s="162">
        <v>0</v>
      </c>
      <c r="L102" s="161">
        <v>65</v>
      </c>
      <c r="M102" s="165">
        <v>70200</v>
      </c>
      <c r="N102" s="31">
        <v>65</v>
      </c>
      <c r="O102" s="162">
        <v>70200</v>
      </c>
    </row>
    <row r="103" spans="1:15" ht="16.5" thickBot="1">
      <c r="A103" s="260"/>
      <c r="B103" s="311"/>
      <c r="C103" s="261"/>
      <c r="D103" s="261"/>
      <c r="E103" s="262"/>
      <c r="F103" s="262"/>
      <c r="G103" s="263"/>
      <c r="H103" s="261"/>
      <c r="I103" s="264"/>
      <c r="J103" s="261"/>
      <c r="K103" s="265"/>
      <c r="L103" s="261"/>
      <c r="M103" s="839" t="s">
        <v>637</v>
      </c>
      <c r="N103" s="840"/>
      <c r="O103" s="399">
        <f>SUM(O5:O102)</f>
        <v>43223650.441</v>
      </c>
    </row>
    <row r="104" spans="1:15" ht="15.75" thickTop="1"/>
  </sheetData>
  <mergeCells count="11">
    <mergeCell ref="M103:N103"/>
    <mergeCell ref="A1:O1"/>
    <mergeCell ref="A2:A3"/>
    <mergeCell ref="B2:B3"/>
    <mergeCell ref="C2:C3"/>
    <mergeCell ref="D2:D3"/>
    <mergeCell ref="E2:E3"/>
    <mergeCell ref="H2:I2"/>
    <mergeCell ref="J2:K2"/>
    <mergeCell ref="L2:M2"/>
    <mergeCell ref="N2:O2"/>
  </mergeCells>
  <pageMargins left="0.70866141732283472" right="0.70866141732283472" top="0.74803149606299213" bottom="0.74803149606299213" header="0.31496062992125984" footer="0.31496062992125984"/>
  <pageSetup paperSize="8" orientation="landscape" verticalDpi="300" r:id="rId1"/>
  <headerFooter>
    <oddFooter>&amp;LDY. Executive Engineer
TSMSIDC, Medchal Malkajgiri
&amp;CExecutive Engineer
TSMSIDC, Hyderabad Division-1
&amp;RSuperintendent Engineer
TSMSIDC, Hyderabad Circle
Page No &amp;P</oddFooter>
  </headerFooter>
  <rowBreaks count="5" manualBreakCount="5">
    <brk id="25" max="16383" man="1"/>
    <brk id="38" max="16383" man="1"/>
    <brk id="56" max="16383" man="1"/>
    <brk id="75" max="16383" man="1"/>
    <brk id="96" max="16383" man="1"/>
  </rowBreaks>
</worksheet>
</file>

<file path=xl/worksheets/sheet11.xml><?xml version="1.0" encoding="utf-8"?>
<worksheet xmlns="http://schemas.openxmlformats.org/spreadsheetml/2006/main" xmlns:r="http://schemas.openxmlformats.org/officeDocument/2006/relationships">
  <sheetPr codeName="Sheet11"/>
  <dimension ref="A1:O88"/>
  <sheetViews>
    <sheetView view="pageBreakPreview" topLeftCell="A73" zoomScale="60" workbookViewId="0">
      <selection activeCell="G33" sqref="G33"/>
    </sheetView>
  </sheetViews>
  <sheetFormatPr defaultRowHeight="15"/>
  <cols>
    <col min="1" max="1" width="5" bestFit="1" customWidth="1"/>
    <col min="2" max="2" width="7.7109375" customWidth="1"/>
    <col min="3" max="3" width="6.5703125" customWidth="1"/>
    <col min="4" max="4" width="8.42578125" customWidth="1"/>
    <col min="5" max="5" width="42.140625" customWidth="1"/>
    <col min="6" max="6" width="5.7109375" customWidth="1"/>
    <col min="7" max="7" width="10.140625" bestFit="1" customWidth="1"/>
    <col min="8" max="8" width="6.140625" customWidth="1"/>
    <col min="9" max="9" width="11.140625" bestFit="1" customWidth="1"/>
    <col min="10" max="10" width="6.140625" customWidth="1"/>
    <col min="11" max="11" width="12.140625" bestFit="1" customWidth="1"/>
    <col min="12" max="12" width="6.140625" customWidth="1"/>
    <col min="13" max="13" width="12.7109375" bestFit="1" customWidth="1"/>
    <col min="14" max="14" width="6.140625" customWidth="1"/>
    <col min="15" max="15" width="14.85546875"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4.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27"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30">
      <c r="A5" s="359">
        <v>14</v>
      </c>
      <c r="B5" s="28">
        <v>91</v>
      </c>
      <c r="C5" s="28">
        <v>13</v>
      </c>
      <c r="D5" s="28" t="s">
        <v>489</v>
      </c>
      <c r="E5" s="405" t="s">
        <v>416</v>
      </c>
      <c r="F5" s="29" t="s">
        <v>3</v>
      </c>
      <c r="G5" s="163">
        <v>22500</v>
      </c>
      <c r="H5" s="28">
        <v>4</v>
      </c>
      <c r="I5" s="164">
        <v>90000</v>
      </c>
      <c r="J5" s="30">
        <v>2</v>
      </c>
      <c r="K5" s="162">
        <v>45000</v>
      </c>
      <c r="L5" s="161">
        <v>6</v>
      </c>
      <c r="M5" s="165">
        <v>135000</v>
      </c>
      <c r="N5" s="403">
        <v>6</v>
      </c>
      <c r="O5" s="162">
        <v>135000</v>
      </c>
    </row>
    <row r="6" spans="1:15" ht="28.5" customHeight="1">
      <c r="A6" s="359">
        <v>15</v>
      </c>
      <c r="B6" s="28">
        <v>6</v>
      </c>
      <c r="C6" s="28">
        <v>14</v>
      </c>
      <c r="D6" s="28" t="s">
        <v>488</v>
      </c>
      <c r="E6" s="405" t="s">
        <v>487</v>
      </c>
      <c r="F6" s="29" t="s">
        <v>3</v>
      </c>
      <c r="G6" s="163">
        <v>18750</v>
      </c>
      <c r="H6" s="28">
        <v>62</v>
      </c>
      <c r="I6" s="164">
        <v>1162500</v>
      </c>
      <c r="J6" s="30">
        <v>40</v>
      </c>
      <c r="K6" s="162">
        <v>750000</v>
      </c>
      <c r="L6" s="161">
        <v>102</v>
      </c>
      <c r="M6" s="165">
        <v>1912500</v>
      </c>
      <c r="N6" s="403">
        <v>102</v>
      </c>
      <c r="O6" s="162">
        <v>1912500</v>
      </c>
    </row>
    <row r="7" spans="1:15" ht="21">
      <c r="A7" s="360"/>
      <c r="B7" s="58"/>
      <c r="C7" s="58"/>
      <c r="D7" s="58"/>
      <c r="E7" s="406" t="s">
        <v>543</v>
      </c>
      <c r="F7" s="58"/>
      <c r="G7" s="163">
        <v>18750</v>
      </c>
      <c r="H7" s="58"/>
      <c r="I7" s="58"/>
      <c r="J7" s="58"/>
      <c r="K7" s="58"/>
      <c r="L7" s="161"/>
      <c r="M7" s="165"/>
      <c r="N7" s="403">
        <v>5</v>
      </c>
      <c r="O7" s="162">
        <v>93750</v>
      </c>
    </row>
    <row r="8" spans="1:15" ht="45">
      <c r="A8" s="359">
        <v>27</v>
      </c>
      <c r="B8" s="28" t="s">
        <v>646</v>
      </c>
      <c r="C8" s="28">
        <v>24</v>
      </c>
      <c r="D8" s="28" t="s">
        <v>465</v>
      </c>
      <c r="E8" s="405" t="s">
        <v>464</v>
      </c>
      <c r="F8" s="29" t="s">
        <v>4</v>
      </c>
      <c r="G8" s="163">
        <v>997500</v>
      </c>
      <c r="H8" s="28">
        <v>4</v>
      </c>
      <c r="I8" s="164">
        <v>3990000</v>
      </c>
      <c r="J8" s="30">
        <v>2</v>
      </c>
      <c r="K8" s="162">
        <v>1995000</v>
      </c>
      <c r="L8" s="161">
        <v>6</v>
      </c>
      <c r="M8" s="165">
        <v>5985000</v>
      </c>
      <c r="N8" s="403">
        <v>6</v>
      </c>
      <c r="O8" s="162">
        <v>5985000</v>
      </c>
    </row>
    <row r="9" spans="1:15" ht="30">
      <c r="A9" s="359">
        <v>38</v>
      </c>
      <c r="B9" s="28">
        <v>19</v>
      </c>
      <c r="C9" s="28">
        <v>201</v>
      </c>
      <c r="D9" s="28" t="s">
        <v>443</v>
      </c>
      <c r="E9" s="405" t="s">
        <v>442</v>
      </c>
      <c r="F9" s="29" t="s">
        <v>4</v>
      </c>
      <c r="G9" s="163">
        <v>195000</v>
      </c>
      <c r="H9" s="28">
        <v>7</v>
      </c>
      <c r="I9" s="164">
        <v>1365000</v>
      </c>
      <c r="J9" s="30">
        <v>2</v>
      </c>
      <c r="K9" s="162">
        <v>390000</v>
      </c>
      <c r="L9" s="161">
        <v>9</v>
      </c>
      <c r="M9" s="165">
        <v>1755000</v>
      </c>
      <c r="N9" s="403">
        <v>9</v>
      </c>
      <c r="O9" s="162">
        <v>1755000</v>
      </c>
    </row>
    <row r="10" spans="1:15" ht="30">
      <c r="A10" s="359">
        <v>51</v>
      </c>
      <c r="B10" s="28">
        <v>91</v>
      </c>
      <c r="C10" s="28">
        <v>45</v>
      </c>
      <c r="D10" s="28" t="s">
        <v>417</v>
      </c>
      <c r="E10" s="405" t="s">
        <v>416</v>
      </c>
      <c r="F10" s="29" t="s">
        <v>3</v>
      </c>
      <c r="G10" s="163">
        <v>12000</v>
      </c>
      <c r="H10" s="28">
        <v>3</v>
      </c>
      <c r="I10" s="164">
        <v>36000</v>
      </c>
      <c r="J10" s="30"/>
      <c r="K10" s="162">
        <v>0</v>
      </c>
      <c r="L10" s="161">
        <v>3</v>
      </c>
      <c r="M10" s="165">
        <v>36000</v>
      </c>
      <c r="N10" s="403">
        <v>3</v>
      </c>
      <c r="O10" s="162">
        <v>36000</v>
      </c>
    </row>
    <row r="11" spans="1:15" ht="30">
      <c r="A11" s="359">
        <v>55</v>
      </c>
      <c r="B11" s="28">
        <v>91</v>
      </c>
      <c r="C11" s="28">
        <v>49</v>
      </c>
      <c r="D11" s="28" t="s">
        <v>409</v>
      </c>
      <c r="E11" s="405" t="s">
        <v>408</v>
      </c>
      <c r="F11" s="29" t="s">
        <v>3</v>
      </c>
      <c r="G11" s="163">
        <v>9500</v>
      </c>
      <c r="H11" s="28">
        <v>10</v>
      </c>
      <c r="I11" s="164">
        <v>95000</v>
      </c>
      <c r="J11" s="30"/>
      <c r="K11" s="162">
        <v>0</v>
      </c>
      <c r="L11" s="161">
        <v>10</v>
      </c>
      <c r="M11" s="165">
        <v>95000</v>
      </c>
      <c r="N11" s="403">
        <v>10</v>
      </c>
      <c r="O11" s="162">
        <v>95000</v>
      </c>
    </row>
    <row r="12" spans="1:15" ht="30">
      <c r="A12" s="359">
        <v>56</v>
      </c>
      <c r="B12" s="28" t="s">
        <v>648</v>
      </c>
      <c r="C12" s="28">
        <v>50</v>
      </c>
      <c r="D12" s="28" t="s">
        <v>407</v>
      </c>
      <c r="E12" s="407" t="s">
        <v>406</v>
      </c>
      <c r="F12" s="35" t="s">
        <v>99</v>
      </c>
      <c r="G12" s="180">
        <v>110</v>
      </c>
      <c r="H12" s="181">
        <v>10000</v>
      </c>
      <c r="I12" s="164">
        <v>1100000</v>
      </c>
      <c r="J12" s="30"/>
      <c r="K12" s="162">
        <v>0</v>
      </c>
      <c r="L12" s="161">
        <v>10000</v>
      </c>
      <c r="M12" s="165">
        <v>1100000</v>
      </c>
      <c r="N12" s="403">
        <v>10000</v>
      </c>
      <c r="O12" s="162">
        <v>1100000</v>
      </c>
    </row>
    <row r="13" spans="1:15" ht="30">
      <c r="A13" s="359">
        <v>57</v>
      </c>
      <c r="B13" s="28" t="s">
        <v>649</v>
      </c>
      <c r="C13" s="28">
        <v>51</v>
      </c>
      <c r="D13" s="28" t="s">
        <v>405</v>
      </c>
      <c r="E13" s="407" t="s">
        <v>404</v>
      </c>
      <c r="F13" s="35" t="s">
        <v>99</v>
      </c>
      <c r="G13" s="180">
        <v>115</v>
      </c>
      <c r="H13" s="181">
        <v>4000</v>
      </c>
      <c r="I13" s="164">
        <v>460000</v>
      </c>
      <c r="J13" s="30"/>
      <c r="K13" s="162">
        <v>0</v>
      </c>
      <c r="L13" s="161">
        <v>4000</v>
      </c>
      <c r="M13" s="165">
        <v>460000</v>
      </c>
      <c r="N13" s="403">
        <v>4000</v>
      </c>
      <c r="O13" s="162">
        <v>460000</v>
      </c>
    </row>
    <row r="14" spans="1:15" ht="30">
      <c r="A14" s="359">
        <v>58</v>
      </c>
      <c r="B14" s="28" t="s">
        <v>650</v>
      </c>
      <c r="C14" s="28">
        <v>52</v>
      </c>
      <c r="D14" s="28" t="s">
        <v>403</v>
      </c>
      <c r="E14" s="408" t="s">
        <v>769</v>
      </c>
      <c r="F14" s="35" t="s">
        <v>393</v>
      </c>
      <c r="G14" s="180">
        <v>1525</v>
      </c>
      <c r="H14" s="181">
        <v>570</v>
      </c>
      <c r="I14" s="164">
        <v>869250</v>
      </c>
      <c r="J14" s="30"/>
      <c r="K14" s="162">
        <v>0</v>
      </c>
      <c r="L14" s="161">
        <v>570</v>
      </c>
      <c r="M14" s="165">
        <v>869250</v>
      </c>
      <c r="N14" s="403">
        <v>570</v>
      </c>
      <c r="O14" s="162">
        <v>869250</v>
      </c>
    </row>
    <row r="15" spans="1:15" ht="30">
      <c r="A15" s="359">
        <v>59</v>
      </c>
      <c r="B15" s="28" t="s">
        <v>651</v>
      </c>
      <c r="C15" s="28">
        <v>53</v>
      </c>
      <c r="D15" s="28" t="s">
        <v>401</v>
      </c>
      <c r="E15" s="408" t="s">
        <v>770</v>
      </c>
      <c r="F15" s="35" t="s">
        <v>393</v>
      </c>
      <c r="G15" s="180">
        <v>1100</v>
      </c>
      <c r="H15" s="181">
        <v>10</v>
      </c>
      <c r="I15" s="164">
        <v>11000</v>
      </c>
      <c r="J15" s="30"/>
      <c r="K15" s="162">
        <v>0</v>
      </c>
      <c r="L15" s="161">
        <v>10</v>
      </c>
      <c r="M15" s="165">
        <v>11000</v>
      </c>
      <c r="N15" s="403">
        <v>10</v>
      </c>
      <c r="O15" s="162">
        <v>11000</v>
      </c>
    </row>
    <row r="16" spans="1:15" ht="30">
      <c r="A16" s="359">
        <v>60</v>
      </c>
      <c r="B16" s="28" t="s">
        <v>652</v>
      </c>
      <c r="C16" s="28">
        <v>54</v>
      </c>
      <c r="D16" s="28" t="s">
        <v>399</v>
      </c>
      <c r="E16" s="407" t="s">
        <v>398</v>
      </c>
      <c r="F16" s="35" t="s">
        <v>393</v>
      </c>
      <c r="G16" s="180">
        <v>900</v>
      </c>
      <c r="H16" s="181">
        <v>25</v>
      </c>
      <c r="I16" s="164">
        <v>22500</v>
      </c>
      <c r="J16" s="30"/>
      <c r="K16" s="162">
        <v>0</v>
      </c>
      <c r="L16" s="161">
        <v>25</v>
      </c>
      <c r="M16" s="165">
        <v>22500</v>
      </c>
      <c r="N16" s="403">
        <v>25</v>
      </c>
      <c r="O16" s="162">
        <v>22500</v>
      </c>
    </row>
    <row r="17" spans="1:15" ht="45">
      <c r="A17" s="359">
        <v>61</v>
      </c>
      <c r="B17" s="28" t="s">
        <v>653</v>
      </c>
      <c r="C17" s="28">
        <v>55</v>
      </c>
      <c r="D17" s="28" t="s">
        <v>397</v>
      </c>
      <c r="E17" s="407" t="s">
        <v>396</v>
      </c>
      <c r="F17" s="35" t="s">
        <v>393</v>
      </c>
      <c r="G17" s="180">
        <v>2800</v>
      </c>
      <c r="H17" s="181">
        <v>50</v>
      </c>
      <c r="I17" s="164">
        <v>140000</v>
      </c>
      <c r="J17" s="30"/>
      <c r="K17" s="162">
        <v>0</v>
      </c>
      <c r="L17" s="161">
        <v>50</v>
      </c>
      <c r="M17" s="165">
        <v>140000</v>
      </c>
      <c r="N17" s="403">
        <v>50</v>
      </c>
      <c r="O17" s="162">
        <v>140000</v>
      </c>
    </row>
    <row r="18" spans="1:15" ht="45">
      <c r="A18" s="359">
        <v>62</v>
      </c>
      <c r="B18" s="28" t="s">
        <v>654</v>
      </c>
      <c r="C18" s="28">
        <v>56</v>
      </c>
      <c r="D18" s="28" t="s">
        <v>395</v>
      </c>
      <c r="E18" s="407" t="s">
        <v>394</v>
      </c>
      <c r="F18" s="35" t="s">
        <v>393</v>
      </c>
      <c r="G18" s="180">
        <v>1400</v>
      </c>
      <c r="H18" s="181">
        <v>200</v>
      </c>
      <c r="I18" s="164">
        <v>280000</v>
      </c>
      <c r="J18" s="30"/>
      <c r="K18" s="162">
        <v>0</v>
      </c>
      <c r="L18" s="161">
        <v>200</v>
      </c>
      <c r="M18" s="165">
        <v>280000</v>
      </c>
      <c r="N18" s="403">
        <v>200</v>
      </c>
      <c r="O18" s="162">
        <v>280000</v>
      </c>
    </row>
    <row r="19" spans="1:15" ht="30">
      <c r="A19" s="359">
        <v>63</v>
      </c>
      <c r="B19" s="28" t="s">
        <v>655</v>
      </c>
      <c r="C19" s="28">
        <v>203</v>
      </c>
      <c r="D19" s="28" t="s">
        <v>392</v>
      </c>
      <c r="E19" s="407" t="s">
        <v>391</v>
      </c>
      <c r="F19" s="29" t="s">
        <v>3</v>
      </c>
      <c r="G19" s="163">
        <v>900</v>
      </c>
      <c r="H19" s="181">
        <v>200</v>
      </c>
      <c r="I19" s="164">
        <v>180000</v>
      </c>
      <c r="J19" s="30"/>
      <c r="K19" s="162">
        <v>0</v>
      </c>
      <c r="L19" s="161">
        <v>200</v>
      </c>
      <c r="M19" s="165">
        <v>180000</v>
      </c>
      <c r="N19" s="403">
        <v>200</v>
      </c>
      <c r="O19" s="162">
        <v>180000</v>
      </c>
    </row>
    <row r="20" spans="1:15" ht="30">
      <c r="A20" s="359">
        <v>64</v>
      </c>
      <c r="B20" s="28" t="s">
        <v>656</v>
      </c>
      <c r="C20" s="28">
        <v>204</v>
      </c>
      <c r="D20" s="28" t="s">
        <v>390</v>
      </c>
      <c r="E20" s="407" t="s">
        <v>389</v>
      </c>
      <c r="F20" s="29" t="s">
        <v>3</v>
      </c>
      <c r="G20" s="163">
        <v>1600</v>
      </c>
      <c r="H20" s="181">
        <v>18</v>
      </c>
      <c r="I20" s="164">
        <v>28800</v>
      </c>
      <c r="J20" s="30"/>
      <c r="K20" s="162">
        <v>0</v>
      </c>
      <c r="L20" s="161">
        <v>18</v>
      </c>
      <c r="M20" s="165">
        <v>28800</v>
      </c>
      <c r="N20" s="403">
        <v>18</v>
      </c>
      <c r="O20" s="162">
        <v>28800</v>
      </c>
    </row>
    <row r="21" spans="1:15" ht="30">
      <c r="A21" s="359">
        <v>65</v>
      </c>
      <c r="B21" s="28" t="s">
        <v>657</v>
      </c>
      <c r="C21" s="28">
        <v>205</v>
      </c>
      <c r="D21" s="28" t="s">
        <v>388</v>
      </c>
      <c r="E21" s="407" t="s">
        <v>387</v>
      </c>
      <c r="F21" s="29" t="s">
        <v>3</v>
      </c>
      <c r="G21" s="163">
        <v>18000</v>
      </c>
      <c r="H21" s="181">
        <v>4</v>
      </c>
      <c r="I21" s="164">
        <v>72000</v>
      </c>
      <c r="J21" s="30"/>
      <c r="K21" s="162">
        <v>0</v>
      </c>
      <c r="L21" s="161">
        <v>4</v>
      </c>
      <c r="M21" s="165">
        <v>72000</v>
      </c>
      <c r="N21" s="403">
        <v>4</v>
      </c>
      <c r="O21" s="162">
        <v>72000</v>
      </c>
    </row>
    <row r="22" spans="1:15" ht="60">
      <c r="A22" s="359">
        <v>66</v>
      </c>
      <c r="B22" s="28" t="s">
        <v>658</v>
      </c>
      <c r="C22" s="28">
        <v>57</v>
      </c>
      <c r="D22" s="28" t="s">
        <v>386</v>
      </c>
      <c r="E22" s="407" t="s">
        <v>385</v>
      </c>
      <c r="F22" s="35" t="s">
        <v>99</v>
      </c>
      <c r="G22" s="180">
        <v>36</v>
      </c>
      <c r="H22" s="181">
        <v>2000</v>
      </c>
      <c r="I22" s="164">
        <v>72000</v>
      </c>
      <c r="J22" s="30"/>
      <c r="K22" s="162">
        <v>0</v>
      </c>
      <c r="L22" s="161">
        <v>2000</v>
      </c>
      <c r="M22" s="165">
        <v>72000</v>
      </c>
      <c r="N22" s="403">
        <v>2000</v>
      </c>
      <c r="O22" s="162">
        <v>72000</v>
      </c>
    </row>
    <row r="23" spans="1:15" ht="60">
      <c r="A23" s="359">
        <v>67</v>
      </c>
      <c r="B23" s="28" t="s">
        <v>659</v>
      </c>
      <c r="C23" s="28">
        <v>58</v>
      </c>
      <c r="D23" s="28" t="s">
        <v>384</v>
      </c>
      <c r="E23" s="407" t="s">
        <v>383</v>
      </c>
      <c r="F23" s="35" t="s">
        <v>99</v>
      </c>
      <c r="G23" s="180">
        <v>100</v>
      </c>
      <c r="H23" s="181">
        <v>2000</v>
      </c>
      <c r="I23" s="164">
        <v>200000</v>
      </c>
      <c r="J23" s="30"/>
      <c r="K23" s="162">
        <v>0</v>
      </c>
      <c r="L23" s="161">
        <v>2000</v>
      </c>
      <c r="M23" s="165">
        <v>200000</v>
      </c>
      <c r="N23" s="403">
        <v>2000</v>
      </c>
      <c r="O23" s="162">
        <v>200000</v>
      </c>
    </row>
    <row r="24" spans="1:15" ht="60">
      <c r="A24" s="359">
        <v>68</v>
      </c>
      <c r="B24" s="28" t="s">
        <v>660</v>
      </c>
      <c r="C24" s="28">
        <v>59</v>
      </c>
      <c r="D24" s="28" t="s">
        <v>382</v>
      </c>
      <c r="E24" s="407" t="s">
        <v>381</v>
      </c>
      <c r="F24" s="35" t="s">
        <v>99</v>
      </c>
      <c r="G24" s="180">
        <v>145</v>
      </c>
      <c r="H24" s="181">
        <v>8000</v>
      </c>
      <c r="I24" s="164">
        <v>1160000</v>
      </c>
      <c r="J24" s="30"/>
      <c r="K24" s="162">
        <v>0</v>
      </c>
      <c r="L24" s="161">
        <v>8000</v>
      </c>
      <c r="M24" s="165">
        <v>1160000</v>
      </c>
      <c r="N24" s="403">
        <v>8000</v>
      </c>
      <c r="O24" s="162">
        <v>1160000</v>
      </c>
    </row>
    <row r="25" spans="1:15" ht="60">
      <c r="A25" s="359">
        <v>69</v>
      </c>
      <c r="B25" s="28" t="s">
        <v>661</v>
      </c>
      <c r="C25" s="28">
        <v>60</v>
      </c>
      <c r="D25" s="28" t="s">
        <v>380</v>
      </c>
      <c r="E25" s="407" t="s">
        <v>379</v>
      </c>
      <c r="F25" s="35" t="s">
        <v>99</v>
      </c>
      <c r="G25" s="180">
        <v>230</v>
      </c>
      <c r="H25" s="181">
        <v>5000</v>
      </c>
      <c r="I25" s="164">
        <v>1150000</v>
      </c>
      <c r="J25" s="30"/>
      <c r="K25" s="162">
        <v>0</v>
      </c>
      <c r="L25" s="161">
        <v>5000</v>
      </c>
      <c r="M25" s="165">
        <v>1150000</v>
      </c>
      <c r="N25" s="403">
        <v>5000</v>
      </c>
      <c r="O25" s="162">
        <v>1150000</v>
      </c>
    </row>
    <row r="26" spans="1:15" ht="60">
      <c r="A26" s="359">
        <v>70</v>
      </c>
      <c r="B26" s="28" t="s">
        <v>662</v>
      </c>
      <c r="C26" s="28">
        <v>61</v>
      </c>
      <c r="D26" s="28" t="s">
        <v>378</v>
      </c>
      <c r="E26" s="407" t="s">
        <v>377</v>
      </c>
      <c r="F26" s="35" t="s">
        <v>99</v>
      </c>
      <c r="G26" s="180">
        <v>325.00000000000006</v>
      </c>
      <c r="H26" s="181">
        <v>300</v>
      </c>
      <c r="I26" s="164">
        <v>97500.000000000015</v>
      </c>
      <c r="J26" s="30"/>
      <c r="K26" s="162">
        <v>0</v>
      </c>
      <c r="L26" s="161">
        <v>300</v>
      </c>
      <c r="M26" s="165">
        <v>97500.000000000015</v>
      </c>
      <c r="N26" s="403">
        <v>300</v>
      </c>
      <c r="O26" s="162">
        <v>97500.000000000015</v>
      </c>
    </row>
    <row r="27" spans="1:15" ht="60">
      <c r="A27" s="359">
        <v>71</v>
      </c>
      <c r="B27" s="28" t="s">
        <v>663</v>
      </c>
      <c r="C27" s="28">
        <v>62</v>
      </c>
      <c r="D27" s="28" t="s">
        <v>376</v>
      </c>
      <c r="E27" s="407" t="s">
        <v>375</v>
      </c>
      <c r="F27" s="35" t="s">
        <v>99</v>
      </c>
      <c r="G27" s="180">
        <v>545</v>
      </c>
      <c r="H27" s="181">
        <v>300</v>
      </c>
      <c r="I27" s="164">
        <v>163500</v>
      </c>
      <c r="J27" s="30"/>
      <c r="K27" s="162">
        <v>0</v>
      </c>
      <c r="L27" s="161">
        <v>300</v>
      </c>
      <c r="M27" s="165">
        <v>163500</v>
      </c>
      <c r="N27" s="403">
        <v>300</v>
      </c>
      <c r="O27" s="162">
        <v>163500</v>
      </c>
    </row>
    <row r="28" spans="1:15" ht="45" customHeight="1">
      <c r="A28" s="359">
        <v>72</v>
      </c>
      <c r="B28" s="28" t="s">
        <v>664</v>
      </c>
      <c r="C28" s="28">
        <v>63</v>
      </c>
      <c r="D28" s="28" t="s">
        <v>374</v>
      </c>
      <c r="E28" s="407" t="s">
        <v>373</v>
      </c>
      <c r="F28" s="35" t="s">
        <v>99</v>
      </c>
      <c r="G28" s="180">
        <v>849.99999999999989</v>
      </c>
      <c r="H28" s="181">
        <v>500</v>
      </c>
      <c r="I28" s="164">
        <v>424999.99999999994</v>
      </c>
      <c r="J28" s="30"/>
      <c r="K28" s="162">
        <v>0</v>
      </c>
      <c r="L28" s="161">
        <v>500</v>
      </c>
      <c r="M28" s="165">
        <v>424999.99999999994</v>
      </c>
      <c r="N28" s="403">
        <v>500</v>
      </c>
      <c r="O28" s="162">
        <v>424999.99999999994</v>
      </c>
    </row>
    <row r="29" spans="1:15" ht="30.95" customHeight="1">
      <c r="A29" s="359">
        <v>73</v>
      </c>
      <c r="B29" s="28" t="s">
        <v>665</v>
      </c>
      <c r="C29" s="28">
        <v>64</v>
      </c>
      <c r="D29" s="28" t="s">
        <v>372</v>
      </c>
      <c r="E29" s="407" t="s">
        <v>771</v>
      </c>
      <c r="F29" s="29" t="s">
        <v>3</v>
      </c>
      <c r="G29" s="163">
        <v>1800</v>
      </c>
      <c r="H29" s="181">
        <v>8</v>
      </c>
      <c r="I29" s="164">
        <v>14400</v>
      </c>
      <c r="J29" s="30"/>
      <c r="K29" s="162">
        <v>0</v>
      </c>
      <c r="L29" s="161">
        <v>8</v>
      </c>
      <c r="M29" s="165">
        <v>14400</v>
      </c>
      <c r="N29" s="403">
        <v>8</v>
      </c>
      <c r="O29" s="162">
        <v>14400</v>
      </c>
    </row>
    <row r="30" spans="1:15" ht="45">
      <c r="A30" s="359">
        <v>74</v>
      </c>
      <c r="B30" s="28" t="s">
        <v>666</v>
      </c>
      <c r="C30" s="28">
        <v>65</v>
      </c>
      <c r="D30" s="28" t="s">
        <v>370</v>
      </c>
      <c r="E30" s="407" t="s">
        <v>772</v>
      </c>
      <c r="F30" s="29" t="s">
        <v>3</v>
      </c>
      <c r="G30" s="163">
        <v>13000</v>
      </c>
      <c r="H30" s="28">
        <v>10</v>
      </c>
      <c r="I30" s="164">
        <v>130000</v>
      </c>
      <c r="J30" s="30"/>
      <c r="K30" s="162">
        <v>0</v>
      </c>
      <c r="L30" s="161">
        <v>10</v>
      </c>
      <c r="M30" s="165">
        <v>130000</v>
      </c>
      <c r="N30" s="403">
        <v>10</v>
      </c>
      <c r="O30" s="162">
        <v>130000</v>
      </c>
    </row>
    <row r="31" spans="1:15" ht="45">
      <c r="A31" s="359">
        <v>75</v>
      </c>
      <c r="B31" s="28" t="s">
        <v>667</v>
      </c>
      <c r="C31" s="28">
        <v>230</v>
      </c>
      <c r="D31" s="28" t="s">
        <v>368</v>
      </c>
      <c r="E31" s="407" t="s">
        <v>773</v>
      </c>
      <c r="F31" s="29" t="s">
        <v>3</v>
      </c>
      <c r="G31" s="163">
        <v>13000</v>
      </c>
      <c r="H31" s="28">
        <v>14</v>
      </c>
      <c r="I31" s="164">
        <v>182000</v>
      </c>
      <c r="J31" s="30"/>
      <c r="K31" s="162">
        <v>0</v>
      </c>
      <c r="L31" s="161">
        <v>14</v>
      </c>
      <c r="M31" s="165">
        <v>182000</v>
      </c>
      <c r="N31" s="403">
        <v>14</v>
      </c>
      <c r="O31" s="162">
        <v>182000</v>
      </c>
    </row>
    <row r="32" spans="1:15" ht="30">
      <c r="A32" s="359">
        <v>76</v>
      </c>
      <c r="B32" s="28" t="s">
        <v>668</v>
      </c>
      <c r="C32" s="28">
        <v>66</v>
      </c>
      <c r="D32" s="28" t="s">
        <v>366</v>
      </c>
      <c r="E32" s="407" t="s">
        <v>365</v>
      </c>
      <c r="F32" s="29" t="s">
        <v>3</v>
      </c>
      <c r="G32" s="163">
        <v>50000</v>
      </c>
      <c r="H32" s="28">
        <v>5</v>
      </c>
      <c r="I32" s="164">
        <v>250000</v>
      </c>
      <c r="J32" s="30"/>
      <c r="K32" s="162">
        <v>0</v>
      </c>
      <c r="L32" s="161">
        <v>5</v>
      </c>
      <c r="M32" s="165">
        <v>250000</v>
      </c>
      <c r="N32" s="403">
        <v>5</v>
      </c>
      <c r="O32" s="162">
        <v>250000</v>
      </c>
    </row>
    <row r="33" spans="1:15" ht="45">
      <c r="A33" s="359">
        <v>77</v>
      </c>
      <c r="B33" s="28" t="s">
        <v>669</v>
      </c>
      <c r="C33" s="28">
        <v>67</v>
      </c>
      <c r="D33" s="28" t="s">
        <v>364</v>
      </c>
      <c r="E33" s="407" t="s">
        <v>774</v>
      </c>
      <c r="F33" s="29" t="s">
        <v>3</v>
      </c>
      <c r="G33" s="163">
        <v>6000</v>
      </c>
      <c r="H33" s="28">
        <v>10</v>
      </c>
      <c r="I33" s="164">
        <v>60000</v>
      </c>
      <c r="J33" s="30"/>
      <c r="K33" s="162">
        <v>0</v>
      </c>
      <c r="L33" s="161">
        <v>10</v>
      </c>
      <c r="M33" s="165">
        <v>60000</v>
      </c>
      <c r="N33" s="403">
        <v>10</v>
      </c>
      <c r="O33" s="162">
        <v>60000</v>
      </c>
    </row>
    <row r="34" spans="1:15" ht="45">
      <c r="A34" s="359">
        <v>78</v>
      </c>
      <c r="B34" s="28" t="s">
        <v>670</v>
      </c>
      <c r="C34" s="28">
        <v>206</v>
      </c>
      <c r="D34" s="28" t="s">
        <v>362</v>
      </c>
      <c r="E34" s="407" t="s">
        <v>361</v>
      </c>
      <c r="F34" s="29" t="s">
        <v>3</v>
      </c>
      <c r="G34" s="163">
        <v>22500</v>
      </c>
      <c r="H34" s="181">
        <v>18</v>
      </c>
      <c r="I34" s="164">
        <v>405000</v>
      </c>
      <c r="J34" s="30"/>
      <c r="K34" s="162">
        <v>0</v>
      </c>
      <c r="L34" s="161">
        <v>18</v>
      </c>
      <c r="M34" s="165">
        <v>405000</v>
      </c>
      <c r="N34" s="403">
        <v>18</v>
      </c>
      <c r="O34" s="162">
        <v>405000</v>
      </c>
    </row>
    <row r="35" spans="1:15" ht="75">
      <c r="A35" s="359">
        <v>79</v>
      </c>
      <c r="B35" s="28" t="s">
        <v>671</v>
      </c>
      <c r="C35" s="28">
        <v>68</v>
      </c>
      <c r="D35" s="28" t="s">
        <v>360</v>
      </c>
      <c r="E35" s="407" t="s">
        <v>359</v>
      </c>
      <c r="F35" s="29" t="s">
        <v>3</v>
      </c>
      <c r="G35" s="163">
        <v>54000</v>
      </c>
      <c r="H35" s="181">
        <v>18</v>
      </c>
      <c r="I35" s="164">
        <v>972000</v>
      </c>
      <c r="J35" s="30"/>
      <c r="K35" s="162">
        <v>0</v>
      </c>
      <c r="L35" s="161">
        <v>18</v>
      </c>
      <c r="M35" s="165">
        <v>972000</v>
      </c>
      <c r="N35" s="403">
        <v>18</v>
      </c>
      <c r="O35" s="162">
        <v>972000</v>
      </c>
    </row>
    <row r="36" spans="1:15" ht="45">
      <c r="A36" s="359">
        <v>80</v>
      </c>
      <c r="B36" s="28" t="s">
        <v>672</v>
      </c>
      <c r="C36" s="28">
        <v>69</v>
      </c>
      <c r="D36" s="28" t="s">
        <v>358</v>
      </c>
      <c r="E36" s="407" t="s">
        <v>357</v>
      </c>
      <c r="F36" s="29" t="s">
        <v>3</v>
      </c>
      <c r="G36" s="163">
        <v>25000</v>
      </c>
      <c r="H36" s="181">
        <v>6</v>
      </c>
      <c r="I36" s="164">
        <v>150000</v>
      </c>
      <c r="J36" s="30"/>
      <c r="K36" s="162">
        <v>0</v>
      </c>
      <c r="L36" s="161">
        <v>6</v>
      </c>
      <c r="M36" s="165">
        <v>150000</v>
      </c>
      <c r="N36" s="403">
        <v>6</v>
      </c>
      <c r="O36" s="162">
        <v>150000</v>
      </c>
    </row>
    <row r="37" spans="1:15" ht="30">
      <c r="A37" s="359">
        <v>81</v>
      </c>
      <c r="B37" s="28" t="s">
        <v>673</v>
      </c>
      <c r="C37" s="28">
        <v>70</v>
      </c>
      <c r="D37" s="28" t="s">
        <v>356</v>
      </c>
      <c r="E37" s="407" t="s">
        <v>355</v>
      </c>
      <c r="F37" s="35" t="s">
        <v>99</v>
      </c>
      <c r="G37" s="180">
        <v>450</v>
      </c>
      <c r="H37" s="28">
        <v>400</v>
      </c>
      <c r="I37" s="164">
        <v>180000</v>
      </c>
      <c r="J37" s="30"/>
      <c r="K37" s="162">
        <v>0</v>
      </c>
      <c r="L37" s="161">
        <v>400</v>
      </c>
      <c r="M37" s="165">
        <v>180000</v>
      </c>
      <c r="N37" s="403">
        <v>400</v>
      </c>
      <c r="O37" s="162">
        <v>180000</v>
      </c>
    </row>
    <row r="38" spans="1:15" ht="30">
      <c r="A38" s="359">
        <v>82</v>
      </c>
      <c r="B38" s="28" t="s">
        <v>674</v>
      </c>
      <c r="C38" s="28">
        <v>71</v>
      </c>
      <c r="D38" s="28" t="s">
        <v>354</v>
      </c>
      <c r="E38" s="407" t="s">
        <v>353</v>
      </c>
      <c r="F38" s="35" t="s">
        <v>99</v>
      </c>
      <c r="G38" s="180">
        <v>300</v>
      </c>
      <c r="H38" s="28">
        <v>400</v>
      </c>
      <c r="I38" s="164">
        <v>120000</v>
      </c>
      <c r="J38" s="30"/>
      <c r="K38" s="162">
        <v>0</v>
      </c>
      <c r="L38" s="161">
        <v>400</v>
      </c>
      <c r="M38" s="165">
        <v>120000</v>
      </c>
      <c r="N38" s="403">
        <v>400</v>
      </c>
      <c r="O38" s="162">
        <v>120000</v>
      </c>
    </row>
    <row r="39" spans="1:15" ht="45">
      <c r="A39" s="359">
        <v>83</v>
      </c>
      <c r="B39" s="28" t="s">
        <v>675</v>
      </c>
      <c r="C39" s="28">
        <v>207</v>
      </c>
      <c r="D39" s="28" t="s">
        <v>352</v>
      </c>
      <c r="E39" s="407" t="s">
        <v>351</v>
      </c>
      <c r="F39" s="29" t="s">
        <v>3</v>
      </c>
      <c r="G39" s="163">
        <v>4800</v>
      </c>
      <c r="H39" s="181">
        <v>20</v>
      </c>
      <c r="I39" s="164">
        <v>96000</v>
      </c>
      <c r="J39" s="30"/>
      <c r="K39" s="162">
        <v>0</v>
      </c>
      <c r="L39" s="161">
        <v>20</v>
      </c>
      <c r="M39" s="165">
        <v>96000</v>
      </c>
      <c r="N39" s="403">
        <v>20</v>
      </c>
      <c r="O39" s="162">
        <v>96000</v>
      </c>
    </row>
    <row r="40" spans="1:15" ht="45">
      <c r="A40" s="359">
        <v>84</v>
      </c>
      <c r="B40" s="28" t="s">
        <v>676</v>
      </c>
      <c r="C40" s="28">
        <v>208</v>
      </c>
      <c r="D40" s="28" t="s">
        <v>350</v>
      </c>
      <c r="E40" s="407" t="s">
        <v>349</v>
      </c>
      <c r="F40" s="29" t="s">
        <v>3</v>
      </c>
      <c r="G40" s="163">
        <v>4000</v>
      </c>
      <c r="H40" s="181">
        <v>60</v>
      </c>
      <c r="I40" s="164">
        <v>240000</v>
      </c>
      <c r="J40" s="30"/>
      <c r="K40" s="162">
        <v>0</v>
      </c>
      <c r="L40" s="161">
        <v>60</v>
      </c>
      <c r="M40" s="165">
        <v>240000</v>
      </c>
      <c r="N40" s="403">
        <v>60</v>
      </c>
      <c r="O40" s="162">
        <v>240000</v>
      </c>
    </row>
    <row r="41" spans="1:15" ht="45">
      <c r="A41" s="359">
        <v>85</v>
      </c>
      <c r="B41" s="28" t="s">
        <v>677</v>
      </c>
      <c r="C41" s="28">
        <v>209</v>
      </c>
      <c r="D41" s="28" t="s">
        <v>348</v>
      </c>
      <c r="E41" s="407" t="s">
        <v>347</v>
      </c>
      <c r="F41" s="29" t="s">
        <v>3</v>
      </c>
      <c r="G41" s="163">
        <v>1400</v>
      </c>
      <c r="H41" s="181">
        <v>215</v>
      </c>
      <c r="I41" s="164">
        <v>301000</v>
      </c>
      <c r="J41" s="30"/>
      <c r="K41" s="162">
        <v>0</v>
      </c>
      <c r="L41" s="161">
        <v>215</v>
      </c>
      <c r="M41" s="165">
        <v>301000</v>
      </c>
      <c r="N41" s="403">
        <v>215</v>
      </c>
      <c r="O41" s="162">
        <v>301000</v>
      </c>
    </row>
    <row r="42" spans="1:15" ht="45">
      <c r="A42" s="359">
        <v>86</v>
      </c>
      <c r="B42" s="28" t="s">
        <v>678</v>
      </c>
      <c r="C42" s="28">
        <v>210</v>
      </c>
      <c r="D42" s="28" t="s">
        <v>346</v>
      </c>
      <c r="E42" s="407" t="s">
        <v>345</v>
      </c>
      <c r="F42" s="29" t="s">
        <v>3</v>
      </c>
      <c r="G42" s="163">
        <v>1800</v>
      </c>
      <c r="H42" s="181">
        <v>95</v>
      </c>
      <c r="I42" s="164">
        <v>171000</v>
      </c>
      <c r="J42" s="30"/>
      <c r="K42" s="162">
        <v>0</v>
      </c>
      <c r="L42" s="161">
        <v>95</v>
      </c>
      <c r="M42" s="165">
        <v>171000</v>
      </c>
      <c r="N42" s="403">
        <v>95</v>
      </c>
      <c r="O42" s="162">
        <v>171000</v>
      </c>
    </row>
    <row r="43" spans="1:15" ht="30">
      <c r="A43" s="359">
        <v>87</v>
      </c>
      <c r="B43" s="28" t="s">
        <v>679</v>
      </c>
      <c r="C43" s="28">
        <v>72</v>
      </c>
      <c r="D43" s="28" t="s">
        <v>344</v>
      </c>
      <c r="E43" s="407" t="s">
        <v>343</v>
      </c>
      <c r="F43" s="29" t="s">
        <v>3</v>
      </c>
      <c r="G43" s="163">
        <v>160</v>
      </c>
      <c r="H43" s="181">
        <v>8</v>
      </c>
      <c r="I43" s="164">
        <v>1280</v>
      </c>
      <c r="J43" s="30"/>
      <c r="K43" s="162">
        <v>0</v>
      </c>
      <c r="L43" s="161">
        <v>8</v>
      </c>
      <c r="M43" s="165">
        <v>1280</v>
      </c>
      <c r="N43" s="403">
        <v>8</v>
      </c>
      <c r="O43" s="162">
        <v>1280</v>
      </c>
    </row>
    <row r="44" spans="1:15" ht="60">
      <c r="A44" s="359">
        <v>88</v>
      </c>
      <c r="B44" s="28" t="s">
        <v>680</v>
      </c>
      <c r="C44" s="28">
        <v>231</v>
      </c>
      <c r="D44" s="28" t="s">
        <v>342</v>
      </c>
      <c r="E44" s="407" t="s">
        <v>341</v>
      </c>
      <c r="F44" s="29" t="s">
        <v>3</v>
      </c>
      <c r="G44" s="163">
        <v>3700.0000000000005</v>
      </c>
      <c r="H44" s="181">
        <v>40</v>
      </c>
      <c r="I44" s="164">
        <v>148000.00000000003</v>
      </c>
      <c r="J44" s="30"/>
      <c r="K44" s="162">
        <v>0</v>
      </c>
      <c r="L44" s="161">
        <v>40</v>
      </c>
      <c r="M44" s="165">
        <v>148000.00000000003</v>
      </c>
      <c r="N44" s="403">
        <v>40</v>
      </c>
      <c r="O44" s="162">
        <v>148000.00000000003</v>
      </c>
    </row>
    <row r="45" spans="1:15" ht="30">
      <c r="A45" s="359">
        <v>89</v>
      </c>
      <c r="B45" s="28" t="s">
        <v>681</v>
      </c>
      <c r="C45" s="28">
        <v>73</v>
      </c>
      <c r="D45" s="28" t="s">
        <v>340</v>
      </c>
      <c r="E45" s="407" t="s">
        <v>339</v>
      </c>
      <c r="F45" s="29" t="s">
        <v>3</v>
      </c>
      <c r="G45" s="163">
        <v>1000</v>
      </c>
      <c r="H45" s="181">
        <v>40</v>
      </c>
      <c r="I45" s="164">
        <v>40000</v>
      </c>
      <c r="J45" s="30"/>
      <c r="K45" s="162">
        <v>0</v>
      </c>
      <c r="L45" s="161">
        <v>40</v>
      </c>
      <c r="M45" s="165">
        <v>40000</v>
      </c>
      <c r="N45" s="403">
        <v>40</v>
      </c>
      <c r="O45" s="162">
        <v>40000</v>
      </c>
    </row>
    <row r="46" spans="1:15" ht="30">
      <c r="A46" s="359">
        <v>90</v>
      </c>
      <c r="B46" s="28" t="s">
        <v>682</v>
      </c>
      <c r="C46" s="28">
        <v>74</v>
      </c>
      <c r="D46" s="28" t="s">
        <v>338</v>
      </c>
      <c r="E46" s="407" t="s">
        <v>337</v>
      </c>
      <c r="F46" s="29" t="s">
        <v>3</v>
      </c>
      <c r="G46" s="163">
        <v>210</v>
      </c>
      <c r="H46" s="181">
        <v>40</v>
      </c>
      <c r="I46" s="164">
        <v>8400</v>
      </c>
      <c r="J46" s="30"/>
      <c r="K46" s="162">
        <v>0</v>
      </c>
      <c r="L46" s="161">
        <v>40</v>
      </c>
      <c r="M46" s="165">
        <v>8400</v>
      </c>
      <c r="N46" s="403">
        <v>40</v>
      </c>
      <c r="O46" s="162">
        <v>8400</v>
      </c>
    </row>
    <row r="47" spans="1:15" ht="30">
      <c r="A47" s="359">
        <v>91</v>
      </c>
      <c r="B47" s="28" t="s">
        <v>683</v>
      </c>
      <c r="C47" s="28">
        <v>75</v>
      </c>
      <c r="D47" s="28" t="s">
        <v>336</v>
      </c>
      <c r="E47" s="407" t="s">
        <v>335</v>
      </c>
      <c r="F47" s="29" t="s">
        <v>3</v>
      </c>
      <c r="G47" s="163">
        <v>600</v>
      </c>
      <c r="H47" s="181">
        <v>40</v>
      </c>
      <c r="I47" s="164">
        <v>24000</v>
      </c>
      <c r="J47" s="30"/>
      <c r="K47" s="162">
        <v>0</v>
      </c>
      <c r="L47" s="161">
        <v>40</v>
      </c>
      <c r="M47" s="165">
        <v>24000</v>
      </c>
      <c r="N47" s="403">
        <v>40</v>
      </c>
      <c r="O47" s="162">
        <v>24000</v>
      </c>
    </row>
    <row r="48" spans="1:15" ht="30">
      <c r="A48" s="359">
        <v>92</v>
      </c>
      <c r="B48" s="28" t="s">
        <v>684</v>
      </c>
      <c r="C48" s="28">
        <v>211</v>
      </c>
      <c r="D48" s="28" t="s">
        <v>334</v>
      </c>
      <c r="E48" s="407" t="s">
        <v>333</v>
      </c>
      <c r="F48" s="29" t="s">
        <v>3</v>
      </c>
      <c r="G48" s="163">
        <v>3000</v>
      </c>
      <c r="H48" s="181">
        <v>5</v>
      </c>
      <c r="I48" s="164">
        <v>15000</v>
      </c>
      <c r="J48" s="30"/>
      <c r="K48" s="162">
        <v>0</v>
      </c>
      <c r="L48" s="161">
        <v>5</v>
      </c>
      <c r="M48" s="165">
        <v>15000</v>
      </c>
      <c r="N48" s="403">
        <v>5</v>
      </c>
      <c r="O48" s="162">
        <v>15000</v>
      </c>
    </row>
    <row r="49" spans="1:15" ht="30">
      <c r="A49" s="359">
        <v>93</v>
      </c>
      <c r="B49" s="28" t="s">
        <v>685</v>
      </c>
      <c r="C49" s="28">
        <v>212</v>
      </c>
      <c r="D49" s="28" t="s">
        <v>332</v>
      </c>
      <c r="E49" s="407" t="s">
        <v>331</v>
      </c>
      <c r="F49" s="29" t="s">
        <v>3</v>
      </c>
      <c r="G49" s="163">
        <v>4899.9999999999991</v>
      </c>
      <c r="H49" s="181">
        <v>10</v>
      </c>
      <c r="I49" s="164">
        <v>48999.999999999993</v>
      </c>
      <c r="J49" s="30"/>
      <c r="K49" s="162">
        <v>0</v>
      </c>
      <c r="L49" s="161">
        <v>10</v>
      </c>
      <c r="M49" s="165">
        <v>48999.999999999993</v>
      </c>
      <c r="N49" s="403">
        <v>10</v>
      </c>
      <c r="O49" s="162">
        <v>48999.999999999993</v>
      </c>
    </row>
    <row r="50" spans="1:15" ht="30">
      <c r="A50" s="359">
        <v>94</v>
      </c>
      <c r="B50" s="28" t="s">
        <v>686</v>
      </c>
      <c r="C50" s="28">
        <v>76</v>
      </c>
      <c r="D50" s="28" t="s">
        <v>330</v>
      </c>
      <c r="E50" s="407" t="s">
        <v>329</v>
      </c>
      <c r="F50" s="29" t="s">
        <v>3</v>
      </c>
      <c r="G50" s="163">
        <v>900</v>
      </c>
      <c r="H50" s="181">
        <v>15</v>
      </c>
      <c r="I50" s="164">
        <v>13500</v>
      </c>
      <c r="J50" s="30"/>
      <c r="K50" s="162">
        <v>0</v>
      </c>
      <c r="L50" s="161">
        <v>15</v>
      </c>
      <c r="M50" s="165">
        <v>13500</v>
      </c>
      <c r="N50" s="403">
        <v>15</v>
      </c>
      <c r="O50" s="162">
        <v>13500</v>
      </c>
    </row>
    <row r="51" spans="1:15" ht="30">
      <c r="A51" s="359">
        <v>95</v>
      </c>
      <c r="B51" s="28" t="s">
        <v>687</v>
      </c>
      <c r="C51" s="28">
        <v>77</v>
      </c>
      <c r="D51" s="28" t="s">
        <v>328</v>
      </c>
      <c r="E51" s="407" t="s">
        <v>327</v>
      </c>
      <c r="F51" s="29" t="s">
        <v>3</v>
      </c>
      <c r="G51" s="163">
        <v>3200</v>
      </c>
      <c r="H51" s="181">
        <v>15</v>
      </c>
      <c r="I51" s="164">
        <v>48000</v>
      </c>
      <c r="J51" s="30"/>
      <c r="K51" s="162">
        <v>0</v>
      </c>
      <c r="L51" s="161">
        <v>15</v>
      </c>
      <c r="M51" s="165">
        <v>48000</v>
      </c>
      <c r="N51" s="403">
        <v>15</v>
      </c>
      <c r="O51" s="162">
        <v>48000</v>
      </c>
    </row>
    <row r="52" spans="1:15" ht="75">
      <c r="A52" s="359">
        <v>96</v>
      </c>
      <c r="B52" s="28" t="s">
        <v>688</v>
      </c>
      <c r="C52" s="28">
        <v>213</v>
      </c>
      <c r="D52" s="28" t="s">
        <v>326</v>
      </c>
      <c r="E52" s="407" t="s">
        <v>325</v>
      </c>
      <c r="F52" s="29" t="s">
        <v>3</v>
      </c>
      <c r="G52" s="163">
        <v>1315000</v>
      </c>
      <c r="H52" s="181">
        <v>1</v>
      </c>
      <c r="I52" s="164">
        <v>1315000</v>
      </c>
      <c r="J52" s="30"/>
      <c r="K52" s="162">
        <v>0</v>
      </c>
      <c r="L52" s="161">
        <v>1</v>
      </c>
      <c r="M52" s="165">
        <v>1315000</v>
      </c>
      <c r="N52" s="403">
        <v>1</v>
      </c>
      <c r="O52" s="162">
        <v>1315000</v>
      </c>
    </row>
    <row r="53" spans="1:15" ht="75">
      <c r="A53" s="359">
        <v>97</v>
      </c>
      <c r="B53" s="28" t="s">
        <v>689</v>
      </c>
      <c r="C53" s="28">
        <v>214</v>
      </c>
      <c r="D53" s="28" t="s">
        <v>324</v>
      </c>
      <c r="E53" s="407" t="s">
        <v>323</v>
      </c>
      <c r="F53" s="29" t="s">
        <v>3</v>
      </c>
      <c r="G53" s="163">
        <v>875000.00000000012</v>
      </c>
      <c r="H53" s="181">
        <v>1</v>
      </c>
      <c r="I53" s="164">
        <v>875000.00000000012</v>
      </c>
      <c r="J53" s="30"/>
      <c r="K53" s="162">
        <v>0</v>
      </c>
      <c r="L53" s="161">
        <v>1</v>
      </c>
      <c r="M53" s="165">
        <v>875000.00000000012</v>
      </c>
      <c r="N53" s="403">
        <v>1</v>
      </c>
      <c r="O53" s="162">
        <v>875000.00000000012</v>
      </c>
    </row>
    <row r="54" spans="1:15" ht="60">
      <c r="A54" s="359">
        <v>98</v>
      </c>
      <c r="B54" s="28" t="s">
        <v>690</v>
      </c>
      <c r="C54" s="28">
        <v>215</v>
      </c>
      <c r="D54" s="28" t="s">
        <v>322</v>
      </c>
      <c r="E54" s="407" t="s">
        <v>321</v>
      </c>
      <c r="F54" s="29" t="s">
        <v>3</v>
      </c>
      <c r="G54" s="163">
        <v>370000</v>
      </c>
      <c r="H54" s="182">
        <v>2</v>
      </c>
      <c r="I54" s="164">
        <v>740000</v>
      </c>
      <c r="J54" s="30"/>
      <c r="K54" s="162">
        <v>0</v>
      </c>
      <c r="L54" s="161">
        <v>2</v>
      </c>
      <c r="M54" s="165">
        <v>740000</v>
      </c>
      <c r="N54" s="403">
        <v>2</v>
      </c>
      <c r="O54" s="162">
        <v>740000</v>
      </c>
    </row>
    <row r="55" spans="1:15" ht="90">
      <c r="A55" s="359">
        <v>99</v>
      </c>
      <c r="B55" s="28" t="s">
        <v>691</v>
      </c>
      <c r="C55" s="28">
        <v>78</v>
      </c>
      <c r="D55" s="28" t="s">
        <v>320</v>
      </c>
      <c r="E55" s="407" t="s">
        <v>319</v>
      </c>
      <c r="F55" s="29" t="s">
        <v>3</v>
      </c>
      <c r="G55" s="163">
        <v>450000.00000000006</v>
      </c>
      <c r="H55" s="182">
        <v>1</v>
      </c>
      <c r="I55" s="164">
        <v>450000.00000000006</v>
      </c>
      <c r="J55" s="30"/>
      <c r="K55" s="162">
        <v>0</v>
      </c>
      <c r="L55" s="161">
        <v>1</v>
      </c>
      <c r="M55" s="165">
        <v>450000.00000000006</v>
      </c>
      <c r="N55" s="403">
        <v>1</v>
      </c>
      <c r="O55" s="162">
        <v>450000.00000000006</v>
      </c>
    </row>
    <row r="56" spans="1:15" ht="146.44999999999999" customHeight="1">
      <c r="A56" s="368">
        <v>100</v>
      </c>
      <c r="B56" s="30" t="s">
        <v>644</v>
      </c>
      <c r="C56" s="28">
        <v>232</v>
      </c>
      <c r="D56" s="28" t="s">
        <v>318</v>
      </c>
      <c r="E56" s="405" t="s">
        <v>775</v>
      </c>
      <c r="F56" s="29" t="s">
        <v>3</v>
      </c>
      <c r="G56" s="163">
        <v>4000000</v>
      </c>
      <c r="H56" s="28">
        <v>1</v>
      </c>
      <c r="I56" s="164">
        <v>4000000</v>
      </c>
      <c r="J56" s="30"/>
      <c r="K56" s="162">
        <v>0</v>
      </c>
      <c r="L56" s="161">
        <v>1</v>
      </c>
      <c r="M56" s="165">
        <v>4000000</v>
      </c>
      <c r="N56" s="403">
        <v>0</v>
      </c>
      <c r="O56" s="162">
        <v>0</v>
      </c>
    </row>
    <row r="57" spans="1:15" ht="30">
      <c r="A57" s="359">
        <v>101</v>
      </c>
      <c r="B57" s="28" t="s">
        <v>693</v>
      </c>
      <c r="C57" s="28">
        <v>79</v>
      </c>
      <c r="D57" s="28" t="s">
        <v>316</v>
      </c>
      <c r="E57" s="407" t="s">
        <v>315</v>
      </c>
      <c r="F57" s="35" t="s">
        <v>99</v>
      </c>
      <c r="G57" s="180">
        <v>300</v>
      </c>
      <c r="H57" s="181">
        <v>200</v>
      </c>
      <c r="I57" s="164">
        <v>60000</v>
      </c>
      <c r="J57" s="30"/>
      <c r="K57" s="162">
        <v>0</v>
      </c>
      <c r="L57" s="161">
        <v>200</v>
      </c>
      <c r="M57" s="165">
        <v>60000</v>
      </c>
      <c r="N57" s="403">
        <v>200</v>
      </c>
      <c r="O57" s="162">
        <v>60000</v>
      </c>
    </row>
    <row r="58" spans="1:15" ht="30">
      <c r="A58" s="359">
        <v>102</v>
      </c>
      <c r="B58" s="28" t="s">
        <v>694</v>
      </c>
      <c r="C58" s="28">
        <v>80</v>
      </c>
      <c r="D58" s="28" t="s">
        <v>314</v>
      </c>
      <c r="E58" s="407" t="s">
        <v>313</v>
      </c>
      <c r="F58" s="35" t="s">
        <v>99</v>
      </c>
      <c r="G58" s="180">
        <v>560</v>
      </c>
      <c r="H58" s="181">
        <v>200</v>
      </c>
      <c r="I58" s="164">
        <v>112000</v>
      </c>
      <c r="J58" s="30"/>
      <c r="K58" s="162">
        <v>0</v>
      </c>
      <c r="L58" s="161">
        <v>200</v>
      </c>
      <c r="M58" s="165">
        <v>112000</v>
      </c>
      <c r="N58" s="403">
        <v>200</v>
      </c>
      <c r="O58" s="162">
        <v>112000</v>
      </c>
    </row>
    <row r="59" spans="1:15" ht="30">
      <c r="A59" s="359">
        <v>103</v>
      </c>
      <c r="B59" s="28" t="s">
        <v>695</v>
      </c>
      <c r="C59" s="28">
        <v>81</v>
      </c>
      <c r="D59" s="28" t="s">
        <v>312</v>
      </c>
      <c r="E59" s="407" t="s">
        <v>311</v>
      </c>
      <c r="F59" s="35" t="s">
        <v>99</v>
      </c>
      <c r="G59" s="180">
        <v>750</v>
      </c>
      <c r="H59" s="181">
        <v>75</v>
      </c>
      <c r="I59" s="164">
        <v>56250</v>
      </c>
      <c r="J59" s="30"/>
      <c r="K59" s="162">
        <v>0</v>
      </c>
      <c r="L59" s="161">
        <v>75</v>
      </c>
      <c r="M59" s="165">
        <v>56250</v>
      </c>
      <c r="N59" s="403">
        <v>75</v>
      </c>
      <c r="O59" s="162">
        <v>56250</v>
      </c>
    </row>
    <row r="60" spans="1:15" ht="30">
      <c r="A60" s="359">
        <v>104</v>
      </c>
      <c r="B60" s="28" t="s">
        <v>696</v>
      </c>
      <c r="C60" s="28">
        <v>82</v>
      </c>
      <c r="D60" s="28" t="s">
        <v>310</v>
      </c>
      <c r="E60" s="407" t="s">
        <v>309</v>
      </c>
      <c r="F60" s="35" t="s">
        <v>99</v>
      </c>
      <c r="G60" s="180">
        <v>1050</v>
      </c>
      <c r="H60" s="181">
        <v>50</v>
      </c>
      <c r="I60" s="164">
        <v>52500</v>
      </c>
      <c r="J60" s="30"/>
      <c r="K60" s="162">
        <v>0</v>
      </c>
      <c r="L60" s="161">
        <v>50</v>
      </c>
      <c r="M60" s="165">
        <v>52500</v>
      </c>
      <c r="N60" s="403">
        <v>50</v>
      </c>
      <c r="O60" s="162">
        <v>52500</v>
      </c>
    </row>
    <row r="61" spans="1:15" ht="30">
      <c r="A61" s="359">
        <v>105</v>
      </c>
      <c r="B61" s="28" t="s">
        <v>697</v>
      </c>
      <c r="C61" s="28">
        <v>83</v>
      </c>
      <c r="D61" s="28" t="s">
        <v>308</v>
      </c>
      <c r="E61" s="407" t="s">
        <v>307</v>
      </c>
      <c r="F61" s="35" t="s">
        <v>99</v>
      </c>
      <c r="G61" s="180">
        <v>1500</v>
      </c>
      <c r="H61" s="181">
        <v>50</v>
      </c>
      <c r="I61" s="164">
        <v>75000</v>
      </c>
      <c r="J61" s="30"/>
      <c r="K61" s="162">
        <v>0</v>
      </c>
      <c r="L61" s="161">
        <v>50</v>
      </c>
      <c r="M61" s="165">
        <v>75000</v>
      </c>
      <c r="N61" s="403">
        <v>50</v>
      </c>
      <c r="O61" s="162">
        <v>75000</v>
      </c>
    </row>
    <row r="62" spans="1:15" ht="30">
      <c r="A62" s="359">
        <v>106</v>
      </c>
      <c r="B62" s="28" t="s">
        <v>698</v>
      </c>
      <c r="C62" s="28">
        <v>84</v>
      </c>
      <c r="D62" s="28" t="s">
        <v>306</v>
      </c>
      <c r="E62" s="407" t="s">
        <v>305</v>
      </c>
      <c r="F62" s="35" t="s">
        <v>99</v>
      </c>
      <c r="G62" s="180">
        <v>1900</v>
      </c>
      <c r="H62" s="181">
        <v>100</v>
      </c>
      <c r="I62" s="164">
        <v>190000</v>
      </c>
      <c r="J62" s="30"/>
      <c r="K62" s="162">
        <v>0</v>
      </c>
      <c r="L62" s="161">
        <v>100</v>
      </c>
      <c r="M62" s="165">
        <v>190000</v>
      </c>
      <c r="N62" s="403">
        <v>100</v>
      </c>
      <c r="O62" s="162">
        <v>190000</v>
      </c>
    </row>
    <row r="63" spans="1:15" ht="30">
      <c r="A63" s="359">
        <v>107</v>
      </c>
      <c r="B63" s="28" t="s">
        <v>699</v>
      </c>
      <c r="C63" s="28">
        <v>85</v>
      </c>
      <c r="D63" s="28" t="s">
        <v>304</v>
      </c>
      <c r="E63" s="407" t="s">
        <v>303</v>
      </c>
      <c r="F63" s="35" t="s">
        <v>99</v>
      </c>
      <c r="G63" s="180">
        <v>2400</v>
      </c>
      <c r="H63" s="181">
        <v>500</v>
      </c>
      <c r="I63" s="164">
        <v>1200000</v>
      </c>
      <c r="J63" s="30"/>
      <c r="K63" s="162">
        <v>0</v>
      </c>
      <c r="L63" s="161">
        <v>500</v>
      </c>
      <c r="M63" s="165">
        <v>1200000</v>
      </c>
      <c r="N63" s="403">
        <v>500</v>
      </c>
      <c r="O63" s="162">
        <v>1200000</v>
      </c>
    </row>
    <row r="64" spans="1:15" ht="30">
      <c r="A64" s="359">
        <v>108</v>
      </c>
      <c r="B64" s="28" t="s">
        <v>700</v>
      </c>
      <c r="C64" s="28">
        <v>86</v>
      </c>
      <c r="D64" s="28" t="s">
        <v>302</v>
      </c>
      <c r="E64" s="407" t="s">
        <v>301</v>
      </c>
      <c r="F64" s="29" t="s">
        <v>3</v>
      </c>
      <c r="G64" s="163">
        <v>849.99999999999989</v>
      </c>
      <c r="H64" s="181">
        <v>8</v>
      </c>
      <c r="I64" s="164">
        <v>6799.9999999999991</v>
      </c>
      <c r="J64" s="30"/>
      <c r="K64" s="162">
        <v>0</v>
      </c>
      <c r="L64" s="161">
        <v>8</v>
      </c>
      <c r="M64" s="165">
        <v>6799.9999999999991</v>
      </c>
      <c r="N64" s="403">
        <v>8</v>
      </c>
      <c r="O64" s="162">
        <v>6799.9999999999991</v>
      </c>
    </row>
    <row r="65" spans="1:15" ht="30">
      <c r="A65" s="359">
        <v>109</v>
      </c>
      <c r="B65" s="28" t="s">
        <v>701</v>
      </c>
      <c r="C65" s="28">
        <v>87</v>
      </c>
      <c r="D65" s="28" t="s">
        <v>300</v>
      </c>
      <c r="E65" s="407" t="s">
        <v>299</v>
      </c>
      <c r="F65" s="29" t="s">
        <v>3</v>
      </c>
      <c r="G65" s="163">
        <v>1200</v>
      </c>
      <c r="H65" s="181">
        <v>8</v>
      </c>
      <c r="I65" s="164">
        <v>9600</v>
      </c>
      <c r="J65" s="30"/>
      <c r="K65" s="162">
        <v>0</v>
      </c>
      <c r="L65" s="161">
        <v>8</v>
      </c>
      <c r="M65" s="165">
        <v>9600</v>
      </c>
      <c r="N65" s="403">
        <v>8</v>
      </c>
      <c r="O65" s="162">
        <v>9600</v>
      </c>
    </row>
    <row r="66" spans="1:15" ht="30">
      <c r="A66" s="359">
        <v>110</v>
      </c>
      <c r="B66" s="28" t="s">
        <v>702</v>
      </c>
      <c r="C66" s="28">
        <v>88</v>
      </c>
      <c r="D66" s="28" t="s">
        <v>298</v>
      </c>
      <c r="E66" s="407" t="s">
        <v>297</v>
      </c>
      <c r="F66" s="29" t="s">
        <v>3</v>
      </c>
      <c r="G66" s="163">
        <v>1500</v>
      </c>
      <c r="H66" s="181">
        <v>8</v>
      </c>
      <c r="I66" s="164">
        <v>12000</v>
      </c>
      <c r="J66" s="30"/>
      <c r="K66" s="162">
        <v>0</v>
      </c>
      <c r="L66" s="161">
        <v>8</v>
      </c>
      <c r="M66" s="165">
        <v>12000</v>
      </c>
      <c r="N66" s="403">
        <v>8</v>
      </c>
      <c r="O66" s="162">
        <v>12000</v>
      </c>
    </row>
    <row r="67" spans="1:15" ht="30">
      <c r="A67" s="359">
        <v>111</v>
      </c>
      <c r="B67" s="28" t="s">
        <v>703</v>
      </c>
      <c r="C67" s="28">
        <v>89</v>
      </c>
      <c r="D67" s="28" t="s">
        <v>296</v>
      </c>
      <c r="E67" s="407" t="s">
        <v>295</v>
      </c>
      <c r="F67" s="29" t="s">
        <v>3</v>
      </c>
      <c r="G67" s="163">
        <v>1900</v>
      </c>
      <c r="H67" s="181">
        <v>4</v>
      </c>
      <c r="I67" s="164">
        <v>7600</v>
      </c>
      <c r="J67" s="30"/>
      <c r="K67" s="162">
        <v>0</v>
      </c>
      <c r="L67" s="161">
        <v>4</v>
      </c>
      <c r="M67" s="165">
        <v>7600</v>
      </c>
      <c r="N67" s="403">
        <v>4</v>
      </c>
      <c r="O67" s="162">
        <v>7600</v>
      </c>
    </row>
    <row r="68" spans="1:15" ht="30">
      <c r="A68" s="359">
        <v>112</v>
      </c>
      <c r="B68" s="28" t="s">
        <v>704</v>
      </c>
      <c r="C68" s="28">
        <v>90</v>
      </c>
      <c r="D68" s="28" t="s">
        <v>294</v>
      </c>
      <c r="E68" s="407" t="s">
        <v>293</v>
      </c>
      <c r="F68" s="29" t="s">
        <v>3</v>
      </c>
      <c r="G68" s="163">
        <v>2500</v>
      </c>
      <c r="H68" s="181">
        <v>4</v>
      </c>
      <c r="I68" s="164">
        <v>10000</v>
      </c>
      <c r="J68" s="30"/>
      <c r="K68" s="162">
        <v>0</v>
      </c>
      <c r="L68" s="161">
        <v>4</v>
      </c>
      <c r="M68" s="165">
        <v>10000</v>
      </c>
      <c r="N68" s="403">
        <v>4</v>
      </c>
      <c r="O68" s="162">
        <v>10000</v>
      </c>
    </row>
    <row r="69" spans="1:15" ht="30">
      <c r="A69" s="359">
        <v>113</v>
      </c>
      <c r="B69" s="28" t="s">
        <v>705</v>
      </c>
      <c r="C69" s="28">
        <v>91</v>
      </c>
      <c r="D69" s="28" t="s">
        <v>292</v>
      </c>
      <c r="E69" s="407" t="s">
        <v>291</v>
      </c>
      <c r="F69" s="29" t="s">
        <v>3</v>
      </c>
      <c r="G69" s="163">
        <v>3500</v>
      </c>
      <c r="H69" s="181">
        <v>4</v>
      </c>
      <c r="I69" s="164">
        <v>14000</v>
      </c>
      <c r="J69" s="30"/>
      <c r="K69" s="162">
        <v>0</v>
      </c>
      <c r="L69" s="161">
        <v>4</v>
      </c>
      <c r="M69" s="165">
        <v>14000</v>
      </c>
      <c r="N69" s="403">
        <v>4</v>
      </c>
      <c r="O69" s="162">
        <v>14000</v>
      </c>
    </row>
    <row r="70" spans="1:15" ht="30">
      <c r="A70" s="359">
        <v>114</v>
      </c>
      <c r="B70" s="28" t="s">
        <v>706</v>
      </c>
      <c r="C70" s="28">
        <v>92</v>
      </c>
      <c r="D70" s="28" t="s">
        <v>290</v>
      </c>
      <c r="E70" s="407" t="s">
        <v>289</v>
      </c>
      <c r="F70" s="29" t="s">
        <v>3</v>
      </c>
      <c r="G70" s="163">
        <v>4000</v>
      </c>
      <c r="H70" s="181">
        <v>12</v>
      </c>
      <c r="I70" s="164">
        <v>48000</v>
      </c>
      <c r="J70" s="30"/>
      <c r="K70" s="162">
        <v>0</v>
      </c>
      <c r="L70" s="161">
        <v>12</v>
      </c>
      <c r="M70" s="165">
        <v>48000</v>
      </c>
      <c r="N70" s="403">
        <v>12</v>
      </c>
      <c r="O70" s="162">
        <v>48000</v>
      </c>
    </row>
    <row r="71" spans="1:15" ht="30">
      <c r="A71" s="359">
        <v>115</v>
      </c>
      <c r="B71" s="28" t="s">
        <v>707</v>
      </c>
      <c r="C71" s="28">
        <v>93</v>
      </c>
      <c r="D71" s="28" t="s">
        <v>288</v>
      </c>
      <c r="E71" s="407" t="s">
        <v>287</v>
      </c>
      <c r="F71" s="35" t="s">
        <v>99</v>
      </c>
      <c r="G71" s="180">
        <v>1100</v>
      </c>
      <c r="H71" s="181">
        <v>100</v>
      </c>
      <c r="I71" s="164">
        <v>110000</v>
      </c>
      <c r="J71" s="30"/>
      <c r="K71" s="162">
        <v>0</v>
      </c>
      <c r="L71" s="161">
        <v>100</v>
      </c>
      <c r="M71" s="165">
        <v>110000</v>
      </c>
      <c r="N71" s="403">
        <v>100</v>
      </c>
      <c r="O71" s="162">
        <v>110000</v>
      </c>
    </row>
    <row r="72" spans="1:15" ht="30">
      <c r="A72" s="359">
        <v>116</v>
      </c>
      <c r="B72" s="28" t="s">
        <v>709</v>
      </c>
      <c r="C72" s="28">
        <v>94</v>
      </c>
      <c r="D72" s="28" t="s">
        <v>286</v>
      </c>
      <c r="E72" s="407" t="s">
        <v>285</v>
      </c>
      <c r="F72" s="35" t="s">
        <v>99</v>
      </c>
      <c r="G72" s="180">
        <v>1150</v>
      </c>
      <c r="H72" s="181">
        <v>100</v>
      </c>
      <c r="I72" s="164">
        <v>115000</v>
      </c>
      <c r="J72" s="30"/>
      <c r="K72" s="162">
        <v>0</v>
      </c>
      <c r="L72" s="161">
        <v>100</v>
      </c>
      <c r="M72" s="165">
        <v>115000</v>
      </c>
      <c r="N72" s="403">
        <v>100</v>
      </c>
      <c r="O72" s="162">
        <v>115000</v>
      </c>
    </row>
    <row r="73" spans="1:15" ht="30">
      <c r="A73" s="359">
        <v>117</v>
      </c>
      <c r="B73" s="28" t="s">
        <v>708</v>
      </c>
      <c r="C73" s="28">
        <v>95</v>
      </c>
      <c r="D73" s="28" t="s">
        <v>284</v>
      </c>
      <c r="E73" s="407" t="s">
        <v>283</v>
      </c>
      <c r="F73" s="35" t="s">
        <v>99</v>
      </c>
      <c r="G73" s="180">
        <v>125</v>
      </c>
      <c r="H73" s="181">
        <v>200</v>
      </c>
      <c r="I73" s="164">
        <v>25000</v>
      </c>
      <c r="J73" s="30"/>
      <c r="K73" s="162">
        <v>0</v>
      </c>
      <c r="L73" s="161">
        <v>200</v>
      </c>
      <c r="M73" s="165">
        <v>25000</v>
      </c>
      <c r="N73" s="403">
        <v>200</v>
      </c>
      <c r="O73" s="162">
        <v>25000</v>
      </c>
    </row>
    <row r="74" spans="1:15" ht="30">
      <c r="A74" s="359">
        <v>118</v>
      </c>
      <c r="B74" s="28" t="s">
        <v>710</v>
      </c>
      <c r="C74" s="28">
        <v>96</v>
      </c>
      <c r="D74" s="28" t="s">
        <v>282</v>
      </c>
      <c r="E74" s="407" t="s">
        <v>281</v>
      </c>
      <c r="F74" s="35" t="s">
        <v>99</v>
      </c>
      <c r="G74" s="180">
        <v>270</v>
      </c>
      <c r="H74" s="181">
        <v>700</v>
      </c>
      <c r="I74" s="164">
        <v>189000</v>
      </c>
      <c r="J74" s="30"/>
      <c r="K74" s="162">
        <v>0</v>
      </c>
      <c r="L74" s="161">
        <v>700</v>
      </c>
      <c r="M74" s="165">
        <v>189000</v>
      </c>
      <c r="N74" s="403">
        <v>700</v>
      </c>
      <c r="O74" s="162">
        <v>189000</v>
      </c>
    </row>
    <row r="75" spans="1:15" ht="45">
      <c r="A75" s="359">
        <v>119</v>
      </c>
      <c r="B75" s="28" t="s">
        <v>711</v>
      </c>
      <c r="C75" s="28">
        <v>97</v>
      </c>
      <c r="D75" s="28" t="s">
        <v>280</v>
      </c>
      <c r="E75" s="407" t="s">
        <v>279</v>
      </c>
      <c r="F75" s="35" t="s">
        <v>99</v>
      </c>
      <c r="G75" s="180">
        <v>1295</v>
      </c>
      <c r="H75" s="181">
        <v>200</v>
      </c>
      <c r="I75" s="164">
        <v>259000</v>
      </c>
      <c r="J75" s="30"/>
      <c r="K75" s="162">
        <v>0</v>
      </c>
      <c r="L75" s="161">
        <v>200</v>
      </c>
      <c r="M75" s="165">
        <v>259000</v>
      </c>
      <c r="N75" s="403">
        <v>200</v>
      </c>
      <c r="O75" s="162">
        <v>259000</v>
      </c>
    </row>
    <row r="76" spans="1:15" ht="45">
      <c r="A76" s="359">
        <v>120</v>
      </c>
      <c r="B76" s="28" t="s">
        <v>712</v>
      </c>
      <c r="C76" s="28">
        <v>98</v>
      </c>
      <c r="D76" s="28" t="s">
        <v>278</v>
      </c>
      <c r="E76" s="407" t="s">
        <v>277</v>
      </c>
      <c r="F76" s="35" t="s">
        <v>99</v>
      </c>
      <c r="G76" s="180">
        <v>4500</v>
      </c>
      <c r="H76" s="181">
        <v>100</v>
      </c>
      <c r="I76" s="164">
        <v>450000</v>
      </c>
      <c r="J76" s="30"/>
      <c r="K76" s="162">
        <v>0</v>
      </c>
      <c r="L76" s="161">
        <v>100</v>
      </c>
      <c r="M76" s="165">
        <v>450000</v>
      </c>
      <c r="N76" s="403">
        <v>100</v>
      </c>
      <c r="O76" s="162">
        <v>450000</v>
      </c>
    </row>
    <row r="77" spans="1:15" ht="30">
      <c r="A77" s="359">
        <v>121</v>
      </c>
      <c r="B77" s="28" t="s">
        <v>713</v>
      </c>
      <c r="C77" s="28">
        <v>99</v>
      </c>
      <c r="D77" s="28" t="s">
        <v>276</v>
      </c>
      <c r="E77" s="407" t="s">
        <v>275</v>
      </c>
      <c r="F77" s="29" t="s">
        <v>3</v>
      </c>
      <c r="G77" s="163">
        <v>400000</v>
      </c>
      <c r="H77" s="181">
        <v>7</v>
      </c>
      <c r="I77" s="164">
        <v>2800000</v>
      </c>
      <c r="J77" s="30">
        <v>2</v>
      </c>
      <c r="K77" s="162">
        <v>800000</v>
      </c>
      <c r="L77" s="161">
        <v>9</v>
      </c>
      <c r="M77" s="165">
        <v>3600000</v>
      </c>
      <c r="N77" s="403">
        <v>9</v>
      </c>
      <c r="O77" s="162">
        <v>3600000</v>
      </c>
    </row>
    <row r="78" spans="1:15" ht="30">
      <c r="A78" s="359">
        <v>122</v>
      </c>
      <c r="B78" s="28" t="s">
        <v>714</v>
      </c>
      <c r="C78" s="28">
        <v>100</v>
      </c>
      <c r="D78" s="28" t="s">
        <v>274</v>
      </c>
      <c r="E78" s="407" t="s">
        <v>273</v>
      </c>
      <c r="F78" s="29" t="s">
        <v>3</v>
      </c>
      <c r="G78" s="163">
        <v>25000</v>
      </c>
      <c r="H78" s="181">
        <v>182</v>
      </c>
      <c r="I78" s="164">
        <v>4550000</v>
      </c>
      <c r="J78" s="30">
        <v>52</v>
      </c>
      <c r="K78" s="162">
        <v>1300000</v>
      </c>
      <c r="L78" s="161">
        <v>234</v>
      </c>
      <c r="M78" s="165">
        <v>5850000</v>
      </c>
      <c r="N78" s="403">
        <v>234</v>
      </c>
      <c r="O78" s="162">
        <v>5850000</v>
      </c>
    </row>
    <row r="79" spans="1:15" ht="21">
      <c r="A79" s="360"/>
      <c r="B79" s="58"/>
      <c r="C79" s="58"/>
      <c r="D79" s="58"/>
      <c r="E79" s="406" t="s">
        <v>543</v>
      </c>
      <c r="F79" s="58"/>
      <c r="G79" s="163">
        <v>25000</v>
      </c>
      <c r="H79" s="58"/>
      <c r="I79" s="58"/>
      <c r="J79" s="58"/>
      <c r="K79" s="58"/>
      <c r="L79" s="161"/>
      <c r="M79" s="165"/>
      <c r="N79" s="404">
        <v>118</v>
      </c>
      <c r="O79" s="162">
        <v>2950000</v>
      </c>
    </row>
    <row r="80" spans="1:15" ht="30">
      <c r="A80" s="359">
        <v>123</v>
      </c>
      <c r="B80" s="28" t="s">
        <v>715</v>
      </c>
      <c r="C80" s="28">
        <v>101</v>
      </c>
      <c r="D80" s="28" t="s">
        <v>272</v>
      </c>
      <c r="E80" s="407" t="s">
        <v>271</v>
      </c>
      <c r="F80" s="29" t="s">
        <v>3</v>
      </c>
      <c r="G80" s="163">
        <v>30000</v>
      </c>
      <c r="H80" s="181">
        <v>7</v>
      </c>
      <c r="I80" s="164">
        <v>210000</v>
      </c>
      <c r="J80" s="30">
        <v>2</v>
      </c>
      <c r="K80" s="162">
        <v>60000</v>
      </c>
      <c r="L80" s="161">
        <v>9</v>
      </c>
      <c r="M80" s="165">
        <v>270000</v>
      </c>
      <c r="N80" s="403">
        <v>9</v>
      </c>
      <c r="O80" s="162">
        <v>270000</v>
      </c>
    </row>
    <row r="81" spans="1:15" ht="21">
      <c r="A81" s="360"/>
      <c r="B81" s="58"/>
      <c r="C81" s="58"/>
      <c r="D81" s="58"/>
      <c r="E81" s="406" t="s">
        <v>543</v>
      </c>
      <c r="F81" s="58"/>
      <c r="G81" s="163">
        <v>30000</v>
      </c>
      <c r="H81" s="58"/>
      <c r="I81" s="58"/>
      <c r="J81" s="58"/>
      <c r="K81" s="58"/>
      <c r="L81" s="161"/>
      <c r="M81" s="165"/>
      <c r="N81" s="403">
        <v>2</v>
      </c>
      <c r="O81" s="162">
        <v>60000</v>
      </c>
    </row>
    <row r="82" spans="1:15" ht="60">
      <c r="A82" s="359">
        <v>124</v>
      </c>
      <c r="B82" s="28" t="s">
        <v>716</v>
      </c>
      <c r="C82" s="28">
        <v>102</v>
      </c>
      <c r="D82" s="28" t="s">
        <v>270</v>
      </c>
      <c r="E82" s="407" t="s">
        <v>269</v>
      </c>
      <c r="F82" s="29" t="s">
        <v>3</v>
      </c>
      <c r="G82" s="163">
        <v>16000</v>
      </c>
      <c r="H82" s="181">
        <v>7</v>
      </c>
      <c r="I82" s="164">
        <v>112000</v>
      </c>
      <c r="J82" s="30"/>
      <c r="K82" s="162">
        <v>0</v>
      </c>
      <c r="L82" s="161">
        <v>7</v>
      </c>
      <c r="M82" s="165">
        <v>112000</v>
      </c>
      <c r="N82" s="403">
        <v>7</v>
      </c>
      <c r="O82" s="162">
        <v>112000</v>
      </c>
    </row>
    <row r="83" spans="1:15" ht="21">
      <c r="A83" s="360"/>
      <c r="B83" s="58"/>
      <c r="C83" s="58"/>
      <c r="D83" s="58"/>
      <c r="E83" s="406" t="s">
        <v>543</v>
      </c>
      <c r="F83" s="58"/>
      <c r="G83" s="163">
        <v>16000</v>
      </c>
      <c r="H83" s="58"/>
      <c r="I83" s="58"/>
      <c r="J83" s="58"/>
      <c r="K83" s="58"/>
      <c r="L83" s="161"/>
      <c r="M83" s="165"/>
      <c r="N83" s="403">
        <v>4</v>
      </c>
      <c r="O83" s="162">
        <v>64000</v>
      </c>
    </row>
    <row r="84" spans="1:15" ht="60">
      <c r="A84" s="359">
        <v>125</v>
      </c>
      <c r="B84" s="28">
        <v>34</v>
      </c>
      <c r="C84" s="28">
        <v>103</v>
      </c>
      <c r="D84" s="28" t="s">
        <v>268</v>
      </c>
      <c r="E84" s="407" t="s">
        <v>267</v>
      </c>
      <c r="F84" s="29" t="s">
        <v>3</v>
      </c>
      <c r="G84" s="163">
        <v>10494999.999999998</v>
      </c>
      <c r="H84" s="181">
        <v>1</v>
      </c>
      <c r="I84" s="164">
        <v>10494999.999999998</v>
      </c>
      <c r="J84" s="30"/>
      <c r="K84" s="162">
        <v>0</v>
      </c>
      <c r="L84" s="161">
        <v>1</v>
      </c>
      <c r="M84" s="165">
        <v>10494999.999999998</v>
      </c>
      <c r="N84" s="403">
        <v>1</v>
      </c>
      <c r="O84" s="162">
        <v>10494999.999999998</v>
      </c>
    </row>
    <row r="85" spans="1:15">
      <c r="A85" s="369"/>
      <c r="B85" s="120"/>
      <c r="C85" s="120"/>
      <c r="D85" s="120"/>
      <c r="E85" s="128"/>
      <c r="F85" s="122"/>
      <c r="G85" s="166"/>
      <c r="H85" s="183"/>
      <c r="I85" s="167"/>
      <c r="J85" s="40"/>
      <c r="K85" s="168"/>
      <c r="L85" s="169"/>
      <c r="M85" s="170"/>
      <c r="N85" s="171"/>
      <c r="O85" s="168"/>
    </row>
    <row r="86" spans="1:15">
      <c r="A86" s="372">
        <v>241</v>
      </c>
      <c r="B86" s="96"/>
      <c r="C86" s="96"/>
      <c r="D86" s="96"/>
      <c r="E86" s="132" t="s">
        <v>33</v>
      </c>
      <c r="F86" s="133" t="s">
        <v>4</v>
      </c>
      <c r="G86" s="190">
        <v>100000</v>
      </c>
      <c r="H86" s="96"/>
      <c r="I86" s="191"/>
      <c r="J86" s="192">
        <v>1</v>
      </c>
      <c r="K86" s="193">
        <v>100000</v>
      </c>
      <c r="L86" s="194">
        <v>1</v>
      </c>
      <c r="M86" s="195">
        <v>100000</v>
      </c>
      <c r="N86" s="196">
        <v>0</v>
      </c>
      <c r="O86" s="193"/>
    </row>
    <row r="87" spans="1:15" ht="16.5" thickBot="1">
      <c r="A87" s="260"/>
      <c r="B87" s="311"/>
      <c r="C87" s="261"/>
      <c r="D87" s="261"/>
      <c r="E87" s="262"/>
      <c r="F87" s="262"/>
      <c r="G87" s="263"/>
      <c r="H87" s="261"/>
      <c r="I87" s="264"/>
      <c r="J87" s="261"/>
      <c r="K87" s="265"/>
      <c r="L87" s="261"/>
      <c r="M87" s="839" t="s">
        <v>616</v>
      </c>
      <c r="N87" s="840"/>
      <c r="O87" s="399">
        <f>SUM(O5:O86)</f>
        <v>49845130</v>
      </c>
    </row>
    <row r="88" spans="1:15" ht="15.75" thickTop="1"/>
  </sheetData>
  <mergeCells count="11">
    <mergeCell ref="M87:N87"/>
    <mergeCell ref="A1:O1"/>
    <mergeCell ref="A2:A3"/>
    <mergeCell ref="B2:B3"/>
    <mergeCell ref="C2:C3"/>
    <mergeCell ref="D2:D3"/>
    <mergeCell ref="E2:E3"/>
    <mergeCell ref="H2:I2"/>
    <mergeCell ref="J2:K2"/>
    <mergeCell ref="L2:M2"/>
    <mergeCell ref="N2:O2"/>
  </mergeCells>
  <printOptions horizontalCentered="1"/>
  <pageMargins left="0.70866141732283472" right="0.70866141732283472" top="0.74803149606299213" bottom="0.74803149606299213" header="0.31496062992125984" footer="0.31496062992125984"/>
  <pageSetup paperSize="8" scale="115" orientation="landscape" r:id="rId1"/>
  <headerFooter>
    <oddFooter>&amp;LDy Executive Engineer
Medchal Malkagiri&amp;CExecutive Engineer
Hyderabad Division-1&amp;RSuperintendent Engineer
Hyderabad Division
Page No &amp;P</oddFooter>
  </headerFooter>
  <rowBreaks count="6" manualBreakCount="6">
    <brk id="20" max="16383" man="1"/>
    <brk id="30" max="16383" man="1"/>
    <brk id="41" max="16383" man="1"/>
    <brk id="53" max="16383" man="1"/>
    <brk id="62" max="16383" man="1"/>
    <brk id="80" max="16383" man="1"/>
  </rowBreaks>
</worksheet>
</file>

<file path=xl/worksheets/sheet12.xml><?xml version="1.0" encoding="utf-8"?>
<worksheet xmlns="http://schemas.openxmlformats.org/spreadsheetml/2006/main" xmlns:r="http://schemas.openxmlformats.org/officeDocument/2006/relationships">
  <sheetPr codeName="Sheet12"/>
  <dimension ref="A1:O10"/>
  <sheetViews>
    <sheetView workbookViewId="0">
      <selection activeCell="G33" sqref="G33"/>
    </sheetView>
  </sheetViews>
  <sheetFormatPr defaultRowHeight="15"/>
  <cols>
    <col min="5" max="5" width="31.140625" bestFit="1" customWidth="1"/>
    <col min="9" max="9" width="10" bestFit="1" customWidth="1"/>
    <col min="13" max="13" width="11.5703125" bestFit="1" customWidth="1"/>
    <col min="15" max="15" width="14.28515625"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6"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141</v>
      </c>
      <c r="B5" s="28">
        <v>37</v>
      </c>
      <c r="C5" s="28">
        <v>221</v>
      </c>
      <c r="D5" s="28" t="s">
        <v>236</v>
      </c>
      <c r="E5" s="33" t="s">
        <v>235</v>
      </c>
      <c r="F5" s="29" t="s">
        <v>4</v>
      </c>
      <c r="G5" s="163">
        <v>1000000</v>
      </c>
      <c r="H5" s="28">
        <v>1</v>
      </c>
      <c r="I5" s="164">
        <v>1000000</v>
      </c>
      <c r="J5" s="30"/>
      <c r="K5" s="162">
        <v>0</v>
      </c>
      <c r="L5" s="161">
        <v>1</v>
      </c>
      <c r="M5" s="165">
        <v>1000000</v>
      </c>
      <c r="N5" s="31">
        <v>1</v>
      </c>
      <c r="O5" s="162">
        <v>1000000</v>
      </c>
    </row>
    <row r="6" spans="1:15">
      <c r="A6" s="359">
        <v>142</v>
      </c>
      <c r="B6" s="28">
        <v>38</v>
      </c>
      <c r="C6" s="28">
        <v>114</v>
      </c>
      <c r="D6" s="28" t="s">
        <v>234</v>
      </c>
      <c r="E6" s="33" t="s">
        <v>11</v>
      </c>
      <c r="F6" s="29" t="s">
        <v>4</v>
      </c>
      <c r="G6" s="163">
        <v>1250000</v>
      </c>
      <c r="H6" s="28">
        <v>1</v>
      </c>
      <c r="I6" s="164">
        <v>1250000</v>
      </c>
      <c r="J6" s="30"/>
      <c r="K6" s="162">
        <v>0</v>
      </c>
      <c r="L6" s="161">
        <v>1</v>
      </c>
      <c r="M6" s="165">
        <v>1250000</v>
      </c>
      <c r="N6" s="31">
        <v>1</v>
      </c>
      <c r="O6" s="162">
        <v>1250000</v>
      </c>
    </row>
    <row r="7" spans="1:15">
      <c r="A7" s="359">
        <v>143</v>
      </c>
      <c r="B7" s="28">
        <v>39</v>
      </c>
      <c r="C7" s="28">
        <v>115</v>
      </c>
      <c r="D7" s="28" t="s">
        <v>233</v>
      </c>
      <c r="E7" s="33" t="s">
        <v>232</v>
      </c>
      <c r="F7" s="29" t="s">
        <v>3</v>
      </c>
      <c r="G7" s="163">
        <v>300000</v>
      </c>
      <c r="H7" s="28">
        <v>2</v>
      </c>
      <c r="I7" s="164">
        <v>600000</v>
      </c>
      <c r="J7" s="30"/>
      <c r="K7" s="162">
        <v>0</v>
      </c>
      <c r="L7" s="161">
        <v>2</v>
      </c>
      <c r="M7" s="165">
        <v>600000</v>
      </c>
      <c r="N7" s="31">
        <v>2</v>
      </c>
      <c r="O7" s="162">
        <v>600000</v>
      </c>
    </row>
    <row r="8" spans="1:15" ht="21">
      <c r="A8" s="365"/>
      <c r="B8" s="126"/>
      <c r="C8" s="126"/>
      <c r="D8" s="126"/>
      <c r="E8" s="127" t="s">
        <v>543</v>
      </c>
      <c r="F8" s="126"/>
      <c r="G8" s="166">
        <v>300000</v>
      </c>
      <c r="H8" s="126"/>
      <c r="I8" s="126"/>
      <c r="J8" s="126"/>
      <c r="K8" s="126"/>
      <c r="L8" s="169"/>
      <c r="M8" s="170"/>
      <c r="N8" s="40">
        <v>1</v>
      </c>
      <c r="O8" s="168">
        <v>300000</v>
      </c>
    </row>
    <row r="9" spans="1:15" ht="16.5" thickBot="1">
      <c r="A9" s="260"/>
      <c r="B9" s="311"/>
      <c r="C9" s="261"/>
      <c r="D9" s="261"/>
      <c r="E9" s="262"/>
      <c r="F9" s="262"/>
      <c r="G9" s="263"/>
      <c r="H9" s="261"/>
      <c r="I9" s="264"/>
      <c r="J9" s="261"/>
      <c r="K9" s="265"/>
      <c r="L9" s="261"/>
      <c r="M9" s="839" t="s">
        <v>616</v>
      </c>
      <c r="N9" s="840"/>
      <c r="O9" s="399">
        <f>SUM(O5:O8)</f>
        <v>3150000</v>
      </c>
    </row>
    <row r="10" spans="1:15" ht="15.75" thickTop="1"/>
  </sheetData>
  <mergeCells count="11">
    <mergeCell ref="M9:N9"/>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3.xml><?xml version="1.0" encoding="utf-8"?>
<worksheet xmlns="http://schemas.openxmlformats.org/spreadsheetml/2006/main" xmlns:r="http://schemas.openxmlformats.org/officeDocument/2006/relationships">
  <sheetPr codeName="Sheet13"/>
  <dimension ref="A1:O15"/>
  <sheetViews>
    <sheetView topLeftCell="A5" workbookViewId="0">
      <selection activeCell="G33" sqref="G33"/>
    </sheetView>
  </sheetViews>
  <sheetFormatPr defaultRowHeight="15"/>
  <cols>
    <col min="5" max="5" width="39.7109375" customWidth="1"/>
    <col min="9" max="9" width="10" bestFit="1" customWidth="1"/>
    <col min="13" max="13" width="11.5703125" bestFit="1" customWidth="1"/>
    <col min="15" max="15" width="14.28515625"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2.2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133</v>
      </c>
      <c r="B5" s="28">
        <v>36.200000000000003</v>
      </c>
      <c r="C5" s="28">
        <v>108</v>
      </c>
      <c r="D5" s="28" t="s">
        <v>252</v>
      </c>
      <c r="E5" s="33" t="s">
        <v>251</v>
      </c>
      <c r="F5" s="29" t="s">
        <v>4</v>
      </c>
      <c r="G5" s="163">
        <v>1425000</v>
      </c>
      <c r="H5" s="28">
        <v>1</v>
      </c>
      <c r="I5" s="164">
        <v>1425000</v>
      </c>
      <c r="J5" s="30"/>
      <c r="K5" s="162">
        <v>0</v>
      </c>
      <c r="L5" s="161">
        <v>1</v>
      </c>
      <c r="M5" s="165">
        <v>1425000</v>
      </c>
      <c r="N5" s="31">
        <v>1</v>
      </c>
      <c r="O5" s="162">
        <v>1425000</v>
      </c>
    </row>
    <row r="6" spans="1:15">
      <c r="A6" s="359">
        <v>134</v>
      </c>
      <c r="B6" s="28">
        <v>36.299999999999997</v>
      </c>
      <c r="C6" s="28">
        <v>109</v>
      </c>
      <c r="D6" s="28" t="s">
        <v>250</v>
      </c>
      <c r="E6" s="33" t="s">
        <v>249</v>
      </c>
      <c r="F6" s="29" t="s">
        <v>4</v>
      </c>
      <c r="G6" s="163">
        <v>1400000</v>
      </c>
      <c r="H6" s="28">
        <v>1</v>
      </c>
      <c r="I6" s="164">
        <v>1400000</v>
      </c>
      <c r="J6" s="30"/>
      <c r="K6" s="162">
        <v>0</v>
      </c>
      <c r="L6" s="161">
        <v>1</v>
      </c>
      <c r="M6" s="165">
        <v>1400000</v>
      </c>
      <c r="N6" s="31">
        <v>1</v>
      </c>
      <c r="O6" s="162">
        <v>1400000</v>
      </c>
    </row>
    <row r="7" spans="1:15" ht="30">
      <c r="A7" s="359">
        <v>135</v>
      </c>
      <c r="B7" s="28">
        <v>36.4</v>
      </c>
      <c r="C7" s="28">
        <v>219</v>
      </c>
      <c r="D7" s="28" t="s">
        <v>248</v>
      </c>
      <c r="E7" s="33" t="s">
        <v>247</v>
      </c>
      <c r="F7" s="29" t="s">
        <v>3</v>
      </c>
      <c r="G7" s="163">
        <v>27000</v>
      </c>
      <c r="H7" s="28">
        <v>6</v>
      </c>
      <c r="I7" s="164">
        <v>162000</v>
      </c>
      <c r="J7" s="30"/>
      <c r="K7" s="162">
        <v>0</v>
      </c>
      <c r="L7" s="161">
        <v>6</v>
      </c>
      <c r="M7" s="165">
        <v>162000</v>
      </c>
      <c r="N7" s="31">
        <v>6</v>
      </c>
      <c r="O7" s="162">
        <v>162000</v>
      </c>
    </row>
    <row r="8" spans="1:15" ht="45">
      <c r="A8" s="359">
        <v>136</v>
      </c>
      <c r="B8" s="28">
        <v>36.5</v>
      </c>
      <c r="C8" s="28">
        <v>110</v>
      </c>
      <c r="D8" s="28" t="s">
        <v>246</v>
      </c>
      <c r="E8" s="33" t="s">
        <v>245</v>
      </c>
      <c r="F8" s="29" t="s">
        <v>3</v>
      </c>
      <c r="G8" s="163">
        <v>16000</v>
      </c>
      <c r="H8" s="28">
        <v>6</v>
      </c>
      <c r="I8" s="164">
        <v>96000</v>
      </c>
      <c r="J8" s="30"/>
      <c r="K8" s="162">
        <v>0</v>
      </c>
      <c r="L8" s="161">
        <v>6</v>
      </c>
      <c r="M8" s="165">
        <v>96000</v>
      </c>
      <c r="N8" s="31">
        <v>6</v>
      </c>
      <c r="O8" s="162">
        <v>96000</v>
      </c>
    </row>
    <row r="9" spans="1:15" ht="30">
      <c r="A9" s="359">
        <v>137</v>
      </c>
      <c r="B9" s="28">
        <v>36.6</v>
      </c>
      <c r="C9" s="28">
        <v>111</v>
      </c>
      <c r="D9" s="28" t="s">
        <v>244</v>
      </c>
      <c r="E9" s="33" t="s">
        <v>243</v>
      </c>
      <c r="F9" s="29" t="s">
        <v>3</v>
      </c>
      <c r="G9" s="163">
        <v>11000.000000000002</v>
      </c>
      <c r="H9" s="28">
        <v>10</v>
      </c>
      <c r="I9" s="164">
        <v>110000.00000000001</v>
      </c>
      <c r="J9" s="30"/>
      <c r="K9" s="162">
        <v>0</v>
      </c>
      <c r="L9" s="161">
        <v>10</v>
      </c>
      <c r="M9" s="165">
        <v>110000.00000000001</v>
      </c>
      <c r="N9" s="31">
        <v>10</v>
      </c>
      <c r="O9" s="162">
        <v>110000.00000000001</v>
      </c>
    </row>
    <row r="10" spans="1:15" ht="30">
      <c r="A10" s="359">
        <v>138</v>
      </c>
      <c r="B10" s="28">
        <v>36.700000000000003</v>
      </c>
      <c r="C10" s="28">
        <v>112</v>
      </c>
      <c r="D10" s="28" t="s">
        <v>242</v>
      </c>
      <c r="E10" s="33" t="s">
        <v>241</v>
      </c>
      <c r="F10" s="29" t="s">
        <v>3</v>
      </c>
      <c r="G10" s="163">
        <v>22500</v>
      </c>
      <c r="H10" s="28">
        <v>10</v>
      </c>
      <c r="I10" s="164">
        <v>225000</v>
      </c>
      <c r="J10" s="30"/>
      <c r="K10" s="162">
        <v>0</v>
      </c>
      <c r="L10" s="161">
        <v>10</v>
      </c>
      <c r="M10" s="165">
        <v>225000</v>
      </c>
      <c r="N10" s="31">
        <v>10</v>
      </c>
      <c r="O10" s="162">
        <v>225000</v>
      </c>
    </row>
    <row r="11" spans="1:15" ht="30">
      <c r="A11" s="359">
        <v>139</v>
      </c>
      <c r="B11" s="28">
        <v>36.799999999999997</v>
      </c>
      <c r="C11" s="28">
        <v>113</v>
      </c>
      <c r="D11" s="28" t="s">
        <v>240</v>
      </c>
      <c r="E11" s="33" t="s">
        <v>239</v>
      </c>
      <c r="F11" s="29" t="s">
        <v>3</v>
      </c>
      <c r="G11" s="163">
        <v>2000</v>
      </c>
      <c r="H11" s="28">
        <v>150</v>
      </c>
      <c r="I11" s="164">
        <v>300000</v>
      </c>
      <c r="J11" s="30"/>
      <c r="K11" s="162">
        <v>0</v>
      </c>
      <c r="L11" s="161">
        <v>150</v>
      </c>
      <c r="M11" s="165">
        <v>300000</v>
      </c>
      <c r="N11" s="31">
        <v>150</v>
      </c>
      <c r="O11" s="162">
        <v>300000</v>
      </c>
    </row>
    <row r="12" spans="1:15" ht="30">
      <c r="A12" s="359">
        <v>140</v>
      </c>
      <c r="B12" s="28">
        <v>36.9</v>
      </c>
      <c r="C12" s="28">
        <v>220</v>
      </c>
      <c r="D12" s="28" t="s">
        <v>238</v>
      </c>
      <c r="E12" s="33" t="s">
        <v>237</v>
      </c>
      <c r="F12" s="29" t="s">
        <v>0</v>
      </c>
      <c r="G12" s="163">
        <v>29000.000000000004</v>
      </c>
      <c r="H12" s="28">
        <v>6</v>
      </c>
      <c r="I12" s="164">
        <v>174000.00000000003</v>
      </c>
      <c r="J12" s="30"/>
      <c r="K12" s="162">
        <v>0</v>
      </c>
      <c r="L12" s="161">
        <v>6</v>
      </c>
      <c r="M12" s="165">
        <v>174000.00000000003</v>
      </c>
      <c r="N12" s="31">
        <v>6</v>
      </c>
      <c r="O12" s="162">
        <v>174000.00000000003</v>
      </c>
    </row>
    <row r="13" spans="1:15" ht="21">
      <c r="A13" s="365"/>
      <c r="B13" s="126"/>
      <c r="C13" s="126"/>
      <c r="D13" s="126"/>
      <c r="E13" s="127" t="s">
        <v>543</v>
      </c>
      <c r="F13" s="126"/>
      <c r="G13" s="166">
        <v>29000.000000000004</v>
      </c>
      <c r="H13" s="126"/>
      <c r="I13" s="126"/>
      <c r="J13" s="126"/>
      <c r="K13" s="126"/>
      <c r="L13" s="169"/>
      <c r="M13" s="170"/>
      <c r="N13" s="187">
        <v>7.8000000000000007</v>
      </c>
      <c r="O13" s="168">
        <v>226200.00000000006</v>
      </c>
    </row>
    <row r="14" spans="1:15" ht="16.5" thickBot="1">
      <c r="A14" s="260"/>
      <c r="B14" s="311"/>
      <c r="C14" s="261"/>
      <c r="D14" s="261"/>
      <c r="E14" s="262"/>
      <c r="F14" s="262"/>
      <c r="G14" s="263"/>
      <c r="H14" s="261"/>
      <c r="I14" s="264"/>
      <c r="J14" s="261"/>
      <c r="K14" s="265"/>
      <c r="L14" s="261"/>
      <c r="M14" s="839" t="s">
        <v>616</v>
      </c>
      <c r="N14" s="840"/>
      <c r="O14" s="399">
        <f>SUM(O5:O13)</f>
        <v>4118200</v>
      </c>
    </row>
    <row r="15" spans="1:15" ht="15.75" thickTop="1"/>
  </sheetData>
  <mergeCells count="11">
    <mergeCell ref="M14:N14"/>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4.xml><?xml version="1.0" encoding="utf-8"?>
<worksheet xmlns="http://schemas.openxmlformats.org/spreadsheetml/2006/main" xmlns:r="http://schemas.openxmlformats.org/officeDocument/2006/relationships">
  <sheetPr codeName="Sheet14"/>
  <dimension ref="A1:O39"/>
  <sheetViews>
    <sheetView topLeftCell="A23" workbookViewId="0">
      <selection activeCell="G33" sqref="G33"/>
    </sheetView>
  </sheetViews>
  <sheetFormatPr defaultRowHeight="15"/>
  <cols>
    <col min="5" max="5" width="39.7109375" customWidth="1"/>
    <col min="9" max="9" width="10" bestFit="1" customWidth="1"/>
    <col min="11" max="11" width="12.5703125" bestFit="1" customWidth="1"/>
    <col min="13" max="13" width="13.28515625" bestFit="1" customWidth="1"/>
    <col min="15" max="15" width="16"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6.7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3</v>
      </c>
      <c r="B5" s="28">
        <v>1.5</v>
      </c>
      <c r="C5" s="28">
        <v>2</v>
      </c>
      <c r="D5" s="28" t="s">
        <v>507</v>
      </c>
      <c r="E5" s="33" t="s">
        <v>506</v>
      </c>
      <c r="F5" s="29" t="s">
        <v>3</v>
      </c>
      <c r="G5" s="163">
        <v>295000</v>
      </c>
      <c r="H5" s="28">
        <v>2</v>
      </c>
      <c r="I5" s="164">
        <v>590000</v>
      </c>
      <c r="J5" s="30">
        <v>1</v>
      </c>
      <c r="K5" s="162">
        <v>295000</v>
      </c>
      <c r="L5" s="161">
        <v>3</v>
      </c>
      <c r="M5" s="165">
        <v>885000</v>
      </c>
      <c r="N5" s="31">
        <v>0</v>
      </c>
      <c r="O5" s="162">
        <v>0</v>
      </c>
    </row>
    <row r="6" spans="1:15">
      <c r="A6" s="359">
        <v>9</v>
      </c>
      <c r="B6" s="28">
        <v>4</v>
      </c>
      <c r="C6" s="28">
        <v>8</v>
      </c>
      <c r="D6" s="28" t="s">
        <v>498</v>
      </c>
      <c r="E6" s="33" t="s">
        <v>424</v>
      </c>
      <c r="F6" s="29" t="s">
        <v>3</v>
      </c>
      <c r="G6" s="163">
        <v>22500</v>
      </c>
      <c r="H6" s="28">
        <v>4</v>
      </c>
      <c r="I6" s="164">
        <v>90000</v>
      </c>
      <c r="J6" s="30">
        <v>2</v>
      </c>
      <c r="K6" s="162">
        <v>45000</v>
      </c>
      <c r="L6" s="161">
        <v>6</v>
      </c>
      <c r="M6" s="165">
        <v>135000</v>
      </c>
      <c r="N6" s="31">
        <v>6</v>
      </c>
      <c r="O6" s="162">
        <v>135000</v>
      </c>
    </row>
    <row r="7" spans="1:15" ht="30">
      <c r="A7" s="359">
        <v>10</v>
      </c>
      <c r="B7" s="28">
        <v>5.0999999999999996</v>
      </c>
      <c r="C7" s="28">
        <v>9</v>
      </c>
      <c r="D7" s="28" t="s">
        <v>497</v>
      </c>
      <c r="E7" s="33" t="s">
        <v>496</v>
      </c>
      <c r="F7" s="29" t="s">
        <v>3</v>
      </c>
      <c r="G7" s="163">
        <v>1195000</v>
      </c>
      <c r="H7" s="28">
        <v>4</v>
      </c>
      <c r="I7" s="164">
        <v>4780000</v>
      </c>
      <c r="J7" s="30">
        <v>2</v>
      </c>
      <c r="K7" s="162">
        <v>2390000</v>
      </c>
      <c r="L7" s="161">
        <v>6</v>
      </c>
      <c r="M7" s="165">
        <v>7170000</v>
      </c>
      <c r="N7" s="31">
        <v>6</v>
      </c>
      <c r="O7" s="162">
        <v>7170000</v>
      </c>
    </row>
    <row r="8" spans="1:15" ht="30">
      <c r="A8" s="359">
        <v>11</v>
      </c>
      <c r="B8" s="28">
        <v>5.2</v>
      </c>
      <c r="C8" s="28">
        <v>10</v>
      </c>
      <c r="D8" s="28" t="s">
        <v>495</v>
      </c>
      <c r="E8" s="33" t="s">
        <v>494</v>
      </c>
      <c r="F8" s="29" t="s">
        <v>3</v>
      </c>
      <c r="G8" s="163">
        <v>4750000</v>
      </c>
      <c r="H8" s="28">
        <v>2</v>
      </c>
      <c r="I8" s="164">
        <v>9500000</v>
      </c>
      <c r="J8" s="30"/>
      <c r="K8" s="162">
        <v>0</v>
      </c>
      <c r="L8" s="161">
        <v>2</v>
      </c>
      <c r="M8" s="165">
        <v>9500000</v>
      </c>
      <c r="N8" s="31">
        <v>2</v>
      </c>
      <c r="O8" s="162">
        <v>9500000</v>
      </c>
    </row>
    <row r="9" spans="1:15" ht="21">
      <c r="A9" s="360"/>
      <c r="B9" s="58"/>
      <c r="C9" s="58"/>
      <c r="D9" s="58"/>
      <c r="E9" s="60" t="s">
        <v>543</v>
      </c>
      <c r="F9" s="58"/>
      <c r="G9" s="163">
        <v>4750000</v>
      </c>
      <c r="H9" s="58"/>
      <c r="I9" s="58"/>
      <c r="J9" s="58"/>
      <c r="K9" s="58"/>
      <c r="L9" s="161"/>
      <c r="M9" s="165"/>
      <c r="N9" s="30">
        <v>1</v>
      </c>
      <c r="O9" s="162">
        <v>4750000</v>
      </c>
    </row>
    <row r="10" spans="1:15" ht="30">
      <c r="A10" s="359">
        <v>12</v>
      </c>
      <c r="B10" s="28">
        <v>5.3</v>
      </c>
      <c r="C10" s="28">
        <v>11</v>
      </c>
      <c r="D10" s="28" t="s">
        <v>493</v>
      </c>
      <c r="E10" s="33" t="s">
        <v>492</v>
      </c>
      <c r="F10" s="29" t="s">
        <v>3</v>
      </c>
      <c r="G10" s="163">
        <v>3550000</v>
      </c>
      <c r="H10" s="28">
        <v>2</v>
      </c>
      <c r="I10" s="164">
        <v>7100000</v>
      </c>
      <c r="J10" s="30">
        <v>2</v>
      </c>
      <c r="K10" s="162">
        <v>7100000</v>
      </c>
      <c r="L10" s="161">
        <v>4</v>
      </c>
      <c r="M10" s="165">
        <v>14200000</v>
      </c>
      <c r="N10" s="31">
        <v>3</v>
      </c>
      <c r="O10" s="162">
        <v>10650000</v>
      </c>
    </row>
    <row r="11" spans="1:15" ht="30">
      <c r="A11" s="359">
        <v>13</v>
      </c>
      <c r="B11" s="28">
        <v>5.4</v>
      </c>
      <c r="C11" s="28">
        <v>12</v>
      </c>
      <c r="D11" s="28" t="s">
        <v>491</v>
      </c>
      <c r="E11" s="33" t="s">
        <v>490</v>
      </c>
      <c r="F11" s="29" t="s">
        <v>3</v>
      </c>
      <c r="G11" s="163">
        <v>995000</v>
      </c>
      <c r="H11" s="28">
        <v>2</v>
      </c>
      <c r="I11" s="164">
        <v>1990000</v>
      </c>
      <c r="J11" s="30">
        <v>1</v>
      </c>
      <c r="K11" s="162">
        <v>995000</v>
      </c>
      <c r="L11" s="161">
        <v>3</v>
      </c>
      <c r="M11" s="165">
        <v>2985000</v>
      </c>
      <c r="N11" s="31">
        <v>3</v>
      </c>
      <c r="O11" s="162">
        <v>2985000</v>
      </c>
    </row>
    <row r="12" spans="1:15" ht="21">
      <c r="A12" s="360"/>
      <c r="B12" s="58"/>
      <c r="C12" s="58"/>
      <c r="D12" s="58"/>
      <c r="E12" s="60"/>
      <c r="F12" s="58"/>
      <c r="G12" s="58"/>
      <c r="H12" s="58"/>
      <c r="I12" s="58"/>
      <c r="J12" s="58"/>
      <c r="K12" s="58"/>
      <c r="L12" s="161"/>
      <c r="M12" s="58"/>
      <c r="N12" s="30"/>
      <c r="O12" s="162">
        <v>0</v>
      </c>
    </row>
    <row r="13" spans="1:15" ht="30">
      <c r="A13" s="359">
        <v>16</v>
      </c>
      <c r="B13" s="28">
        <v>7</v>
      </c>
      <c r="C13" s="28">
        <v>239</v>
      </c>
      <c r="D13" s="28" t="s">
        <v>486</v>
      </c>
      <c r="E13" s="33" t="s">
        <v>485</v>
      </c>
      <c r="F13" s="29" t="s">
        <v>3</v>
      </c>
      <c r="G13" s="163">
        <v>115000</v>
      </c>
      <c r="H13" s="28">
        <v>7</v>
      </c>
      <c r="I13" s="164">
        <v>805000</v>
      </c>
      <c r="J13" s="30">
        <v>2</v>
      </c>
      <c r="K13" s="162">
        <v>230000</v>
      </c>
      <c r="L13" s="161">
        <v>9</v>
      </c>
      <c r="M13" s="165">
        <v>1035000</v>
      </c>
      <c r="N13" s="31">
        <v>9</v>
      </c>
      <c r="O13" s="162">
        <v>1035000</v>
      </c>
    </row>
    <row r="14" spans="1:15" ht="21">
      <c r="A14" s="360"/>
      <c r="B14" s="58"/>
      <c r="C14" s="58"/>
      <c r="D14" s="58"/>
      <c r="E14" s="60" t="s">
        <v>543</v>
      </c>
      <c r="F14" s="58"/>
      <c r="G14" s="163">
        <v>115000</v>
      </c>
      <c r="H14" s="58"/>
      <c r="I14" s="58"/>
      <c r="J14" s="58"/>
      <c r="K14" s="58"/>
      <c r="L14" s="161"/>
      <c r="M14" s="165"/>
      <c r="N14" s="30">
        <v>5</v>
      </c>
      <c r="O14" s="162">
        <v>575000</v>
      </c>
    </row>
    <row r="15" spans="1:15">
      <c r="A15" s="359">
        <v>21</v>
      </c>
      <c r="B15" s="28">
        <v>12</v>
      </c>
      <c r="C15" s="28">
        <v>18</v>
      </c>
      <c r="D15" s="28" t="s">
        <v>477</v>
      </c>
      <c r="E15" s="33" t="s">
        <v>476</v>
      </c>
      <c r="F15" s="29" t="s">
        <v>3</v>
      </c>
      <c r="G15" s="163">
        <v>37500</v>
      </c>
      <c r="H15" s="28">
        <v>4</v>
      </c>
      <c r="I15" s="164">
        <v>150000</v>
      </c>
      <c r="J15" s="30">
        <v>2</v>
      </c>
      <c r="K15" s="162">
        <v>75000</v>
      </c>
      <c r="L15" s="161">
        <v>6</v>
      </c>
      <c r="M15" s="165">
        <v>225000</v>
      </c>
      <c r="N15" s="31">
        <v>6</v>
      </c>
      <c r="O15" s="162">
        <v>225000</v>
      </c>
    </row>
    <row r="16" spans="1:15">
      <c r="A16" s="359">
        <v>22</v>
      </c>
      <c r="B16" s="28">
        <v>13</v>
      </c>
      <c r="C16" s="28">
        <v>19</v>
      </c>
      <c r="D16" s="28" t="s">
        <v>475</v>
      </c>
      <c r="E16" s="33" t="s">
        <v>474</v>
      </c>
      <c r="F16" s="29" t="s">
        <v>3</v>
      </c>
      <c r="G16" s="163">
        <v>385000</v>
      </c>
      <c r="H16" s="28">
        <v>4</v>
      </c>
      <c r="I16" s="164">
        <v>1540000</v>
      </c>
      <c r="J16" s="30">
        <v>2</v>
      </c>
      <c r="K16" s="162">
        <v>770000</v>
      </c>
      <c r="L16" s="161">
        <v>6</v>
      </c>
      <c r="M16" s="165">
        <v>2310000</v>
      </c>
      <c r="N16" s="31">
        <v>6</v>
      </c>
      <c r="O16" s="162">
        <v>2310000</v>
      </c>
    </row>
    <row r="17" spans="1:15" ht="21">
      <c r="A17" s="360"/>
      <c r="B17" s="58"/>
      <c r="C17" s="58"/>
      <c r="D17" s="58"/>
      <c r="E17" s="60" t="s">
        <v>543</v>
      </c>
      <c r="F17" s="58"/>
      <c r="G17" s="163">
        <v>385000</v>
      </c>
      <c r="H17" s="58"/>
      <c r="I17" s="58"/>
      <c r="J17" s="58"/>
      <c r="K17" s="58"/>
      <c r="L17" s="161"/>
      <c r="M17" s="165"/>
      <c r="N17" s="30">
        <v>3</v>
      </c>
      <c r="O17" s="162">
        <v>1155000</v>
      </c>
    </row>
    <row r="18" spans="1:15">
      <c r="A18" s="359">
        <v>23</v>
      </c>
      <c r="B18" s="28">
        <v>14</v>
      </c>
      <c r="C18" s="28">
        <v>20</v>
      </c>
      <c r="D18" s="28" t="s">
        <v>473</v>
      </c>
      <c r="E18" s="33" t="s">
        <v>472</v>
      </c>
      <c r="F18" s="29" t="s">
        <v>3</v>
      </c>
      <c r="G18" s="163">
        <v>368750</v>
      </c>
      <c r="H18" s="28">
        <v>2</v>
      </c>
      <c r="I18" s="164">
        <v>737500</v>
      </c>
      <c r="J18" s="30"/>
      <c r="K18" s="162">
        <v>0</v>
      </c>
      <c r="L18" s="161">
        <v>2</v>
      </c>
      <c r="M18" s="165">
        <v>737500</v>
      </c>
      <c r="N18" s="31">
        <v>2</v>
      </c>
      <c r="O18" s="162">
        <v>737500</v>
      </c>
    </row>
    <row r="19" spans="1:15" ht="21">
      <c r="A19" s="360"/>
      <c r="B19" s="58"/>
      <c r="C19" s="58"/>
      <c r="D19" s="58"/>
      <c r="E19" s="60" t="s">
        <v>543</v>
      </c>
      <c r="F19" s="58"/>
      <c r="G19" s="163">
        <v>368750</v>
      </c>
      <c r="H19" s="58"/>
      <c r="I19" s="58"/>
      <c r="J19" s="58"/>
      <c r="K19" s="58"/>
      <c r="L19" s="161"/>
      <c r="M19" s="165"/>
      <c r="N19" s="30">
        <v>1</v>
      </c>
      <c r="O19" s="162">
        <v>368750</v>
      </c>
    </row>
    <row r="20" spans="1:15">
      <c r="A20" s="359">
        <v>24</v>
      </c>
      <c r="B20" s="28">
        <v>16</v>
      </c>
      <c r="C20" s="28">
        <v>21</v>
      </c>
      <c r="D20" s="28" t="s">
        <v>471</v>
      </c>
      <c r="E20" s="33" t="s">
        <v>470</v>
      </c>
      <c r="F20" s="29" t="s">
        <v>3</v>
      </c>
      <c r="G20" s="163">
        <v>8000000</v>
      </c>
      <c r="H20" s="28">
        <v>1</v>
      </c>
      <c r="I20" s="164">
        <v>8000000</v>
      </c>
      <c r="J20" s="30"/>
      <c r="K20" s="162">
        <v>0</v>
      </c>
      <c r="L20" s="161">
        <v>1</v>
      </c>
      <c r="M20" s="165">
        <v>8000000</v>
      </c>
      <c r="N20" s="31">
        <v>1</v>
      </c>
      <c r="O20" s="162">
        <v>8000000</v>
      </c>
    </row>
    <row r="21" spans="1:15" ht="30">
      <c r="A21" s="359">
        <v>25</v>
      </c>
      <c r="B21" s="28">
        <v>16.100000000000001</v>
      </c>
      <c r="C21" s="28">
        <v>22</v>
      </c>
      <c r="D21" s="28" t="s">
        <v>469</v>
      </c>
      <c r="E21" s="33" t="s">
        <v>468</v>
      </c>
      <c r="F21" s="29" t="s">
        <v>3</v>
      </c>
      <c r="G21" s="163">
        <v>1295000</v>
      </c>
      <c r="H21" s="28">
        <v>4</v>
      </c>
      <c r="I21" s="164">
        <v>5180000</v>
      </c>
      <c r="J21" s="30">
        <v>2</v>
      </c>
      <c r="K21" s="162">
        <v>2590000</v>
      </c>
      <c r="L21" s="161">
        <v>6</v>
      </c>
      <c r="M21" s="165">
        <v>7770000</v>
      </c>
      <c r="N21" s="31">
        <v>6</v>
      </c>
      <c r="O21" s="162">
        <v>7770000</v>
      </c>
    </row>
    <row r="22" spans="1:15" ht="30">
      <c r="A22" s="359">
        <v>26</v>
      </c>
      <c r="B22" s="28">
        <v>16.2</v>
      </c>
      <c r="C22" s="28">
        <v>23</v>
      </c>
      <c r="D22" s="28" t="s">
        <v>467</v>
      </c>
      <c r="E22" s="33" t="s">
        <v>466</v>
      </c>
      <c r="F22" s="29" t="s">
        <v>3</v>
      </c>
      <c r="G22" s="163">
        <v>495000.00000000006</v>
      </c>
      <c r="H22" s="28">
        <v>2</v>
      </c>
      <c r="I22" s="164">
        <v>990000.00000000012</v>
      </c>
      <c r="J22" s="30"/>
      <c r="K22" s="162">
        <v>0</v>
      </c>
      <c r="L22" s="161">
        <v>2</v>
      </c>
      <c r="M22" s="165">
        <v>990000.00000000012</v>
      </c>
      <c r="N22" s="31">
        <v>2</v>
      </c>
      <c r="O22" s="162">
        <v>990000.00000000012</v>
      </c>
    </row>
    <row r="23" spans="1:15">
      <c r="A23" s="359">
        <v>28</v>
      </c>
      <c r="B23" s="28">
        <v>16.5</v>
      </c>
      <c r="C23" s="28">
        <v>25</v>
      </c>
      <c r="D23" s="28" t="s">
        <v>463</v>
      </c>
      <c r="E23" s="33" t="s">
        <v>462</v>
      </c>
      <c r="F23" s="29" t="s">
        <v>3</v>
      </c>
      <c r="G23" s="163">
        <v>255000</v>
      </c>
      <c r="H23" s="28">
        <v>1</v>
      </c>
      <c r="I23" s="164">
        <v>255000</v>
      </c>
      <c r="J23" s="30"/>
      <c r="K23" s="162">
        <v>0</v>
      </c>
      <c r="L23" s="161">
        <v>1</v>
      </c>
      <c r="M23" s="165">
        <v>255000</v>
      </c>
      <c r="N23" s="31">
        <v>1</v>
      </c>
      <c r="O23" s="162">
        <v>255000</v>
      </c>
    </row>
    <row r="24" spans="1:15">
      <c r="A24" s="359">
        <v>29</v>
      </c>
      <c r="B24" s="28">
        <v>16.600000000000001</v>
      </c>
      <c r="C24" s="28">
        <v>26</v>
      </c>
      <c r="D24" s="28" t="s">
        <v>461</v>
      </c>
      <c r="E24" s="33" t="s">
        <v>460</v>
      </c>
      <c r="F24" s="29" t="s">
        <v>3</v>
      </c>
      <c r="G24" s="163">
        <v>245000</v>
      </c>
      <c r="H24" s="28">
        <v>1</v>
      </c>
      <c r="I24" s="164">
        <v>245000</v>
      </c>
      <c r="J24" s="30"/>
      <c r="K24" s="162">
        <v>0</v>
      </c>
      <c r="L24" s="161">
        <v>1</v>
      </c>
      <c r="M24" s="165">
        <v>245000</v>
      </c>
      <c r="N24" s="31">
        <v>1</v>
      </c>
      <c r="O24" s="162">
        <v>245000</v>
      </c>
    </row>
    <row r="25" spans="1:15">
      <c r="A25" s="359">
        <v>30</v>
      </c>
      <c r="B25" s="28">
        <v>16.7</v>
      </c>
      <c r="C25" s="28">
        <v>27</v>
      </c>
      <c r="D25" s="28" t="s">
        <v>459</v>
      </c>
      <c r="E25" s="33" t="s">
        <v>458</v>
      </c>
      <c r="F25" s="29" t="s">
        <v>3</v>
      </c>
      <c r="G25" s="163">
        <v>15000</v>
      </c>
      <c r="H25" s="28">
        <v>4</v>
      </c>
      <c r="I25" s="164">
        <v>60000</v>
      </c>
      <c r="J25" s="30">
        <v>2</v>
      </c>
      <c r="K25" s="162">
        <v>30000</v>
      </c>
      <c r="L25" s="161">
        <v>6</v>
      </c>
      <c r="M25" s="165">
        <v>90000</v>
      </c>
      <c r="N25" s="31">
        <v>6</v>
      </c>
      <c r="O25" s="162">
        <v>90000</v>
      </c>
    </row>
    <row r="26" spans="1:15">
      <c r="A26" s="359">
        <v>31</v>
      </c>
      <c r="B26" s="28">
        <v>16.8</v>
      </c>
      <c r="C26" s="28">
        <v>28</v>
      </c>
      <c r="D26" s="28" t="s">
        <v>457</v>
      </c>
      <c r="E26" s="33" t="s">
        <v>456</v>
      </c>
      <c r="F26" s="29" t="s">
        <v>3</v>
      </c>
      <c r="G26" s="163">
        <v>1195000</v>
      </c>
      <c r="H26" s="28">
        <v>1</v>
      </c>
      <c r="I26" s="164">
        <v>1195000</v>
      </c>
      <c r="J26" s="30"/>
      <c r="K26" s="162">
        <v>0</v>
      </c>
      <c r="L26" s="161">
        <v>1</v>
      </c>
      <c r="M26" s="165">
        <v>1195000</v>
      </c>
      <c r="N26" s="31">
        <v>1</v>
      </c>
      <c r="O26" s="162">
        <v>1195000</v>
      </c>
    </row>
    <row r="27" spans="1:15">
      <c r="A27" s="359">
        <v>32</v>
      </c>
      <c r="B27" s="28">
        <v>17.100000000000001</v>
      </c>
      <c r="C27" s="28">
        <v>29</v>
      </c>
      <c r="D27" s="28" t="s">
        <v>455</v>
      </c>
      <c r="E27" s="33" t="s">
        <v>454</v>
      </c>
      <c r="F27" s="29" t="s">
        <v>3</v>
      </c>
      <c r="G27" s="163">
        <v>145000</v>
      </c>
      <c r="H27" s="28">
        <v>1</v>
      </c>
      <c r="I27" s="164">
        <v>145000</v>
      </c>
      <c r="J27" s="30"/>
      <c r="K27" s="162">
        <v>0</v>
      </c>
      <c r="L27" s="161">
        <v>1</v>
      </c>
      <c r="M27" s="165">
        <v>145000</v>
      </c>
      <c r="N27" s="31">
        <v>1</v>
      </c>
      <c r="O27" s="162">
        <v>145000</v>
      </c>
    </row>
    <row r="28" spans="1:15">
      <c r="A28" s="359">
        <v>33</v>
      </c>
      <c r="B28" s="28">
        <v>17.2</v>
      </c>
      <c r="C28" s="28">
        <v>30</v>
      </c>
      <c r="D28" s="28" t="s">
        <v>453</v>
      </c>
      <c r="E28" s="33" t="s">
        <v>452</v>
      </c>
      <c r="F28" s="29" t="s">
        <v>3</v>
      </c>
      <c r="G28" s="163">
        <v>245000</v>
      </c>
      <c r="H28" s="28">
        <v>1</v>
      </c>
      <c r="I28" s="164">
        <v>245000</v>
      </c>
      <c r="J28" s="30"/>
      <c r="K28" s="162">
        <v>0</v>
      </c>
      <c r="L28" s="161">
        <v>1</v>
      </c>
      <c r="M28" s="165">
        <v>245000</v>
      </c>
      <c r="N28" s="31">
        <v>1</v>
      </c>
      <c r="O28" s="162">
        <v>245000</v>
      </c>
    </row>
    <row r="29" spans="1:15">
      <c r="A29" s="359">
        <v>34</v>
      </c>
      <c r="B29" s="28">
        <v>17.3</v>
      </c>
      <c r="C29" s="28">
        <v>31</v>
      </c>
      <c r="D29" s="28" t="s">
        <v>451</v>
      </c>
      <c r="E29" s="33" t="s">
        <v>450</v>
      </c>
      <c r="F29" s="29" t="s">
        <v>3</v>
      </c>
      <c r="G29" s="163">
        <v>50000</v>
      </c>
      <c r="H29" s="28">
        <v>1</v>
      </c>
      <c r="I29" s="164">
        <v>50000</v>
      </c>
      <c r="J29" s="30"/>
      <c r="K29" s="162">
        <v>0</v>
      </c>
      <c r="L29" s="161">
        <v>1</v>
      </c>
      <c r="M29" s="165">
        <v>50000</v>
      </c>
      <c r="N29" s="31">
        <v>1</v>
      </c>
      <c r="O29" s="162">
        <v>50000</v>
      </c>
    </row>
    <row r="30" spans="1:15">
      <c r="A30" s="359">
        <v>35</v>
      </c>
      <c r="B30" s="28">
        <v>17.5</v>
      </c>
      <c r="C30" s="28">
        <v>32</v>
      </c>
      <c r="D30" s="28" t="s">
        <v>449</v>
      </c>
      <c r="E30" s="33" t="s">
        <v>448</v>
      </c>
      <c r="F30" s="29" t="s">
        <v>3</v>
      </c>
      <c r="G30" s="163">
        <v>1495000</v>
      </c>
      <c r="H30" s="28">
        <v>1</v>
      </c>
      <c r="I30" s="164">
        <v>1495000</v>
      </c>
      <c r="J30" s="30"/>
      <c r="K30" s="162">
        <v>0</v>
      </c>
      <c r="L30" s="161">
        <v>1</v>
      </c>
      <c r="M30" s="165">
        <v>1495000</v>
      </c>
      <c r="N30" s="31">
        <v>1</v>
      </c>
      <c r="O30" s="162">
        <v>1495000</v>
      </c>
    </row>
    <row r="31" spans="1:15" ht="30">
      <c r="A31" s="359">
        <v>36</v>
      </c>
      <c r="B31" s="28" t="s">
        <v>647</v>
      </c>
      <c r="C31" s="28">
        <v>200</v>
      </c>
      <c r="D31" s="28" t="s">
        <v>447</v>
      </c>
      <c r="E31" s="33" t="s">
        <v>446</v>
      </c>
      <c r="F31" s="29" t="s">
        <v>3</v>
      </c>
      <c r="G31" s="163">
        <v>40000</v>
      </c>
      <c r="H31" s="28">
        <v>1</v>
      </c>
      <c r="I31" s="164">
        <v>40000</v>
      </c>
      <c r="J31" s="30"/>
      <c r="K31" s="162">
        <v>0</v>
      </c>
      <c r="L31" s="161">
        <v>1</v>
      </c>
      <c r="M31" s="165">
        <v>40000</v>
      </c>
      <c r="N31" s="31">
        <v>1</v>
      </c>
      <c r="O31" s="162">
        <v>40000</v>
      </c>
    </row>
    <row r="32" spans="1:15">
      <c r="A32" s="359">
        <v>37</v>
      </c>
      <c r="B32" s="28">
        <v>17.8</v>
      </c>
      <c r="C32" s="28">
        <v>33</v>
      </c>
      <c r="D32" s="28" t="s">
        <v>445</v>
      </c>
      <c r="E32" s="33" t="s">
        <v>444</v>
      </c>
      <c r="F32" s="29" t="s">
        <v>3</v>
      </c>
      <c r="G32" s="163">
        <v>245000</v>
      </c>
      <c r="H32" s="28">
        <v>1</v>
      </c>
      <c r="I32" s="164">
        <v>245000</v>
      </c>
      <c r="J32" s="30"/>
      <c r="K32" s="162">
        <v>0</v>
      </c>
      <c r="L32" s="161">
        <v>1</v>
      </c>
      <c r="M32" s="165">
        <v>245000</v>
      </c>
      <c r="N32" s="31">
        <v>1</v>
      </c>
      <c r="O32" s="162">
        <v>245000</v>
      </c>
    </row>
    <row r="33" spans="1:15">
      <c r="A33" s="359">
        <v>47</v>
      </c>
      <c r="B33" s="28">
        <v>4</v>
      </c>
      <c r="C33" s="28">
        <v>41</v>
      </c>
      <c r="D33" s="28" t="s">
        <v>425</v>
      </c>
      <c r="E33" s="33" t="s">
        <v>424</v>
      </c>
      <c r="F33" s="29" t="s">
        <v>3</v>
      </c>
      <c r="G33" s="163">
        <v>22500</v>
      </c>
      <c r="H33" s="28">
        <v>3</v>
      </c>
      <c r="I33" s="164">
        <v>67500</v>
      </c>
      <c r="J33" s="30"/>
      <c r="K33" s="162">
        <v>0</v>
      </c>
      <c r="L33" s="161">
        <v>3</v>
      </c>
      <c r="M33" s="165">
        <v>67500</v>
      </c>
      <c r="N33" s="31">
        <v>3</v>
      </c>
      <c r="O33" s="162">
        <v>67500</v>
      </c>
    </row>
    <row r="34" spans="1:15">
      <c r="A34" s="359">
        <v>50</v>
      </c>
      <c r="B34" s="28">
        <v>15</v>
      </c>
      <c r="C34" s="28">
        <v>44</v>
      </c>
      <c r="D34" s="28" t="s">
        <v>419</v>
      </c>
      <c r="E34" s="33" t="s">
        <v>418</v>
      </c>
      <c r="F34" s="29" t="s">
        <v>3</v>
      </c>
      <c r="G34" s="163">
        <v>165000</v>
      </c>
      <c r="H34" s="28">
        <v>3</v>
      </c>
      <c r="I34" s="164">
        <v>495000</v>
      </c>
      <c r="J34" s="30"/>
      <c r="K34" s="162">
        <v>0</v>
      </c>
      <c r="L34" s="161">
        <v>3</v>
      </c>
      <c r="M34" s="165">
        <v>495000</v>
      </c>
      <c r="N34" s="31">
        <v>3</v>
      </c>
      <c r="O34" s="162">
        <v>495000</v>
      </c>
    </row>
    <row r="35" spans="1:15" ht="30">
      <c r="A35" s="359">
        <v>53</v>
      </c>
      <c r="B35" s="28">
        <v>12</v>
      </c>
      <c r="C35" s="28">
        <v>47</v>
      </c>
      <c r="D35" s="28" t="s">
        <v>413</v>
      </c>
      <c r="E35" s="33" t="s">
        <v>412</v>
      </c>
      <c r="F35" s="29" t="s">
        <v>3</v>
      </c>
      <c r="G35" s="163">
        <v>37500</v>
      </c>
      <c r="H35" s="28">
        <v>5</v>
      </c>
      <c r="I35" s="164">
        <v>187500</v>
      </c>
      <c r="J35" s="30"/>
      <c r="K35" s="162">
        <v>0</v>
      </c>
      <c r="L35" s="161">
        <v>5</v>
      </c>
      <c r="M35" s="165">
        <v>187500</v>
      </c>
      <c r="N35" s="31">
        <v>5</v>
      </c>
      <c r="O35" s="162">
        <v>187500</v>
      </c>
    </row>
    <row r="36" spans="1:15" ht="21.75" thickBot="1">
      <c r="A36" s="360"/>
      <c r="B36" s="58"/>
      <c r="C36" s="58"/>
      <c r="D36" s="58"/>
      <c r="E36" s="127" t="s">
        <v>543</v>
      </c>
      <c r="F36" s="58"/>
      <c r="G36" s="58"/>
      <c r="H36" s="58"/>
      <c r="I36" s="58"/>
      <c r="J36" s="58"/>
      <c r="K36" s="58"/>
      <c r="L36" s="161"/>
      <c r="M36" s="58"/>
      <c r="N36" s="30">
        <v>1</v>
      </c>
      <c r="O36" s="30">
        <v>37500</v>
      </c>
    </row>
    <row r="37" spans="1:15">
      <c r="A37" s="359">
        <v>242</v>
      </c>
      <c r="B37" s="28"/>
      <c r="C37" s="43"/>
      <c r="D37" s="43"/>
      <c r="E37" s="61" t="s">
        <v>32</v>
      </c>
      <c r="F37" s="62" t="s">
        <v>3</v>
      </c>
      <c r="G37" s="197">
        <v>1195000</v>
      </c>
      <c r="H37" s="30">
        <v>0</v>
      </c>
      <c r="I37" s="164">
        <v>0</v>
      </c>
      <c r="J37" s="30">
        <v>6</v>
      </c>
      <c r="K37" s="162">
        <v>7170000</v>
      </c>
      <c r="L37" s="159">
        <v>6</v>
      </c>
      <c r="M37" s="165">
        <v>7170000</v>
      </c>
      <c r="N37" s="31">
        <v>6</v>
      </c>
      <c r="O37" s="162">
        <v>7170000</v>
      </c>
    </row>
    <row r="38" spans="1:15" ht="16.5" thickBot="1">
      <c r="A38" s="260"/>
      <c r="B38" s="311"/>
      <c r="C38" s="261"/>
      <c r="D38" s="261"/>
      <c r="E38" s="262"/>
      <c r="F38" s="262"/>
      <c r="G38" s="263"/>
      <c r="H38" s="261"/>
      <c r="I38" s="264"/>
      <c r="J38" s="261"/>
      <c r="K38" s="265"/>
      <c r="L38" s="261"/>
      <c r="M38" s="839" t="s">
        <v>616</v>
      </c>
      <c r="N38" s="840"/>
      <c r="O38" s="399">
        <f>SUM(O5:O37)</f>
        <v>70318750</v>
      </c>
    </row>
    <row r="39" spans="1:15" ht="15.75" thickTop="1"/>
  </sheetData>
  <mergeCells count="11">
    <mergeCell ref="M38:N38"/>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5"/>
  <dimension ref="A1:O28"/>
  <sheetViews>
    <sheetView topLeftCell="A14" workbookViewId="0">
      <selection activeCell="G33" sqref="G33"/>
    </sheetView>
  </sheetViews>
  <sheetFormatPr defaultRowHeight="15"/>
  <cols>
    <col min="5" max="5" width="44.7109375" customWidth="1"/>
    <col min="9" max="9" width="10" bestFit="1" customWidth="1"/>
    <col min="11" max="11" width="12.5703125" bestFit="1" customWidth="1"/>
    <col min="13" max="13" width="11.5703125" bestFit="1" customWidth="1"/>
    <col min="15" max="15" width="16"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7.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59">
        <v>6</v>
      </c>
      <c r="B5" s="28">
        <v>3</v>
      </c>
      <c r="C5" s="28">
        <v>5</v>
      </c>
      <c r="D5" s="28" t="s">
        <v>501</v>
      </c>
      <c r="E5" s="33" t="s">
        <v>432</v>
      </c>
      <c r="F5" s="29" t="s">
        <v>3</v>
      </c>
      <c r="G5" s="163">
        <v>465000</v>
      </c>
      <c r="H5" s="28">
        <v>4</v>
      </c>
      <c r="I5" s="164">
        <v>1860000</v>
      </c>
      <c r="J5" s="30">
        <v>2</v>
      </c>
      <c r="K5" s="162">
        <v>930000</v>
      </c>
      <c r="L5" s="161">
        <v>6</v>
      </c>
      <c r="M5" s="165">
        <v>2790000</v>
      </c>
      <c r="N5" s="31">
        <v>6</v>
      </c>
      <c r="O5" s="162">
        <v>2790000</v>
      </c>
    </row>
    <row r="6" spans="1:15">
      <c r="A6" s="359">
        <v>7</v>
      </c>
      <c r="B6" s="28">
        <v>3.1</v>
      </c>
      <c r="C6" s="28">
        <v>6</v>
      </c>
      <c r="D6" s="28" t="s">
        <v>500</v>
      </c>
      <c r="E6" s="33" t="s">
        <v>430</v>
      </c>
      <c r="F6" s="29" t="s">
        <v>3</v>
      </c>
      <c r="G6" s="163">
        <v>1495000</v>
      </c>
      <c r="H6" s="28">
        <v>4</v>
      </c>
      <c r="I6" s="164">
        <v>5980000</v>
      </c>
      <c r="J6" s="30">
        <v>2</v>
      </c>
      <c r="K6" s="162">
        <v>2990000</v>
      </c>
      <c r="L6" s="161">
        <v>6</v>
      </c>
      <c r="M6" s="165">
        <v>8970000</v>
      </c>
      <c r="N6" s="31">
        <v>6</v>
      </c>
      <c r="O6" s="162">
        <v>8970000</v>
      </c>
    </row>
    <row r="7" spans="1:15">
      <c r="A7" s="359">
        <v>8</v>
      </c>
      <c r="B7" s="28">
        <v>3.2</v>
      </c>
      <c r="C7" s="28">
        <v>7</v>
      </c>
      <c r="D7" s="28" t="s">
        <v>499</v>
      </c>
      <c r="E7" s="33" t="s">
        <v>426</v>
      </c>
      <c r="F7" s="29" t="s">
        <v>3</v>
      </c>
      <c r="G7" s="163">
        <v>345000</v>
      </c>
      <c r="H7" s="28">
        <v>4</v>
      </c>
      <c r="I7" s="164">
        <v>1380000</v>
      </c>
      <c r="J7" s="30">
        <v>2</v>
      </c>
      <c r="K7" s="162">
        <v>690000</v>
      </c>
      <c r="L7" s="161">
        <v>6</v>
      </c>
      <c r="M7" s="165">
        <v>2070000</v>
      </c>
      <c r="N7" s="31">
        <v>6</v>
      </c>
      <c r="O7" s="162">
        <v>2070000</v>
      </c>
    </row>
    <row r="8" spans="1:15" ht="21">
      <c r="A8" s="360"/>
      <c r="B8" s="58"/>
      <c r="C8" s="58"/>
      <c r="D8" s="58"/>
      <c r="E8" s="60" t="s">
        <v>543</v>
      </c>
      <c r="F8" s="58"/>
      <c r="G8" s="163">
        <v>345000</v>
      </c>
      <c r="H8" s="58"/>
      <c r="I8" s="58"/>
      <c r="J8" s="58"/>
      <c r="K8" s="58"/>
      <c r="L8" s="161"/>
      <c r="M8" s="165"/>
      <c r="N8" s="30">
        <v>4</v>
      </c>
      <c r="O8" s="162">
        <v>1380000</v>
      </c>
    </row>
    <row r="9" spans="1:15">
      <c r="A9" s="359">
        <v>43</v>
      </c>
      <c r="B9" s="28">
        <v>3</v>
      </c>
      <c r="C9" s="28">
        <v>37</v>
      </c>
      <c r="D9" s="28" t="s">
        <v>433</v>
      </c>
      <c r="E9" s="33" t="s">
        <v>432</v>
      </c>
      <c r="F9" s="29" t="s">
        <v>3</v>
      </c>
      <c r="G9" s="163">
        <v>395000</v>
      </c>
      <c r="H9" s="28">
        <v>3</v>
      </c>
      <c r="I9" s="164">
        <v>1185000</v>
      </c>
      <c r="J9" s="30"/>
      <c r="K9" s="162">
        <v>0</v>
      </c>
      <c r="L9" s="161">
        <v>3</v>
      </c>
      <c r="M9" s="165">
        <v>1185000</v>
      </c>
      <c r="N9" s="31">
        <v>3</v>
      </c>
      <c r="O9" s="162">
        <v>1185000</v>
      </c>
    </row>
    <row r="10" spans="1:15">
      <c r="A10" s="359">
        <v>44</v>
      </c>
      <c r="B10" s="28">
        <v>3.1</v>
      </c>
      <c r="C10" s="28">
        <v>38</v>
      </c>
      <c r="D10" s="28" t="s">
        <v>431</v>
      </c>
      <c r="E10" s="33" t="s">
        <v>430</v>
      </c>
      <c r="F10" s="29" t="s">
        <v>3</v>
      </c>
      <c r="G10" s="163">
        <v>1495000</v>
      </c>
      <c r="H10" s="28">
        <v>2</v>
      </c>
      <c r="I10" s="164">
        <v>2990000</v>
      </c>
      <c r="J10" s="30"/>
      <c r="K10" s="162">
        <v>0</v>
      </c>
      <c r="L10" s="161">
        <v>2</v>
      </c>
      <c r="M10" s="165">
        <v>2990000</v>
      </c>
      <c r="N10" s="31">
        <v>2</v>
      </c>
      <c r="O10" s="162">
        <v>2990000</v>
      </c>
    </row>
    <row r="11" spans="1:15">
      <c r="A11" s="359">
        <v>45</v>
      </c>
      <c r="B11" s="28">
        <v>3.1</v>
      </c>
      <c r="C11" s="28">
        <v>39</v>
      </c>
      <c r="D11" s="28" t="s">
        <v>429</v>
      </c>
      <c r="E11" s="33" t="s">
        <v>428</v>
      </c>
      <c r="F11" s="29" t="s">
        <v>3</v>
      </c>
      <c r="G11" s="163">
        <v>1195000</v>
      </c>
      <c r="H11" s="28">
        <v>1</v>
      </c>
      <c r="I11" s="164">
        <v>1195000</v>
      </c>
      <c r="J11" s="30"/>
      <c r="K11" s="162">
        <v>0</v>
      </c>
      <c r="L11" s="161">
        <v>1</v>
      </c>
      <c r="M11" s="165">
        <v>1195000</v>
      </c>
      <c r="N11" s="31">
        <v>1</v>
      </c>
      <c r="O11" s="162">
        <v>1195000</v>
      </c>
    </row>
    <row r="12" spans="1:15">
      <c r="A12" s="359">
        <v>46</v>
      </c>
      <c r="B12" s="28">
        <v>3.2</v>
      </c>
      <c r="C12" s="28">
        <v>40</v>
      </c>
      <c r="D12" s="28" t="s">
        <v>427</v>
      </c>
      <c r="E12" s="33" t="s">
        <v>426</v>
      </c>
      <c r="F12" s="29" t="s">
        <v>3</v>
      </c>
      <c r="G12" s="163">
        <v>345000</v>
      </c>
      <c r="H12" s="28">
        <v>3</v>
      </c>
      <c r="I12" s="164">
        <v>1035000</v>
      </c>
      <c r="J12" s="30"/>
      <c r="K12" s="162">
        <v>0</v>
      </c>
      <c r="L12" s="161">
        <v>3</v>
      </c>
      <c r="M12" s="165">
        <v>1035000</v>
      </c>
      <c r="N12" s="31">
        <v>3</v>
      </c>
      <c r="O12" s="162">
        <v>1035000</v>
      </c>
    </row>
    <row r="13" spans="1:15" ht="21">
      <c r="A13" s="360"/>
      <c r="B13" s="58"/>
      <c r="C13" s="58"/>
      <c r="D13" s="58"/>
      <c r="E13" s="60" t="s">
        <v>543</v>
      </c>
      <c r="F13" s="58"/>
      <c r="G13" s="163">
        <v>345000</v>
      </c>
      <c r="H13" s="58"/>
      <c r="I13" s="58"/>
      <c r="J13" s="58"/>
      <c r="K13" s="58"/>
      <c r="L13" s="161"/>
      <c r="M13" s="165"/>
      <c r="N13" s="30">
        <v>3</v>
      </c>
      <c r="O13" s="162">
        <v>1035000</v>
      </c>
    </row>
    <row r="14" spans="1:15" ht="30">
      <c r="A14" s="359">
        <v>126</v>
      </c>
      <c r="B14" s="28">
        <v>35.1</v>
      </c>
      <c r="C14" s="28">
        <v>104</v>
      </c>
      <c r="D14" s="28" t="s">
        <v>266</v>
      </c>
      <c r="E14" s="34" t="s">
        <v>265</v>
      </c>
      <c r="F14" s="29" t="s">
        <v>3</v>
      </c>
      <c r="G14" s="163">
        <v>150000</v>
      </c>
      <c r="H14" s="181">
        <v>6</v>
      </c>
      <c r="I14" s="164">
        <v>900000</v>
      </c>
      <c r="J14" s="30"/>
      <c r="K14" s="162">
        <v>0</v>
      </c>
      <c r="L14" s="161">
        <v>6</v>
      </c>
      <c r="M14" s="165">
        <v>900000</v>
      </c>
      <c r="N14" s="31">
        <v>6</v>
      </c>
      <c r="O14" s="162">
        <v>900000</v>
      </c>
    </row>
    <row r="15" spans="1:15" ht="21">
      <c r="A15" s="360"/>
      <c r="B15" s="58"/>
      <c r="C15" s="58"/>
      <c r="D15" s="58"/>
      <c r="E15" s="60" t="s">
        <v>543</v>
      </c>
      <c r="F15" s="58"/>
      <c r="G15" s="163">
        <v>150000</v>
      </c>
      <c r="H15" s="58"/>
      <c r="I15" s="58"/>
      <c r="J15" s="58"/>
      <c r="K15" s="58"/>
      <c r="L15" s="161"/>
      <c r="M15" s="165"/>
      <c r="N15" s="30">
        <v>1</v>
      </c>
      <c r="O15" s="162">
        <v>150000</v>
      </c>
    </row>
    <row r="16" spans="1:15" ht="30">
      <c r="A16" s="359">
        <v>127</v>
      </c>
      <c r="B16" s="28">
        <v>35.200000000000003</v>
      </c>
      <c r="C16" s="28">
        <v>105</v>
      </c>
      <c r="D16" s="28" t="s">
        <v>264</v>
      </c>
      <c r="E16" s="34" t="s">
        <v>263</v>
      </c>
      <c r="F16" s="29" t="s">
        <v>3</v>
      </c>
      <c r="G16" s="163">
        <v>210000</v>
      </c>
      <c r="H16" s="181">
        <v>2</v>
      </c>
      <c r="I16" s="164">
        <v>420000</v>
      </c>
      <c r="J16" s="30"/>
      <c r="K16" s="162">
        <v>0</v>
      </c>
      <c r="L16" s="161">
        <v>2</v>
      </c>
      <c r="M16" s="165">
        <v>420000</v>
      </c>
      <c r="N16" s="31">
        <v>2</v>
      </c>
      <c r="O16" s="162">
        <v>420000</v>
      </c>
    </row>
    <row r="17" spans="1:15" ht="21">
      <c r="A17" s="360"/>
      <c r="B17" s="58"/>
      <c r="C17" s="58"/>
      <c r="D17" s="58"/>
      <c r="E17" s="60" t="s">
        <v>543</v>
      </c>
      <c r="F17" s="58"/>
      <c r="G17" s="163">
        <v>210000</v>
      </c>
      <c r="H17" s="58"/>
      <c r="I17" s="58"/>
      <c r="J17" s="58"/>
      <c r="K17" s="58"/>
      <c r="L17" s="161"/>
      <c r="M17" s="165"/>
      <c r="N17" s="30">
        <v>4</v>
      </c>
      <c r="O17" s="162">
        <v>840000</v>
      </c>
    </row>
    <row r="18" spans="1:15">
      <c r="A18" s="359">
        <v>128</v>
      </c>
      <c r="B18" s="28">
        <v>35.299999999999997</v>
      </c>
      <c r="C18" s="28">
        <v>106</v>
      </c>
      <c r="D18" s="28" t="s">
        <v>262</v>
      </c>
      <c r="E18" s="34" t="s">
        <v>261</v>
      </c>
      <c r="F18" s="29" t="s">
        <v>3</v>
      </c>
      <c r="G18" s="163">
        <v>7000</v>
      </c>
      <c r="H18" s="181">
        <v>6</v>
      </c>
      <c r="I18" s="164">
        <v>42000</v>
      </c>
      <c r="J18" s="30"/>
      <c r="K18" s="162">
        <v>0</v>
      </c>
      <c r="L18" s="161">
        <v>6</v>
      </c>
      <c r="M18" s="165">
        <v>42000</v>
      </c>
      <c r="N18" s="31">
        <v>6</v>
      </c>
      <c r="O18" s="162">
        <v>42000</v>
      </c>
    </row>
    <row r="19" spans="1:15" ht="21">
      <c r="A19" s="360"/>
      <c r="B19" s="58"/>
      <c r="C19" s="58"/>
      <c r="D19" s="58"/>
      <c r="E19" s="60" t="s">
        <v>543</v>
      </c>
      <c r="F19" s="58"/>
      <c r="G19" s="163">
        <v>7000</v>
      </c>
      <c r="H19" s="58"/>
      <c r="I19" s="58"/>
      <c r="J19" s="58"/>
      <c r="K19" s="58"/>
      <c r="L19" s="161"/>
      <c r="M19" s="165"/>
      <c r="N19" s="30">
        <v>1</v>
      </c>
      <c r="O19" s="162">
        <v>7000</v>
      </c>
    </row>
    <row r="20" spans="1:15">
      <c r="A20" s="359">
        <v>129</v>
      </c>
      <c r="B20" s="28">
        <v>35.4</v>
      </c>
      <c r="C20" s="28">
        <v>107</v>
      </c>
      <c r="D20" s="28" t="s">
        <v>260</v>
      </c>
      <c r="E20" s="34" t="s">
        <v>259</v>
      </c>
      <c r="F20" s="29" t="s">
        <v>3</v>
      </c>
      <c r="G20" s="163">
        <v>8500</v>
      </c>
      <c r="H20" s="181">
        <v>2</v>
      </c>
      <c r="I20" s="164">
        <v>17000</v>
      </c>
      <c r="J20" s="30"/>
      <c r="K20" s="162">
        <v>0</v>
      </c>
      <c r="L20" s="161">
        <v>2</v>
      </c>
      <c r="M20" s="165">
        <v>17000</v>
      </c>
      <c r="N20" s="31">
        <v>2</v>
      </c>
      <c r="O20" s="162">
        <v>17000</v>
      </c>
    </row>
    <row r="21" spans="1:15" ht="21">
      <c r="A21" s="360"/>
      <c r="B21" s="58"/>
      <c r="C21" s="58"/>
      <c r="D21" s="58"/>
      <c r="E21" s="60" t="s">
        <v>543</v>
      </c>
      <c r="F21" s="58"/>
      <c r="G21" s="163">
        <v>8500</v>
      </c>
      <c r="H21" s="58"/>
      <c r="I21" s="58"/>
      <c r="J21" s="58"/>
      <c r="K21" s="58"/>
      <c r="L21" s="161"/>
      <c r="M21" s="165"/>
      <c r="N21" s="30">
        <v>4</v>
      </c>
      <c r="O21" s="162">
        <v>34000</v>
      </c>
    </row>
    <row r="22" spans="1:15">
      <c r="A22" s="359">
        <v>130</v>
      </c>
      <c r="B22" s="28">
        <v>35.5</v>
      </c>
      <c r="C22" s="28">
        <v>216</v>
      </c>
      <c r="D22" s="28" t="s">
        <v>258</v>
      </c>
      <c r="E22" s="34" t="s">
        <v>257</v>
      </c>
      <c r="F22" s="29" t="s">
        <v>3</v>
      </c>
      <c r="G22" s="163">
        <v>1200000</v>
      </c>
      <c r="H22" s="181">
        <v>1</v>
      </c>
      <c r="I22" s="164">
        <v>1200000</v>
      </c>
      <c r="J22" s="30"/>
      <c r="K22" s="162">
        <v>0</v>
      </c>
      <c r="L22" s="161">
        <v>1</v>
      </c>
      <c r="M22" s="165">
        <v>1200000</v>
      </c>
      <c r="N22" s="31">
        <v>1</v>
      </c>
      <c r="O22" s="162">
        <v>1200000</v>
      </c>
    </row>
    <row r="23" spans="1:15">
      <c r="A23" s="359">
        <v>131</v>
      </c>
      <c r="B23" s="28">
        <v>35.6</v>
      </c>
      <c r="C23" s="28">
        <v>217</v>
      </c>
      <c r="D23" s="28" t="s">
        <v>256</v>
      </c>
      <c r="E23" s="34" t="s">
        <v>255</v>
      </c>
      <c r="F23" s="29" t="s">
        <v>3</v>
      </c>
      <c r="G23" s="163">
        <v>1000000</v>
      </c>
      <c r="H23" s="181">
        <v>2</v>
      </c>
      <c r="I23" s="164">
        <v>2000000</v>
      </c>
      <c r="J23" s="30"/>
      <c r="K23" s="162">
        <v>0</v>
      </c>
      <c r="L23" s="161">
        <v>2</v>
      </c>
      <c r="M23" s="165">
        <v>2000000</v>
      </c>
      <c r="N23" s="31">
        <v>2</v>
      </c>
      <c r="O23" s="162">
        <v>2000000</v>
      </c>
    </row>
    <row r="24" spans="1:15" ht="21">
      <c r="A24" s="360"/>
      <c r="B24" s="58"/>
      <c r="C24" s="58"/>
      <c r="D24" s="58"/>
      <c r="E24" s="60" t="s">
        <v>543</v>
      </c>
      <c r="F24" s="58"/>
      <c r="G24" s="163">
        <v>1000000</v>
      </c>
      <c r="H24" s="58"/>
      <c r="I24" s="58"/>
      <c r="J24" s="58"/>
      <c r="K24" s="58"/>
      <c r="L24" s="161"/>
      <c r="M24" s="165"/>
      <c r="N24" s="30">
        <v>2</v>
      </c>
      <c r="O24" s="162">
        <v>2000000</v>
      </c>
    </row>
    <row r="25" spans="1:15">
      <c r="A25" s="359">
        <v>132</v>
      </c>
      <c r="B25" s="28">
        <v>35.700000000000003</v>
      </c>
      <c r="C25" s="28">
        <v>218</v>
      </c>
      <c r="D25" s="28" t="s">
        <v>254</v>
      </c>
      <c r="E25" s="34" t="s">
        <v>253</v>
      </c>
      <c r="F25" s="29" t="s">
        <v>3</v>
      </c>
      <c r="G25" s="163">
        <v>900000.00000000012</v>
      </c>
      <c r="H25" s="181">
        <v>1</v>
      </c>
      <c r="I25" s="164">
        <v>900000.00000000012</v>
      </c>
      <c r="J25" s="30"/>
      <c r="K25" s="162">
        <v>0</v>
      </c>
      <c r="L25" s="161">
        <v>1</v>
      </c>
      <c r="M25" s="165">
        <v>900000.00000000012</v>
      </c>
      <c r="N25" s="31">
        <v>1</v>
      </c>
      <c r="O25" s="162">
        <v>900000.00000000012</v>
      </c>
    </row>
    <row r="26" spans="1:15" ht="21">
      <c r="A26" s="365"/>
      <c r="B26" s="126"/>
      <c r="C26" s="126"/>
      <c r="D26" s="126"/>
      <c r="E26" s="127" t="s">
        <v>543</v>
      </c>
      <c r="F26" s="126"/>
      <c r="G26" s="166">
        <v>900000.00000000012</v>
      </c>
      <c r="H26" s="126"/>
      <c r="I26" s="126"/>
      <c r="J26" s="126"/>
      <c r="K26" s="126"/>
      <c r="L26" s="169"/>
      <c r="M26" s="170"/>
      <c r="N26" s="40">
        <v>2</v>
      </c>
      <c r="O26" s="168">
        <v>1800000.0000000002</v>
      </c>
    </row>
    <row r="27" spans="1:15" ht="16.5" thickBot="1">
      <c r="A27" s="260"/>
      <c r="B27" s="311"/>
      <c r="C27" s="261"/>
      <c r="D27" s="261"/>
      <c r="E27" s="262"/>
      <c r="F27" s="262"/>
      <c r="G27" s="263"/>
      <c r="H27" s="261"/>
      <c r="I27" s="264"/>
      <c r="J27" s="261"/>
      <c r="K27" s="265"/>
      <c r="L27" s="261"/>
      <c r="M27" s="839" t="s">
        <v>616</v>
      </c>
      <c r="N27" s="840"/>
      <c r="O27" s="399">
        <f>SUM(O5:O26)</f>
        <v>32960000</v>
      </c>
    </row>
    <row r="28" spans="1:15" ht="15.75" thickTop="1"/>
  </sheetData>
  <mergeCells count="11">
    <mergeCell ref="M27:N27"/>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6"/>
  <dimension ref="A1:O44"/>
  <sheetViews>
    <sheetView topLeftCell="A36" workbookViewId="0">
      <selection activeCell="G33" sqref="G33"/>
    </sheetView>
  </sheetViews>
  <sheetFormatPr defaultRowHeight="15"/>
  <cols>
    <col min="5" max="5" width="45.140625" customWidth="1"/>
    <col min="15" max="15" width="13.140625"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6"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30">
      <c r="A5" s="359">
        <v>184</v>
      </c>
      <c r="B5" s="28">
        <v>75</v>
      </c>
      <c r="C5" s="28">
        <v>225</v>
      </c>
      <c r="D5" s="28" t="s">
        <v>149</v>
      </c>
      <c r="E5" s="33" t="s">
        <v>148</v>
      </c>
      <c r="F5" s="29" t="s">
        <v>3</v>
      </c>
      <c r="G5" s="163">
        <v>270</v>
      </c>
      <c r="H5" s="28">
        <v>25</v>
      </c>
      <c r="I5" s="164">
        <v>6750</v>
      </c>
      <c r="J5" s="30"/>
      <c r="K5" s="162">
        <v>0</v>
      </c>
      <c r="L5" s="161">
        <v>25</v>
      </c>
      <c r="M5" s="165">
        <v>6750</v>
      </c>
      <c r="N5" s="31">
        <v>25</v>
      </c>
      <c r="O5" s="162">
        <v>6750</v>
      </c>
    </row>
    <row r="6" spans="1:15" ht="21">
      <c r="A6" s="360"/>
      <c r="B6" s="58"/>
      <c r="C6" s="58"/>
      <c r="D6" s="58"/>
      <c r="E6" s="60" t="s">
        <v>543</v>
      </c>
      <c r="F6" s="58"/>
      <c r="G6" s="163">
        <v>270</v>
      </c>
      <c r="H6" s="58"/>
      <c r="I6" s="58"/>
      <c r="J6" s="58"/>
      <c r="K6" s="58"/>
      <c r="L6" s="161"/>
      <c r="M6" s="165"/>
      <c r="N6" s="176">
        <v>19</v>
      </c>
      <c r="O6" s="162">
        <v>5130</v>
      </c>
    </row>
    <row r="7" spans="1:15" ht="30">
      <c r="A7" s="359">
        <v>185</v>
      </c>
      <c r="B7" s="28">
        <v>76</v>
      </c>
      <c r="C7" s="28">
        <v>151</v>
      </c>
      <c r="D7" s="28" t="s">
        <v>147</v>
      </c>
      <c r="E7" s="33" t="s">
        <v>146</v>
      </c>
      <c r="F7" s="29" t="s">
        <v>3</v>
      </c>
      <c r="G7" s="163">
        <v>5400</v>
      </c>
      <c r="H7" s="28">
        <v>4</v>
      </c>
      <c r="I7" s="164">
        <v>21600</v>
      </c>
      <c r="J7" s="30"/>
      <c r="K7" s="162">
        <v>0</v>
      </c>
      <c r="L7" s="161">
        <v>4</v>
      </c>
      <c r="M7" s="165">
        <v>21600</v>
      </c>
      <c r="N7" s="31">
        <v>4</v>
      </c>
      <c r="O7" s="162">
        <v>21600</v>
      </c>
    </row>
    <row r="8" spans="1:15" ht="21">
      <c r="A8" s="360"/>
      <c r="B8" s="58"/>
      <c r="C8" s="58"/>
      <c r="D8" s="58"/>
      <c r="E8" s="58"/>
      <c r="F8" s="58"/>
      <c r="G8" s="58"/>
      <c r="H8" s="58"/>
      <c r="I8" s="58"/>
      <c r="J8" s="58"/>
      <c r="K8" s="58"/>
      <c r="L8" s="161"/>
      <c r="M8" s="58"/>
      <c r="N8" s="58"/>
      <c r="O8" s="58"/>
    </row>
    <row r="9" spans="1:15">
      <c r="A9" s="359">
        <v>186</v>
      </c>
      <c r="B9" s="28">
        <v>77</v>
      </c>
      <c r="C9" s="28">
        <v>152</v>
      </c>
      <c r="D9" s="28" t="s">
        <v>145</v>
      </c>
      <c r="E9" s="33" t="s">
        <v>144</v>
      </c>
      <c r="F9" s="29" t="s">
        <v>3</v>
      </c>
      <c r="G9" s="163">
        <v>6300</v>
      </c>
      <c r="H9" s="28">
        <v>9</v>
      </c>
      <c r="I9" s="164">
        <v>56700</v>
      </c>
      <c r="J9" s="30"/>
      <c r="K9" s="162">
        <v>0</v>
      </c>
      <c r="L9" s="161">
        <v>9</v>
      </c>
      <c r="M9" s="165">
        <v>56700</v>
      </c>
      <c r="N9" s="31">
        <v>9</v>
      </c>
      <c r="O9" s="162">
        <v>56700</v>
      </c>
    </row>
    <row r="10" spans="1:15" ht="21">
      <c r="A10" s="360"/>
      <c r="B10" s="58"/>
      <c r="C10" s="58"/>
      <c r="D10" s="58"/>
      <c r="E10" s="58"/>
      <c r="F10" s="58"/>
      <c r="G10" s="58"/>
      <c r="H10" s="58"/>
      <c r="I10" s="58"/>
      <c r="J10" s="58"/>
      <c r="K10" s="58"/>
      <c r="L10" s="161"/>
      <c r="M10" s="58"/>
      <c r="N10" s="58"/>
      <c r="O10" s="58"/>
    </row>
    <row r="11" spans="1:15" ht="30">
      <c r="A11" s="359">
        <v>187</v>
      </c>
      <c r="B11" s="28">
        <v>78</v>
      </c>
      <c r="C11" s="28">
        <v>153</v>
      </c>
      <c r="D11" s="28" t="s">
        <v>143</v>
      </c>
      <c r="E11" s="33" t="s">
        <v>142</v>
      </c>
      <c r="F11" s="29" t="s">
        <v>3</v>
      </c>
      <c r="G11" s="163">
        <v>3600</v>
      </c>
      <c r="H11" s="28">
        <v>16</v>
      </c>
      <c r="I11" s="164">
        <v>57600</v>
      </c>
      <c r="J11" s="30"/>
      <c r="K11" s="162">
        <v>0</v>
      </c>
      <c r="L11" s="161">
        <v>16</v>
      </c>
      <c r="M11" s="165">
        <v>57600</v>
      </c>
      <c r="N11" s="31">
        <v>15</v>
      </c>
      <c r="O11" s="162">
        <v>54000</v>
      </c>
    </row>
    <row r="12" spans="1:15" ht="21">
      <c r="A12" s="360"/>
      <c r="B12" s="58"/>
      <c r="C12" s="58"/>
      <c r="D12" s="58"/>
      <c r="E12" s="58"/>
      <c r="F12" s="58"/>
      <c r="G12" s="58"/>
      <c r="H12" s="58"/>
      <c r="I12" s="58"/>
      <c r="J12" s="58"/>
      <c r="K12" s="58"/>
      <c r="L12" s="161"/>
      <c r="M12" s="58"/>
      <c r="N12" s="58"/>
      <c r="O12" s="58"/>
    </row>
    <row r="13" spans="1:15">
      <c r="A13" s="359">
        <v>188</v>
      </c>
      <c r="B13" s="28">
        <v>79</v>
      </c>
      <c r="C13" s="28">
        <v>154</v>
      </c>
      <c r="D13" s="28" t="s">
        <v>141</v>
      </c>
      <c r="E13" s="33" t="s">
        <v>140</v>
      </c>
      <c r="F13" s="29" t="s">
        <v>3</v>
      </c>
      <c r="G13" s="163">
        <v>1100</v>
      </c>
      <c r="H13" s="28">
        <v>21</v>
      </c>
      <c r="I13" s="164">
        <v>23100</v>
      </c>
      <c r="J13" s="30"/>
      <c r="K13" s="162">
        <v>0</v>
      </c>
      <c r="L13" s="161">
        <v>21</v>
      </c>
      <c r="M13" s="165">
        <v>23100</v>
      </c>
      <c r="N13" s="31">
        <v>21</v>
      </c>
      <c r="O13" s="162">
        <v>23100</v>
      </c>
    </row>
    <row r="14" spans="1:15" ht="21">
      <c r="A14" s="360"/>
      <c r="B14" s="58"/>
      <c r="C14" s="58"/>
      <c r="D14" s="58"/>
      <c r="E14" s="58"/>
      <c r="F14" s="58"/>
      <c r="G14" s="58"/>
      <c r="H14" s="58"/>
      <c r="I14" s="58"/>
      <c r="J14" s="58"/>
      <c r="K14" s="58"/>
      <c r="L14" s="161"/>
      <c r="M14" s="58"/>
      <c r="N14" s="58"/>
      <c r="O14" s="58"/>
    </row>
    <row r="15" spans="1:15" ht="30">
      <c r="A15" s="359">
        <v>189</v>
      </c>
      <c r="B15" s="28">
        <v>80</v>
      </c>
      <c r="C15" s="28">
        <v>155</v>
      </c>
      <c r="D15" s="28" t="s">
        <v>139</v>
      </c>
      <c r="E15" s="33" t="s">
        <v>138</v>
      </c>
      <c r="F15" s="29" t="s">
        <v>3</v>
      </c>
      <c r="G15" s="163">
        <v>630</v>
      </c>
      <c r="H15" s="28">
        <v>25</v>
      </c>
      <c r="I15" s="164">
        <v>15750</v>
      </c>
      <c r="J15" s="30"/>
      <c r="K15" s="162">
        <v>0</v>
      </c>
      <c r="L15" s="161">
        <v>25</v>
      </c>
      <c r="M15" s="165">
        <v>15750</v>
      </c>
      <c r="N15" s="31">
        <v>15</v>
      </c>
      <c r="O15" s="162">
        <v>9450</v>
      </c>
    </row>
    <row r="16" spans="1:15" ht="21">
      <c r="A16" s="360"/>
      <c r="B16" s="58"/>
      <c r="C16" s="58"/>
      <c r="D16" s="58"/>
      <c r="E16" s="58"/>
      <c r="F16" s="58"/>
      <c r="G16" s="58"/>
      <c r="H16" s="58"/>
      <c r="I16" s="58"/>
      <c r="J16" s="58"/>
      <c r="K16" s="58"/>
      <c r="L16" s="161"/>
      <c r="M16" s="58"/>
      <c r="N16" s="58"/>
      <c r="O16" s="58"/>
    </row>
    <row r="17" spans="1:15" ht="30">
      <c r="A17" s="359">
        <v>190</v>
      </c>
      <c r="B17" s="28">
        <v>81</v>
      </c>
      <c r="C17" s="28">
        <v>156</v>
      </c>
      <c r="D17" s="28" t="s">
        <v>137</v>
      </c>
      <c r="E17" s="33" t="s">
        <v>136</v>
      </c>
      <c r="F17" s="29" t="s">
        <v>3</v>
      </c>
      <c r="G17" s="163">
        <v>540</v>
      </c>
      <c r="H17" s="28">
        <v>36</v>
      </c>
      <c r="I17" s="164">
        <v>19440</v>
      </c>
      <c r="J17" s="30"/>
      <c r="K17" s="162">
        <v>0</v>
      </c>
      <c r="L17" s="161">
        <v>36</v>
      </c>
      <c r="M17" s="165">
        <v>19440</v>
      </c>
      <c r="N17" s="31">
        <v>21</v>
      </c>
      <c r="O17" s="162">
        <v>11340</v>
      </c>
    </row>
    <row r="18" spans="1:15" ht="21">
      <c r="A18" s="360"/>
      <c r="B18" s="58"/>
      <c r="C18" s="58"/>
      <c r="D18" s="58"/>
      <c r="E18" s="58"/>
      <c r="F18" s="58"/>
      <c r="G18" s="58"/>
      <c r="H18" s="58"/>
      <c r="I18" s="58"/>
      <c r="J18" s="58"/>
      <c r="K18" s="58"/>
      <c r="L18" s="161"/>
      <c r="M18" s="58"/>
      <c r="N18" s="58"/>
      <c r="O18" s="58"/>
    </row>
    <row r="19" spans="1:15" ht="30">
      <c r="A19" s="359">
        <v>191</v>
      </c>
      <c r="B19" s="28">
        <v>82</v>
      </c>
      <c r="C19" s="28">
        <v>156</v>
      </c>
      <c r="D19" s="28" t="s">
        <v>135</v>
      </c>
      <c r="E19" s="33" t="s">
        <v>134</v>
      </c>
      <c r="F19" s="29" t="s">
        <v>3</v>
      </c>
      <c r="G19" s="163">
        <v>540</v>
      </c>
      <c r="H19" s="28">
        <v>25</v>
      </c>
      <c r="I19" s="164">
        <v>13500</v>
      </c>
      <c r="J19" s="30"/>
      <c r="K19" s="162">
        <v>0</v>
      </c>
      <c r="L19" s="161">
        <v>25</v>
      </c>
      <c r="M19" s="165">
        <v>13500</v>
      </c>
      <c r="N19" s="31">
        <v>14</v>
      </c>
      <c r="O19" s="162">
        <v>7560</v>
      </c>
    </row>
    <row r="20" spans="1:15" ht="21">
      <c r="A20" s="360"/>
      <c r="B20" s="58"/>
      <c r="C20" s="58"/>
      <c r="D20" s="58"/>
      <c r="E20" s="58"/>
      <c r="F20" s="58"/>
      <c r="G20" s="58"/>
      <c r="H20" s="58"/>
      <c r="I20" s="58"/>
      <c r="J20" s="58"/>
      <c r="K20" s="58"/>
      <c r="L20" s="161"/>
      <c r="M20" s="58"/>
      <c r="N20" s="58"/>
      <c r="O20" s="58"/>
    </row>
    <row r="21" spans="1:15">
      <c r="A21" s="359">
        <v>192</v>
      </c>
      <c r="B21" s="28" t="s">
        <v>719</v>
      </c>
      <c r="C21" s="28">
        <v>158</v>
      </c>
      <c r="D21" s="28" t="s">
        <v>133</v>
      </c>
      <c r="E21" s="33" t="s">
        <v>132</v>
      </c>
      <c r="F21" s="29" t="s">
        <v>3</v>
      </c>
      <c r="G21" s="163">
        <v>720</v>
      </c>
      <c r="H21" s="28">
        <v>25</v>
      </c>
      <c r="I21" s="164">
        <v>18000</v>
      </c>
      <c r="J21" s="30"/>
      <c r="K21" s="162">
        <v>0</v>
      </c>
      <c r="L21" s="161">
        <v>25</v>
      </c>
      <c r="M21" s="165">
        <v>18000</v>
      </c>
      <c r="N21" s="31">
        <v>15</v>
      </c>
      <c r="O21" s="162">
        <v>10800</v>
      </c>
    </row>
    <row r="22" spans="1:15" ht="21">
      <c r="A22" s="360"/>
      <c r="B22" s="58"/>
      <c r="C22" s="58"/>
      <c r="D22" s="58"/>
      <c r="E22" s="58"/>
      <c r="F22" s="58"/>
      <c r="G22" s="58"/>
      <c r="H22" s="58"/>
      <c r="I22" s="58"/>
      <c r="J22" s="58"/>
      <c r="K22" s="58"/>
      <c r="L22" s="161"/>
      <c r="M22" s="58"/>
      <c r="N22" s="58"/>
      <c r="O22" s="58"/>
    </row>
    <row r="23" spans="1:15" ht="30">
      <c r="A23" s="359">
        <v>193</v>
      </c>
      <c r="B23" s="28">
        <v>84</v>
      </c>
      <c r="C23" s="28">
        <v>159</v>
      </c>
      <c r="D23" s="28" t="s">
        <v>131</v>
      </c>
      <c r="E23" s="33" t="s">
        <v>130</v>
      </c>
      <c r="F23" s="29" t="s">
        <v>3</v>
      </c>
      <c r="G23" s="163">
        <v>3600</v>
      </c>
      <c r="H23" s="28">
        <v>12</v>
      </c>
      <c r="I23" s="164">
        <v>43200</v>
      </c>
      <c r="J23" s="30"/>
      <c r="K23" s="162">
        <v>0</v>
      </c>
      <c r="L23" s="161">
        <v>12</v>
      </c>
      <c r="M23" s="165">
        <v>43200</v>
      </c>
      <c r="N23" s="31">
        <v>12</v>
      </c>
      <c r="O23" s="162">
        <v>43200</v>
      </c>
    </row>
    <row r="24" spans="1:15" ht="21">
      <c r="A24" s="360"/>
      <c r="B24" s="58"/>
      <c r="C24" s="58"/>
      <c r="D24" s="58"/>
      <c r="E24" s="60" t="s">
        <v>543</v>
      </c>
      <c r="F24" s="58"/>
      <c r="G24" s="163">
        <v>3600</v>
      </c>
      <c r="H24" s="58"/>
      <c r="I24" s="58"/>
      <c r="J24" s="58"/>
      <c r="K24" s="58"/>
      <c r="L24" s="161"/>
      <c r="M24" s="165"/>
      <c r="N24" s="30">
        <v>4</v>
      </c>
      <c r="O24" s="162">
        <v>14400</v>
      </c>
    </row>
    <row r="25" spans="1:15" ht="30">
      <c r="A25" s="359">
        <v>194</v>
      </c>
      <c r="B25" s="28">
        <v>85</v>
      </c>
      <c r="C25" s="28">
        <v>160</v>
      </c>
      <c r="D25" s="28" t="s">
        <v>129</v>
      </c>
      <c r="E25" s="33" t="s">
        <v>128</v>
      </c>
      <c r="F25" s="35" t="s">
        <v>99</v>
      </c>
      <c r="G25" s="180">
        <v>270</v>
      </c>
      <c r="H25" s="28">
        <v>55</v>
      </c>
      <c r="I25" s="164">
        <v>14850</v>
      </c>
      <c r="J25" s="30"/>
      <c r="K25" s="162">
        <v>0</v>
      </c>
      <c r="L25" s="161">
        <v>55</v>
      </c>
      <c r="M25" s="165">
        <v>14850</v>
      </c>
      <c r="N25" s="31">
        <v>55</v>
      </c>
      <c r="O25" s="162">
        <v>14850</v>
      </c>
    </row>
    <row r="26" spans="1:15" ht="21">
      <c r="A26" s="360"/>
      <c r="B26" s="58"/>
      <c r="C26" s="58"/>
      <c r="D26" s="58"/>
      <c r="E26" s="60" t="s">
        <v>543</v>
      </c>
      <c r="F26" s="58"/>
      <c r="G26" s="180">
        <v>270</v>
      </c>
      <c r="H26" s="58"/>
      <c r="I26" s="58"/>
      <c r="J26" s="58"/>
      <c r="K26" s="58"/>
      <c r="L26" s="161"/>
      <c r="M26" s="165"/>
      <c r="N26" s="176">
        <v>53.234000000000009</v>
      </c>
      <c r="O26" s="162">
        <v>14373.180000000002</v>
      </c>
    </row>
    <row r="27" spans="1:15" ht="30">
      <c r="A27" s="359">
        <v>195</v>
      </c>
      <c r="B27" s="28">
        <v>85</v>
      </c>
      <c r="C27" s="28">
        <v>161</v>
      </c>
      <c r="D27" s="28" t="s">
        <v>127</v>
      </c>
      <c r="E27" s="33" t="s">
        <v>126</v>
      </c>
      <c r="F27" s="35" t="s">
        <v>99</v>
      </c>
      <c r="G27" s="180">
        <v>360</v>
      </c>
      <c r="H27" s="28">
        <v>115</v>
      </c>
      <c r="I27" s="164">
        <v>41400</v>
      </c>
      <c r="J27" s="30"/>
      <c r="K27" s="162">
        <v>0</v>
      </c>
      <c r="L27" s="161">
        <v>115</v>
      </c>
      <c r="M27" s="165">
        <v>41400</v>
      </c>
      <c r="N27" s="31">
        <v>115</v>
      </c>
      <c r="O27" s="162">
        <v>41400</v>
      </c>
    </row>
    <row r="28" spans="1:15" ht="21">
      <c r="A28" s="360"/>
      <c r="B28" s="58"/>
      <c r="C28" s="58"/>
      <c r="D28" s="58"/>
      <c r="E28" s="60" t="s">
        <v>543</v>
      </c>
      <c r="F28" s="58"/>
      <c r="G28" s="180">
        <v>360</v>
      </c>
      <c r="H28" s="58"/>
      <c r="I28" s="58"/>
      <c r="J28" s="58"/>
      <c r="K28" s="58"/>
      <c r="L28" s="161"/>
      <c r="M28" s="165"/>
      <c r="N28" s="176">
        <v>14.706500000000005</v>
      </c>
      <c r="O28" s="162">
        <v>5294.340000000002</v>
      </c>
    </row>
    <row r="29" spans="1:15" ht="30">
      <c r="A29" s="359">
        <v>196</v>
      </c>
      <c r="B29" s="28">
        <v>85</v>
      </c>
      <c r="C29" s="28">
        <v>162</v>
      </c>
      <c r="D29" s="28" t="s">
        <v>125</v>
      </c>
      <c r="E29" s="33" t="s">
        <v>124</v>
      </c>
      <c r="F29" s="35" t="s">
        <v>99</v>
      </c>
      <c r="G29" s="180">
        <v>450</v>
      </c>
      <c r="H29" s="28">
        <v>143</v>
      </c>
      <c r="I29" s="164">
        <v>64350</v>
      </c>
      <c r="J29" s="30"/>
      <c r="K29" s="162">
        <v>0</v>
      </c>
      <c r="L29" s="161">
        <v>143</v>
      </c>
      <c r="M29" s="165">
        <v>64350</v>
      </c>
      <c r="N29" s="31">
        <v>115.5</v>
      </c>
      <c r="O29" s="162">
        <v>51975</v>
      </c>
    </row>
    <row r="30" spans="1:15" ht="21">
      <c r="A30" s="360"/>
      <c r="B30" s="58"/>
      <c r="C30" s="58"/>
      <c r="D30" s="58"/>
      <c r="E30" s="58"/>
      <c r="F30" s="58"/>
      <c r="G30" s="58"/>
      <c r="H30" s="58"/>
      <c r="I30" s="58"/>
      <c r="J30" s="58"/>
      <c r="K30" s="58"/>
      <c r="L30" s="161"/>
      <c r="M30" s="58"/>
      <c r="N30" s="58"/>
      <c r="O30" s="58"/>
    </row>
    <row r="31" spans="1:15">
      <c r="A31" s="359">
        <v>197</v>
      </c>
      <c r="B31" s="28">
        <v>86</v>
      </c>
      <c r="C31" s="28">
        <v>163</v>
      </c>
      <c r="D31" s="28" t="s">
        <v>123</v>
      </c>
      <c r="E31" s="33" t="s">
        <v>122</v>
      </c>
      <c r="F31" s="29" t="s">
        <v>3</v>
      </c>
      <c r="G31" s="163">
        <v>1440</v>
      </c>
      <c r="H31" s="28">
        <v>15</v>
      </c>
      <c r="I31" s="164">
        <v>21600</v>
      </c>
      <c r="J31" s="30"/>
      <c r="K31" s="162">
        <v>0</v>
      </c>
      <c r="L31" s="161">
        <v>15</v>
      </c>
      <c r="M31" s="165">
        <v>21600</v>
      </c>
      <c r="N31" s="31">
        <v>15</v>
      </c>
      <c r="O31" s="162">
        <v>21600</v>
      </c>
    </row>
    <row r="32" spans="1:15" ht="21">
      <c r="A32" s="360"/>
      <c r="B32" s="58"/>
      <c r="C32" s="58"/>
      <c r="D32" s="58"/>
      <c r="E32" s="60" t="s">
        <v>543</v>
      </c>
      <c r="F32" s="58"/>
      <c r="G32" s="163">
        <v>1440</v>
      </c>
      <c r="H32" s="58"/>
      <c r="I32" s="58"/>
      <c r="J32" s="58"/>
      <c r="K32" s="58"/>
      <c r="L32" s="161"/>
      <c r="M32" s="165"/>
      <c r="N32" s="30">
        <v>5</v>
      </c>
      <c r="O32" s="162">
        <v>7200</v>
      </c>
    </row>
    <row r="33" spans="1:15" ht="45">
      <c r="A33" s="359">
        <v>198</v>
      </c>
      <c r="B33" s="28">
        <v>87</v>
      </c>
      <c r="C33" s="28">
        <v>164</v>
      </c>
      <c r="D33" s="28" t="s">
        <v>121</v>
      </c>
      <c r="E33" s="33" t="s">
        <v>120</v>
      </c>
      <c r="F33" s="35" t="s">
        <v>99</v>
      </c>
      <c r="G33" s="180">
        <v>450</v>
      </c>
      <c r="H33" s="28">
        <v>145</v>
      </c>
      <c r="I33" s="164">
        <v>65250</v>
      </c>
      <c r="J33" s="30"/>
      <c r="K33" s="162">
        <v>0</v>
      </c>
      <c r="L33" s="161">
        <v>145</v>
      </c>
      <c r="M33" s="165">
        <v>65250</v>
      </c>
      <c r="N33" s="31">
        <v>84</v>
      </c>
      <c r="O33" s="162">
        <v>37800</v>
      </c>
    </row>
    <row r="34" spans="1:15" ht="21">
      <c r="A34" s="360"/>
      <c r="B34" s="58"/>
      <c r="C34" s="58"/>
      <c r="D34" s="58"/>
      <c r="E34" s="58"/>
      <c r="F34" s="58"/>
      <c r="G34" s="58"/>
      <c r="H34" s="58"/>
      <c r="I34" s="58"/>
      <c r="J34" s="58"/>
      <c r="K34" s="58"/>
      <c r="L34" s="161"/>
      <c r="M34" s="58"/>
      <c r="N34" s="58"/>
      <c r="O34" s="58"/>
    </row>
    <row r="35" spans="1:15" ht="45">
      <c r="A35" s="359">
        <v>199</v>
      </c>
      <c r="B35" s="28">
        <v>87</v>
      </c>
      <c r="C35" s="28">
        <v>165</v>
      </c>
      <c r="D35" s="28" t="s">
        <v>119</v>
      </c>
      <c r="E35" s="33" t="s">
        <v>118</v>
      </c>
      <c r="F35" s="35" t="s">
        <v>99</v>
      </c>
      <c r="G35" s="180">
        <v>540</v>
      </c>
      <c r="H35" s="28">
        <v>145</v>
      </c>
      <c r="I35" s="164">
        <v>78300</v>
      </c>
      <c r="J35" s="30"/>
      <c r="K35" s="162">
        <v>0</v>
      </c>
      <c r="L35" s="161">
        <v>145</v>
      </c>
      <c r="M35" s="165">
        <v>78300</v>
      </c>
      <c r="N35" s="31">
        <v>68.25</v>
      </c>
      <c r="O35" s="162">
        <v>36855</v>
      </c>
    </row>
    <row r="36" spans="1:15" ht="21">
      <c r="A36" s="360"/>
      <c r="B36" s="58"/>
      <c r="C36" s="58"/>
      <c r="D36" s="58"/>
      <c r="E36" s="58"/>
      <c r="F36" s="58"/>
      <c r="G36" s="58"/>
      <c r="H36" s="58"/>
      <c r="I36" s="58"/>
      <c r="J36" s="58"/>
      <c r="K36" s="58"/>
      <c r="L36" s="161"/>
      <c r="M36" s="58"/>
      <c r="N36" s="58"/>
      <c r="O36" s="58"/>
    </row>
    <row r="37" spans="1:15" ht="75">
      <c r="A37" s="359">
        <v>200</v>
      </c>
      <c r="B37" s="28">
        <v>90</v>
      </c>
      <c r="C37" s="28">
        <v>226</v>
      </c>
      <c r="D37" s="28" t="s">
        <v>117</v>
      </c>
      <c r="E37" s="33" t="s">
        <v>116</v>
      </c>
      <c r="F37" s="29" t="s">
        <v>3</v>
      </c>
      <c r="G37" s="163">
        <v>630</v>
      </c>
      <c r="H37" s="28">
        <v>5</v>
      </c>
      <c r="I37" s="164">
        <v>3150</v>
      </c>
      <c r="J37" s="30"/>
      <c r="K37" s="162">
        <v>0</v>
      </c>
      <c r="L37" s="161">
        <v>5</v>
      </c>
      <c r="M37" s="165">
        <v>3150</v>
      </c>
      <c r="N37" s="31">
        <v>5</v>
      </c>
      <c r="O37" s="162">
        <v>3150</v>
      </c>
    </row>
    <row r="38" spans="1:15" ht="21">
      <c r="A38" s="360"/>
      <c r="B38" s="58"/>
      <c r="C38" s="58"/>
      <c r="D38" s="58"/>
      <c r="E38" s="60" t="s">
        <v>543</v>
      </c>
      <c r="F38" s="58"/>
      <c r="G38" s="163">
        <v>630</v>
      </c>
      <c r="H38" s="58"/>
      <c r="I38" s="58"/>
      <c r="J38" s="58"/>
      <c r="K38" s="58"/>
      <c r="L38" s="161"/>
      <c r="M38" s="165"/>
      <c r="N38" s="30">
        <v>1</v>
      </c>
      <c r="O38" s="162">
        <v>630</v>
      </c>
    </row>
    <row r="39" spans="1:15" ht="30">
      <c r="A39" s="359">
        <v>201</v>
      </c>
      <c r="B39" s="28" t="s">
        <v>720</v>
      </c>
      <c r="C39" s="28">
        <v>166</v>
      </c>
      <c r="D39" s="28" t="s">
        <v>115</v>
      </c>
      <c r="E39" s="33" t="s">
        <v>114</v>
      </c>
      <c r="F39" s="29" t="s">
        <v>3</v>
      </c>
      <c r="G39" s="163">
        <v>2700</v>
      </c>
      <c r="H39" s="28">
        <v>4</v>
      </c>
      <c r="I39" s="164">
        <v>10800</v>
      </c>
      <c r="J39" s="30"/>
      <c r="K39" s="162">
        <v>0</v>
      </c>
      <c r="L39" s="161">
        <v>4</v>
      </c>
      <c r="M39" s="165">
        <v>10800</v>
      </c>
      <c r="N39" s="31">
        <v>0</v>
      </c>
      <c r="O39" s="162">
        <v>0</v>
      </c>
    </row>
    <row r="40" spans="1:15" ht="21">
      <c r="A40" s="360"/>
      <c r="B40" s="58"/>
      <c r="C40" s="58"/>
      <c r="D40" s="58"/>
      <c r="E40" s="58"/>
      <c r="F40" s="58"/>
      <c r="G40" s="58"/>
      <c r="H40" s="58"/>
      <c r="I40" s="58"/>
      <c r="J40" s="58"/>
      <c r="K40" s="58"/>
      <c r="L40" s="161"/>
      <c r="M40" s="58"/>
      <c r="N40" s="58"/>
      <c r="O40" s="58"/>
    </row>
    <row r="41" spans="1:15" ht="30">
      <c r="A41" s="359">
        <v>202</v>
      </c>
      <c r="B41" s="28" t="s">
        <v>721</v>
      </c>
      <c r="C41" s="28">
        <v>227</v>
      </c>
      <c r="D41" s="28" t="s">
        <v>113</v>
      </c>
      <c r="E41" s="33" t="s">
        <v>112</v>
      </c>
      <c r="F41" s="29" t="s">
        <v>3</v>
      </c>
      <c r="G41" s="163">
        <v>3600</v>
      </c>
      <c r="H41" s="28">
        <v>10</v>
      </c>
      <c r="I41" s="164">
        <v>36000</v>
      </c>
      <c r="J41" s="30"/>
      <c r="K41" s="162">
        <v>0</v>
      </c>
      <c r="L41" s="161">
        <v>10</v>
      </c>
      <c r="M41" s="165">
        <v>36000</v>
      </c>
      <c r="N41" s="31">
        <v>0</v>
      </c>
      <c r="O41" s="162">
        <v>0</v>
      </c>
    </row>
    <row r="42" spans="1:15" ht="21">
      <c r="A42" s="365"/>
      <c r="B42" s="126"/>
      <c r="C42" s="126"/>
      <c r="D42" s="126"/>
      <c r="E42" s="126"/>
      <c r="F42" s="126"/>
      <c r="G42" s="126"/>
      <c r="H42" s="126"/>
      <c r="I42" s="126"/>
      <c r="J42" s="126"/>
      <c r="K42" s="126"/>
      <c r="L42" s="169"/>
      <c r="M42" s="126"/>
      <c r="N42" s="126"/>
      <c r="O42" s="126"/>
    </row>
    <row r="43" spans="1:15" ht="16.5" thickBot="1">
      <c r="A43" s="260"/>
      <c r="B43" s="311"/>
      <c r="C43" s="261"/>
      <c r="D43" s="261"/>
      <c r="E43" s="262"/>
      <c r="F43" s="262"/>
      <c r="G43" s="263"/>
      <c r="H43" s="261"/>
      <c r="I43" s="264"/>
      <c r="J43" s="261"/>
      <c r="K43" s="265"/>
      <c r="L43" s="261"/>
      <c r="M43" s="839" t="s">
        <v>616</v>
      </c>
      <c r="N43" s="840"/>
      <c r="O43" s="399">
        <f>SUM(O5:O42)</f>
        <v>499157.52</v>
      </c>
    </row>
    <row r="44" spans="1:15" ht="15.75" thickTop="1"/>
  </sheetData>
  <mergeCells count="11">
    <mergeCell ref="M43:N43"/>
    <mergeCell ref="A1:O1"/>
    <mergeCell ref="A2:A3"/>
    <mergeCell ref="B2:B3"/>
    <mergeCell ref="C2:C3"/>
    <mergeCell ref="D2:D3"/>
    <mergeCell ref="E2:E3"/>
    <mergeCell ref="H2:I2"/>
    <mergeCell ref="J2:K2"/>
    <mergeCell ref="L2:M2"/>
    <mergeCell ref="N2:O2"/>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sheetPr codeName="Sheet17"/>
  <dimension ref="A1:O82"/>
  <sheetViews>
    <sheetView topLeftCell="A69" zoomScale="85" zoomScaleNormal="85" workbookViewId="0">
      <selection activeCell="G33" sqref="G33"/>
    </sheetView>
  </sheetViews>
  <sheetFormatPr defaultRowHeight="15"/>
  <cols>
    <col min="5" max="5" width="45.28515625" customWidth="1"/>
    <col min="9" max="9" width="10" bestFit="1" customWidth="1"/>
    <col min="11" max="11" width="11.5703125" bestFit="1" customWidth="1"/>
    <col min="13" max="13" width="11.5703125" bestFit="1" customWidth="1"/>
    <col min="15" max="15" width="16" bestFit="1" customWidth="1"/>
  </cols>
  <sheetData>
    <row r="1" spans="1:15" ht="32.25" customHeight="1" thickTop="1" thickBot="1">
      <c r="A1" s="836" t="s">
        <v>757</v>
      </c>
      <c r="B1" s="837"/>
      <c r="C1" s="838"/>
      <c r="D1" s="838"/>
      <c r="E1" s="838"/>
      <c r="F1" s="838"/>
      <c r="G1" s="838"/>
      <c r="H1" s="838"/>
      <c r="I1" s="838"/>
      <c r="J1" s="838"/>
      <c r="K1" s="838"/>
      <c r="L1" s="838"/>
      <c r="M1" s="838"/>
      <c r="N1" s="838"/>
      <c r="O1" s="838"/>
    </row>
    <row r="2" spans="1:15" ht="32.2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customHeight="1"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30">
      <c r="A5" s="359">
        <v>52</v>
      </c>
      <c r="B5" s="28">
        <v>88.6</v>
      </c>
      <c r="C5" s="28">
        <v>46</v>
      </c>
      <c r="D5" s="28" t="s">
        <v>415</v>
      </c>
      <c r="E5" s="33" t="s">
        <v>414</v>
      </c>
      <c r="F5" s="29" t="s">
        <v>3</v>
      </c>
      <c r="G5" s="163">
        <v>49500</v>
      </c>
      <c r="H5" s="28">
        <v>3</v>
      </c>
      <c r="I5" s="164">
        <v>148500</v>
      </c>
      <c r="J5" s="30"/>
      <c r="K5" s="162">
        <v>0</v>
      </c>
      <c r="L5" s="161">
        <v>3</v>
      </c>
      <c r="M5" s="165">
        <v>148500</v>
      </c>
      <c r="N5" s="31">
        <v>3</v>
      </c>
      <c r="O5" s="162">
        <v>148500</v>
      </c>
    </row>
    <row r="6" spans="1:15" ht="30">
      <c r="A6" s="359">
        <v>203</v>
      </c>
      <c r="B6" s="28">
        <v>88.1</v>
      </c>
      <c r="C6" s="28">
        <v>167</v>
      </c>
      <c r="D6" s="28" t="s">
        <v>111</v>
      </c>
      <c r="E6" s="33" t="s">
        <v>110</v>
      </c>
      <c r="F6" s="35" t="s">
        <v>99</v>
      </c>
      <c r="G6" s="180">
        <v>1750</v>
      </c>
      <c r="H6" s="28">
        <v>700</v>
      </c>
      <c r="I6" s="164">
        <v>1225000</v>
      </c>
      <c r="J6" s="30"/>
      <c r="K6" s="162">
        <v>0</v>
      </c>
      <c r="L6" s="161">
        <v>700</v>
      </c>
      <c r="M6" s="165">
        <v>1225000</v>
      </c>
      <c r="N6" s="31">
        <v>700</v>
      </c>
      <c r="O6" s="162">
        <v>1225000</v>
      </c>
    </row>
    <row r="7" spans="1:15" ht="21">
      <c r="A7" s="360"/>
      <c r="B7" s="58"/>
      <c r="C7" s="58"/>
      <c r="D7" s="58"/>
      <c r="E7" s="60" t="s">
        <v>543</v>
      </c>
      <c r="F7" s="58"/>
      <c r="G7" s="180">
        <v>1750</v>
      </c>
      <c r="H7" s="58"/>
      <c r="I7" s="58"/>
      <c r="J7" s="58"/>
      <c r="K7" s="58"/>
      <c r="L7" s="161"/>
      <c r="M7" s="165"/>
      <c r="N7" s="176">
        <v>133</v>
      </c>
      <c r="O7" s="162">
        <v>232750</v>
      </c>
    </row>
    <row r="8" spans="1:15" ht="30">
      <c r="A8" s="359">
        <v>204</v>
      </c>
      <c r="B8" s="28">
        <v>88.1</v>
      </c>
      <c r="C8" s="28">
        <v>168</v>
      </c>
      <c r="D8" s="28" t="s">
        <v>109</v>
      </c>
      <c r="E8" s="33" t="s">
        <v>108</v>
      </c>
      <c r="F8" s="35" t="s">
        <v>99</v>
      </c>
      <c r="G8" s="180">
        <v>2250</v>
      </c>
      <c r="H8" s="28">
        <v>200</v>
      </c>
      <c r="I8" s="164">
        <v>450000</v>
      </c>
      <c r="J8" s="30"/>
      <c r="K8" s="162">
        <v>0</v>
      </c>
      <c r="L8" s="161">
        <v>200</v>
      </c>
      <c r="M8" s="165">
        <v>450000</v>
      </c>
      <c r="N8" s="31">
        <v>200</v>
      </c>
      <c r="O8" s="162">
        <v>450000</v>
      </c>
    </row>
    <row r="9" spans="1:15" ht="21">
      <c r="A9" s="360"/>
      <c r="B9" s="58"/>
      <c r="C9" s="58"/>
      <c r="D9" s="58"/>
      <c r="E9" s="60" t="s">
        <v>543</v>
      </c>
      <c r="F9" s="58"/>
      <c r="G9" s="180">
        <v>2250</v>
      </c>
      <c r="H9" s="58"/>
      <c r="I9" s="58"/>
      <c r="J9" s="58"/>
      <c r="K9" s="58"/>
      <c r="L9" s="161"/>
      <c r="M9" s="165"/>
      <c r="N9" s="30">
        <v>27</v>
      </c>
      <c r="O9" s="162">
        <v>60750</v>
      </c>
    </row>
    <row r="10" spans="1:15" ht="30">
      <c r="A10" s="359">
        <v>205</v>
      </c>
      <c r="B10" s="28">
        <v>88.1</v>
      </c>
      <c r="C10" s="28">
        <v>169</v>
      </c>
      <c r="D10" s="28" t="s">
        <v>107</v>
      </c>
      <c r="E10" s="33" t="s">
        <v>106</v>
      </c>
      <c r="F10" s="35" t="s">
        <v>99</v>
      </c>
      <c r="G10" s="180">
        <v>2950</v>
      </c>
      <c r="H10" s="28">
        <v>550</v>
      </c>
      <c r="I10" s="164">
        <v>1622500</v>
      </c>
      <c r="J10" s="30"/>
      <c r="K10" s="162">
        <v>0</v>
      </c>
      <c r="L10" s="161">
        <v>550</v>
      </c>
      <c r="M10" s="165">
        <v>1622500</v>
      </c>
      <c r="N10" s="31">
        <v>550</v>
      </c>
      <c r="O10" s="162">
        <v>1622500</v>
      </c>
    </row>
    <row r="11" spans="1:15" ht="21">
      <c r="A11" s="360"/>
      <c r="B11" s="58"/>
      <c r="C11" s="58"/>
      <c r="D11" s="58"/>
      <c r="E11" s="60" t="s">
        <v>543</v>
      </c>
      <c r="F11" s="58"/>
      <c r="G11" s="180">
        <v>2950</v>
      </c>
      <c r="H11" s="58"/>
      <c r="I11" s="58"/>
      <c r="J11" s="58"/>
      <c r="K11" s="58"/>
      <c r="L11" s="161"/>
      <c r="M11" s="165"/>
      <c r="N11" s="30">
        <v>14</v>
      </c>
      <c r="O11" s="162">
        <v>41300</v>
      </c>
    </row>
    <row r="12" spans="1:15" ht="30">
      <c r="A12" s="359">
        <v>206</v>
      </c>
      <c r="B12" s="28">
        <v>88.1</v>
      </c>
      <c r="C12" s="28">
        <v>170</v>
      </c>
      <c r="D12" s="28" t="s">
        <v>105</v>
      </c>
      <c r="E12" s="33" t="s">
        <v>104</v>
      </c>
      <c r="F12" s="35" t="s">
        <v>99</v>
      </c>
      <c r="G12" s="180">
        <v>650.00000000000011</v>
      </c>
      <c r="H12" s="28">
        <v>320</v>
      </c>
      <c r="I12" s="164">
        <v>208000.00000000003</v>
      </c>
      <c r="J12" s="30"/>
      <c r="K12" s="162">
        <v>0</v>
      </c>
      <c r="L12" s="161">
        <v>320</v>
      </c>
      <c r="M12" s="165">
        <v>208000.00000000003</v>
      </c>
      <c r="N12" s="31">
        <v>320</v>
      </c>
      <c r="O12" s="162">
        <v>208000.00000000003</v>
      </c>
    </row>
    <row r="13" spans="1:15" ht="21">
      <c r="A13" s="360"/>
      <c r="B13" s="58"/>
      <c r="C13" s="58"/>
      <c r="D13" s="58"/>
      <c r="E13" s="60" t="s">
        <v>543</v>
      </c>
      <c r="F13" s="58"/>
      <c r="G13" s="180">
        <v>650.00000000000011</v>
      </c>
      <c r="H13" s="58"/>
      <c r="I13" s="58"/>
      <c r="J13" s="58"/>
      <c r="K13" s="58"/>
      <c r="L13" s="161"/>
      <c r="M13" s="165"/>
      <c r="N13" s="30">
        <v>224</v>
      </c>
      <c r="O13" s="162">
        <v>145600.00000000003</v>
      </c>
    </row>
    <row r="14" spans="1:15" ht="30">
      <c r="A14" s="359">
        <v>207</v>
      </c>
      <c r="B14" s="28">
        <v>88.1</v>
      </c>
      <c r="C14" s="28">
        <v>171</v>
      </c>
      <c r="D14" s="28" t="s">
        <v>103</v>
      </c>
      <c r="E14" s="33" t="s">
        <v>102</v>
      </c>
      <c r="F14" s="35" t="s">
        <v>99</v>
      </c>
      <c r="G14" s="180">
        <v>950</v>
      </c>
      <c r="H14" s="28">
        <v>525</v>
      </c>
      <c r="I14" s="164">
        <v>498750</v>
      </c>
      <c r="J14" s="30"/>
      <c r="K14" s="162">
        <v>0</v>
      </c>
      <c r="L14" s="161">
        <v>525</v>
      </c>
      <c r="M14" s="165">
        <v>498750</v>
      </c>
      <c r="N14" s="31">
        <v>525</v>
      </c>
      <c r="O14" s="162">
        <v>498750</v>
      </c>
    </row>
    <row r="15" spans="1:15" ht="21">
      <c r="A15" s="360"/>
      <c r="B15" s="58"/>
      <c r="C15" s="58"/>
      <c r="D15" s="58"/>
      <c r="E15" s="60" t="s">
        <v>543</v>
      </c>
      <c r="F15" s="58"/>
      <c r="G15" s="180">
        <v>950</v>
      </c>
      <c r="H15" s="58"/>
      <c r="I15" s="58"/>
      <c r="J15" s="58"/>
      <c r="K15" s="58"/>
      <c r="L15" s="161"/>
      <c r="M15" s="165"/>
      <c r="N15" s="30">
        <v>232</v>
      </c>
      <c r="O15" s="162">
        <v>220400</v>
      </c>
    </row>
    <row r="16" spans="1:15" ht="30">
      <c r="A16" s="359">
        <v>208</v>
      </c>
      <c r="B16" s="28">
        <v>88.1</v>
      </c>
      <c r="C16" s="28">
        <v>172</v>
      </c>
      <c r="D16" s="28" t="s">
        <v>101</v>
      </c>
      <c r="E16" s="33" t="s">
        <v>100</v>
      </c>
      <c r="F16" s="35" t="s">
        <v>99</v>
      </c>
      <c r="G16" s="180">
        <v>1450</v>
      </c>
      <c r="H16" s="28">
        <v>530</v>
      </c>
      <c r="I16" s="164">
        <v>768500</v>
      </c>
      <c r="J16" s="30"/>
      <c r="K16" s="162">
        <v>0</v>
      </c>
      <c r="L16" s="161">
        <v>530</v>
      </c>
      <c r="M16" s="165">
        <v>768500</v>
      </c>
      <c r="N16" s="31">
        <v>530</v>
      </c>
      <c r="O16" s="162">
        <v>768500</v>
      </c>
    </row>
    <row r="17" spans="1:15" ht="21">
      <c r="A17" s="360"/>
      <c r="B17" s="58"/>
      <c r="C17" s="58"/>
      <c r="D17" s="58"/>
      <c r="E17" s="60" t="s">
        <v>543</v>
      </c>
      <c r="F17" s="58"/>
      <c r="G17" s="180">
        <v>1450</v>
      </c>
      <c r="H17" s="58"/>
      <c r="I17" s="58"/>
      <c r="J17" s="58"/>
      <c r="K17" s="58"/>
      <c r="L17" s="161"/>
      <c r="M17" s="165"/>
      <c r="N17" s="30">
        <v>65</v>
      </c>
      <c r="O17" s="162">
        <v>94250</v>
      </c>
    </row>
    <row r="18" spans="1:15">
      <c r="A18" s="359">
        <v>209</v>
      </c>
      <c r="B18" s="28">
        <v>88.2</v>
      </c>
      <c r="C18" s="28">
        <v>228</v>
      </c>
      <c r="D18" s="28" t="s">
        <v>98</v>
      </c>
      <c r="E18" s="33" t="s">
        <v>97</v>
      </c>
      <c r="F18" s="29" t="s">
        <v>3</v>
      </c>
      <c r="G18" s="163">
        <v>1500</v>
      </c>
      <c r="H18" s="28">
        <v>40</v>
      </c>
      <c r="I18" s="164">
        <v>60000</v>
      </c>
      <c r="J18" s="30"/>
      <c r="K18" s="162">
        <v>0</v>
      </c>
      <c r="L18" s="161">
        <v>40</v>
      </c>
      <c r="M18" s="165">
        <v>60000</v>
      </c>
      <c r="N18" s="31">
        <v>31</v>
      </c>
      <c r="O18" s="162">
        <v>46500</v>
      </c>
    </row>
    <row r="19" spans="1:15" ht="21">
      <c r="A19" s="360"/>
      <c r="B19" s="58"/>
      <c r="C19" s="58"/>
      <c r="D19" s="58"/>
      <c r="E19" s="58"/>
      <c r="F19" s="58"/>
      <c r="G19" s="58"/>
      <c r="H19" s="58"/>
      <c r="I19" s="58"/>
      <c r="J19" s="58"/>
      <c r="K19" s="58"/>
      <c r="L19" s="161"/>
      <c r="M19" s="58"/>
      <c r="N19" s="58"/>
      <c r="O19" s="58"/>
    </row>
    <row r="20" spans="1:15">
      <c r="A20" s="359">
        <v>210</v>
      </c>
      <c r="B20" s="28">
        <v>88.2</v>
      </c>
      <c r="C20" s="28">
        <v>229</v>
      </c>
      <c r="D20" s="28" t="s">
        <v>96</v>
      </c>
      <c r="E20" s="33" t="s">
        <v>95</v>
      </c>
      <c r="F20" s="29" t="s">
        <v>3</v>
      </c>
      <c r="G20" s="163">
        <v>2500</v>
      </c>
      <c r="H20" s="28">
        <v>15</v>
      </c>
      <c r="I20" s="164">
        <v>37500</v>
      </c>
      <c r="J20" s="30"/>
      <c r="K20" s="162">
        <v>0</v>
      </c>
      <c r="L20" s="161">
        <v>15</v>
      </c>
      <c r="M20" s="165">
        <v>37500</v>
      </c>
      <c r="N20" s="31">
        <v>14</v>
      </c>
      <c r="O20" s="162">
        <v>35000</v>
      </c>
    </row>
    <row r="21" spans="1:15" ht="21">
      <c r="A21" s="360"/>
      <c r="B21" s="58"/>
      <c r="C21" s="58"/>
      <c r="D21" s="58"/>
      <c r="E21" s="58"/>
      <c r="F21" s="58"/>
      <c r="G21" s="58"/>
      <c r="H21" s="58"/>
      <c r="I21" s="58"/>
      <c r="J21" s="58"/>
      <c r="K21" s="58"/>
      <c r="L21" s="161"/>
      <c r="M21" s="58"/>
      <c r="N21" s="58"/>
      <c r="O21" s="58"/>
    </row>
    <row r="22" spans="1:15">
      <c r="A22" s="359">
        <v>211</v>
      </c>
      <c r="B22" s="28">
        <v>88.2</v>
      </c>
      <c r="C22" s="28">
        <v>173</v>
      </c>
      <c r="D22" s="28" t="s">
        <v>94</v>
      </c>
      <c r="E22" s="33" t="s">
        <v>93</v>
      </c>
      <c r="F22" s="29" t="s">
        <v>3</v>
      </c>
      <c r="G22" s="163">
        <v>3500</v>
      </c>
      <c r="H22" s="28">
        <v>3</v>
      </c>
      <c r="I22" s="164">
        <v>10500</v>
      </c>
      <c r="J22" s="30">
        <v>2</v>
      </c>
      <c r="K22" s="162">
        <v>7000</v>
      </c>
      <c r="L22" s="161">
        <v>5</v>
      </c>
      <c r="M22" s="165">
        <v>17500</v>
      </c>
      <c r="N22" s="31">
        <v>5</v>
      </c>
      <c r="O22" s="162">
        <v>17500</v>
      </c>
    </row>
    <row r="23" spans="1:15" ht="21">
      <c r="A23" s="360"/>
      <c r="B23" s="58"/>
      <c r="C23" s="58"/>
      <c r="D23" s="58"/>
      <c r="E23" s="60" t="s">
        <v>543</v>
      </c>
      <c r="F23" s="58"/>
      <c r="G23" s="163">
        <v>3500</v>
      </c>
      <c r="H23" s="58"/>
      <c r="I23" s="58"/>
      <c r="J23" s="58"/>
      <c r="K23" s="58"/>
      <c r="L23" s="161"/>
      <c r="M23" s="165"/>
      <c r="N23" s="30">
        <v>4</v>
      </c>
      <c r="O23" s="162">
        <v>14000</v>
      </c>
    </row>
    <row r="24" spans="1:15">
      <c r="A24" s="359">
        <v>212</v>
      </c>
      <c r="B24" s="28">
        <v>88.2</v>
      </c>
      <c r="C24" s="28">
        <v>174</v>
      </c>
      <c r="D24" s="28" t="s">
        <v>92</v>
      </c>
      <c r="E24" s="33" t="s">
        <v>91</v>
      </c>
      <c r="F24" s="29" t="s">
        <v>3</v>
      </c>
      <c r="G24" s="163">
        <v>4500</v>
      </c>
      <c r="H24" s="28">
        <v>2</v>
      </c>
      <c r="I24" s="164">
        <v>9000</v>
      </c>
      <c r="J24" s="30">
        <v>3</v>
      </c>
      <c r="K24" s="162">
        <v>13500</v>
      </c>
      <c r="L24" s="161">
        <v>5</v>
      </c>
      <c r="M24" s="165">
        <v>22500</v>
      </c>
      <c r="N24" s="31">
        <v>4</v>
      </c>
      <c r="O24" s="162">
        <v>18000</v>
      </c>
    </row>
    <row r="25" spans="1:15" ht="21">
      <c r="A25" s="360"/>
      <c r="B25" s="58"/>
      <c r="C25" s="58"/>
      <c r="D25" s="58"/>
      <c r="E25" s="58"/>
      <c r="F25" s="58"/>
      <c r="G25" s="58"/>
      <c r="H25" s="58"/>
      <c r="I25" s="58"/>
      <c r="J25" s="58"/>
      <c r="K25" s="58"/>
      <c r="L25" s="161"/>
      <c r="M25" s="58"/>
      <c r="N25" s="58"/>
      <c r="O25" s="58"/>
    </row>
    <row r="26" spans="1:15">
      <c r="A26" s="359">
        <v>213</v>
      </c>
      <c r="B26" s="28">
        <v>88.2</v>
      </c>
      <c r="C26" s="28">
        <v>175</v>
      </c>
      <c r="D26" s="28" t="s">
        <v>90</v>
      </c>
      <c r="E26" s="33" t="s">
        <v>89</v>
      </c>
      <c r="F26" s="29" t="s">
        <v>3</v>
      </c>
      <c r="G26" s="163">
        <v>5500.0000000000009</v>
      </c>
      <c r="H26" s="28">
        <v>2</v>
      </c>
      <c r="I26" s="164">
        <v>11000.000000000002</v>
      </c>
      <c r="J26" s="30">
        <v>1</v>
      </c>
      <c r="K26" s="162">
        <v>5500.0000000000009</v>
      </c>
      <c r="L26" s="161">
        <v>3</v>
      </c>
      <c r="M26" s="165">
        <v>16500.000000000004</v>
      </c>
      <c r="N26" s="31">
        <v>3</v>
      </c>
      <c r="O26" s="162">
        <v>16500.000000000004</v>
      </c>
    </row>
    <row r="27" spans="1:15" ht="21">
      <c r="A27" s="360"/>
      <c r="B27" s="58"/>
      <c r="C27" s="58"/>
      <c r="D27" s="58"/>
      <c r="E27" s="60" t="s">
        <v>543</v>
      </c>
      <c r="F27" s="58"/>
      <c r="G27" s="163">
        <v>5500.0000000000009</v>
      </c>
      <c r="H27" s="58"/>
      <c r="I27" s="58"/>
      <c r="J27" s="58"/>
      <c r="K27" s="58"/>
      <c r="L27" s="161"/>
      <c r="M27" s="165"/>
      <c r="N27" s="30">
        <v>7</v>
      </c>
      <c r="O27" s="162">
        <v>38500.000000000007</v>
      </c>
    </row>
    <row r="28" spans="1:15" ht="30">
      <c r="A28" s="359">
        <v>214</v>
      </c>
      <c r="B28" s="28">
        <v>88.3</v>
      </c>
      <c r="C28" s="28">
        <v>176</v>
      </c>
      <c r="D28" s="28" t="s">
        <v>88</v>
      </c>
      <c r="E28" s="33" t="s">
        <v>87</v>
      </c>
      <c r="F28" s="29" t="s">
        <v>3</v>
      </c>
      <c r="G28" s="163">
        <v>2850</v>
      </c>
      <c r="H28" s="28">
        <v>189</v>
      </c>
      <c r="I28" s="164">
        <v>538650</v>
      </c>
      <c r="J28" s="30"/>
      <c r="K28" s="162">
        <v>0</v>
      </c>
      <c r="L28" s="161">
        <v>189</v>
      </c>
      <c r="M28" s="165">
        <v>538650</v>
      </c>
      <c r="N28" s="31">
        <v>189</v>
      </c>
      <c r="O28" s="162">
        <v>538650</v>
      </c>
    </row>
    <row r="29" spans="1:15" ht="21">
      <c r="A29" s="360"/>
      <c r="B29" s="58"/>
      <c r="C29" s="58"/>
      <c r="D29" s="58"/>
      <c r="E29" s="60" t="s">
        <v>543</v>
      </c>
      <c r="F29" s="58"/>
      <c r="G29" s="163">
        <v>2850</v>
      </c>
      <c r="H29" s="58"/>
      <c r="I29" s="58"/>
      <c r="J29" s="58"/>
      <c r="K29" s="58"/>
      <c r="L29" s="161"/>
      <c r="M29" s="165"/>
      <c r="N29" s="30">
        <v>17</v>
      </c>
      <c r="O29" s="162">
        <v>48450</v>
      </c>
    </row>
    <row r="30" spans="1:15">
      <c r="A30" s="359">
        <v>215</v>
      </c>
      <c r="B30" s="28">
        <v>88.4</v>
      </c>
      <c r="C30" s="28">
        <v>177</v>
      </c>
      <c r="D30" s="28" t="s">
        <v>86</v>
      </c>
      <c r="E30" s="33" t="s">
        <v>85</v>
      </c>
      <c r="F30" s="29" t="s">
        <v>3</v>
      </c>
      <c r="G30" s="163">
        <v>25000</v>
      </c>
      <c r="H30" s="28">
        <v>2</v>
      </c>
      <c r="I30" s="164">
        <v>50000</v>
      </c>
      <c r="J30" s="30"/>
      <c r="K30" s="162">
        <v>0</v>
      </c>
      <c r="L30" s="161">
        <v>2</v>
      </c>
      <c r="M30" s="165">
        <v>50000</v>
      </c>
      <c r="N30" s="31">
        <v>0</v>
      </c>
      <c r="O30" s="162">
        <v>0</v>
      </c>
    </row>
    <row r="31" spans="1:15" ht="21">
      <c r="A31" s="360"/>
      <c r="B31" s="58"/>
      <c r="C31" s="58"/>
      <c r="D31" s="58"/>
      <c r="E31" s="58"/>
      <c r="F31" s="58"/>
      <c r="G31" s="58"/>
      <c r="H31" s="58"/>
      <c r="I31" s="58"/>
      <c r="J31" s="58"/>
      <c r="K31" s="58"/>
      <c r="L31" s="161"/>
      <c r="M31" s="58"/>
      <c r="N31" s="58"/>
      <c r="O31" s="58"/>
    </row>
    <row r="32" spans="1:15">
      <c r="A32" s="359">
        <v>216</v>
      </c>
      <c r="B32" s="28">
        <v>88.4</v>
      </c>
      <c r="C32" s="28">
        <v>178</v>
      </c>
      <c r="D32" s="28" t="s">
        <v>84</v>
      </c>
      <c r="E32" s="33" t="s">
        <v>83</v>
      </c>
      <c r="F32" s="29" t="s">
        <v>3</v>
      </c>
      <c r="G32" s="163">
        <v>30000</v>
      </c>
      <c r="H32" s="28">
        <v>4</v>
      </c>
      <c r="I32" s="164">
        <v>120000</v>
      </c>
      <c r="J32" s="30"/>
      <c r="K32" s="162">
        <v>0</v>
      </c>
      <c r="L32" s="161">
        <v>4</v>
      </c>
      <c r="M32" s="165">
        <v>120000</v>
      </c>
      <c r="N32" s="31">
        <v>4</v>
      </c>
      <c r="O32" s="162">
        <v>120000</v>
      </c>
    </row>
    <row r="33" spans="1:15" ht="21">
      <c r="A33" s="360"/>
      <c r="B33" s="58"/>
      <c r="C33" s="58"/>
      <c r="D33" s="58"/>
      <c r="E33" s="60" t="s">
        <v>543</v>
      </c>
      <c r="F33" s="58"/>
      <c r="G33" s="163">
        <v>30000</v>
      </c>
      <c r="H33" s="58"/>
      <c r="I33" s="58"/>
      <c r="J33" s="58"/>
      <c r="K33" s="58"/>
      <c r="L33" s="161"/>
      <c r="M33" s="165"/>
      <c r="N33" s="30">
        <v>1</v>
      </c>
      <c r="O33" s="162">
        <v>30000</v>
      </c>
    </row>
    <row r="34" spans="1:15">
      <c r="A34" s="359">
        <v>217</v>
      </c>
      <c r="B34" s="28">
        <v>88.4</v>
      </c>
      <c r="C34" s="28">
        <v>179</v>
      </c>
      <c r="D34" s="28" t="s">
        <v>82</v>
      </c>
      <c r="E34" s="33" t="s">
        <v>81</v>
      </c>
      <c r="F34" s="29" t="s">
        <v>3</v>
      </c>
      <c r="G34" s="163">
        <v>40000</v>
      </c>
      <c r="H34" s="28">
        <v>5</v>
      </c>
      <c r="I34" s="164">
        <v>200000</v>
      </c>
      <c r="J34" s="30">
        <v>1</v>
      </c>
      <c r="K34" s="162">
        <v>40000</v>
      </c>
      <c r="L34" s="161">
        <v>6</v>
      </c>
      <c r="M34" s="165">
        <v>240000</v>
      </c>
      <c r="N34" s="31">
        <v>0</v>
      </c>
      <c r="O34" s="162">
        <v>0</v>
      </c>
    </row>
    <row r="35" spans="1:15" ht="21">
      <c r="A35" s="360"/>
      <c r="B35" s="58"/>
      <c r="C35" s="58"/>
      <c r="D35" s="58"/>
      <c r="E35" s="58"/>
      <c r="F35" s="58"/>
      <c r="G35" s="58"/>
      <c r="H35" s="58"/>
      <c r="I35" s="58"/>
      <c r="J35" s="58"/>
      <c r="K35" s="58"/>
      <c r="L35" s="161"/>
      <c r="M35" s="58"/>
      <c r="N35" s="58"/>
      <c r="O35" s="58"/>
    </row>
    <row r="36" spans="1:15">
      <c r="A36" s="359">
        <v>218</v>
      </c>
      <c r="B36" s="28">
        <v>88.4</v>
      </c>
      <c r="C36" s="28">
        <v>180</v>
      </c>
      <c r="D36" s="28" t="s">
        <v>80</v>
      </c>
      <c r="E36" s="33" t="s">
        <v>79</v>
      </c>
      <c r="F36" s="29" t="s">
        <v>3</v>
      </c>
      <c r="G36" s="163">
        <v>50000</v>
      </c>
      <c r="H36" s="28">
        <v>1</v>
      </c>
      <c r="I36" s="164">
        <v>50000</v>
      </c>
      <c r="J36" s="30"/>
      <c r="K36" s="162">
        <v>0</v>
      </c>
      <c r="L36" s="161">
        <v>1</v>
      </c>
      <c r="M36" s="165">
        <v>50000</v>
      </c>
      <c r="N36" s="31">
        <v>1</v>
      </c>
      <c r="O36" s="162">
        <v>50000</v>
      </c>
    </row>
    <row r="37" spans="1:15" ht="21">
      <c r="A37" s="360"/>
      <c r="B37" s="58"/>
      <c r="C37" s="58"/>
      <c r="D37" s="58"/>
      <c r="E37" s="58"/>
      <c r="F37" s="58"/>
      <c r="G37" s="58"/>
      <c r="H37" s="58"/>
      <c r="I37" s="58"/>
      <c r="J37" s="58"/>
      <c r="K37" s="58"/>
      <c r="L37" s="161"/>
      <c r="M37" s="58"/>
      <c r="N37" s="58"/>
      <c r="O37" s="58"/>
    </row>
    <row r="38" spans="1:15" ht="30">
      <c r="A38" s="359">
        <v>219</v>
      </c>
      <c r="B38" s="28">
        <v>88.5</v>
      </c>
      <c r="C38" s="28">
        <v>181</v>
      </c>
      <c r="D38" s="28" t="s">
        <v>78</v>
      </c>
      <c r="E38" s="33" t="s">
        <v>77</v>
      </c>
      <c r="F38" s="29" t="s">
        <v>3</v>
      </c>
      <c r="G38" s="163">
        <v>2250</v>
      </c>
      <c r="H38" s="28">
        <v>27</v>
      </c>
      <c r="I38" s="164">
        <v>60750</v>
      </c>
      <c r="J38" s="30"/>
      <c r="K38" s="162">
        <v>0</v>
      </c>
      <c r="L38" s="161">
        <v>27</v>
      </c>
      <c r="M38" s="165">
        <v>60750</v>
      </c>
      <c r="N38" s="31">
        <v>27</v>
      </c>
      <c r="O38" s="162">
        <v>60750</v>
      </c>
    </row>
    <row r="39" spans="1:15" ht="21">
      <c r="A39" s="360"/>
      <c r="B39" s="58"/>
      <c r="C39" s="58"/>
      <c r="D39" s="58"/>
      <c r="E39" s="60" t="s">
        <v>543</v>
      </c>
      <c r="F39" s="58"/>
      <c r="G39" s="163">
        <v>2250</v>
      </c>
      <c r="H39" s="58"/>
      <c r="I39" s="58"/>
      <c r="J39" s="58"/>
      <c r="K39" s="58"/>
      <c r="L39" s="161"/>
      <c r="M39" s="165"/>
      <c r="N39" s="30">
        <v>16</v>
      </c>
      <c r="O39" s="162">
        <v>36000</v>
      </c>
    </row>
    <row r="40" spans="1:15">
      <c r="A40" s="359">
        <v>220</v>
      </c>
      <c r="B40" s="28">
        <v>88.5</v>
      </c>
      <c r="C40" s="28">
        <v>182</v>
      </c>
      <c r="D40" s="28" t="s">
        <v>76</v>
      </c>
      <c r="E40" s="33" t="s">
        <v>75</v>
      </c>
      <c r="F40" s="29" t="s">
        <v>3</v>
      </c>
      <c r="G40" s="163">
        <v>1250</v>
      </c>
      <c r="H40" s="28">
        <v>27</v>
      </c>
      <c r="I40" s="164">
        <v>33750</v>
      </c>
      <c r="J40" s="30"/>
      <c r="K40" s="162">
        <v>0</v>
      </c>
      <c r="L40" s="161">
        <v>27</v>
      </c>
      <c r="M40" s="165">
        <v>33750</v>
      </c>
      <c r="N40" s="31">
        <v>27</v>
      </c>
      <c r="O40" s="162">
        <v>33750</v>
      </c>
    </row>
    <row r="41" spans="1:15" ht="21">
      <c r="A41" s="360"/>
      <c r="B41" s="58"/>
      <c r="C41" s="58"/>
      <c r="D41" s="58"/>
      <c r="E41" s="58"/>
      <c r="F41" s="58"/>
      <c r="G41" s="58"/>
      <c r="H41" s="58"/>
      <c r="I41" s="58"/>
      <c r="J41" s="58"/>
      <c r="K41" s="58"/>
      <c r="L41" s="161"/>
      <c r="M41" s="58"/>
      <c r="N41" s="58"/>
      <c r="O41" s="58"/>
    </row>
    <row r="42" spans="1:15">
      <c r="A42" s="359">
        <v>221</v>
      </c>
      <c r="B42" s="28">
        <v>88.5</v>
      </c>
      <c r="C42" s="28">
        <v>183</v>
      </c>
      <c r="D42" s="28" t="s">
        <v>74</v>
      </c>
      <c r="E42" s="33" t="s">
        <v>73</v>
      </c>
      <c r="F42" s="29" t="s">
        <v>3</v>
      </c>
      <c r="G42" s="163">
        <v>1650</v>
      </c>
      <c r="H42" s="28">
        <v>27</v>
      </c>
      <c r="I42" s="164">
        <v>44550</v>
      </c>
      <c r="J42" s="30"/>
      <c r="K42" s="162">
        <v>0</v>
      </c>
      <c r="L42" s="161">
        <v>27</v>
      </c>
      <c r="M42" s="165">
        <v>44550</v>
      </c>
      <c r="N42" s="31">
        <v>18</v>
      </c>
      <c r="O42" s="162">
        <v>29700</v>
      </c>
    </row>
    <row r="43" spans="1:15" ht="21">
      <c r="A43" s="360"/>
      <c r="B43" s="58"/>
      <c r="C43" s="58"/>
      <c r="D43" s="58"/>
      <c r="E43" s="58"/>
      <c r="F43" s="58"/>
      <c r="G43" s="58"/>
      <c r="H43" s="58"/>
      <c r="I43" s="58"/>
      <c r="J43" s="58"/>
      <c r="K43" s="58"/>
      <c r="L43" s="161"/>
      <c r="M43" s="58"/>
      <c r="N43" s="58"/>
      <c r="O43" s="58"/>
    </row>
    <row r="44" spans="1:15">
      <c r="A44" s="359">
        <v>222</v>
      </c>
      <c r="B44" s="28">
        <v>88.5</v>
      </c>
      <c r="C44" s="28">
        <v>184</v>
      </c>
      <c r="D44" s="28" t="s">
        <v>72</v>
      </c>
      <c r="E44" s="33" t="s">
        <v>71</v>
      </c>
      <c r="F44" s="29" t="s">
        <v>3</v>
      </c>
      <c r="G44" s="163">
        <v>3450</v>
      </c>
      <c r="H44" s="28">
        <v>27</v>
      </c>
      <c r="I44" s="164">
        <v>93150</v>
      </c>
      <c r="J44" s="30"/>
      <c r="K44" s="162">
        <v>0</v>
      </c>
      <c r="L44" s="161">
        <v>27</v>
      </c>
      <c r="M44" s="165">
        <v>93150</v>
      </c>
      <c r="N44" s="31">
        <v>27</v>
      </c>
      <c r="O44" s="162">
        <v>93150</v>
      </c>
    </row>
    <row r="45" spans="1:15" ht="21">
      <c r="A45" s="360"/>
      <c r="B45" s="58"/>
      <c r="C45" s="58"/>
      <c r="D45" s="58"/>
      <c r="E45" s="60" t="s">
        <v>543</v>
      </c>
      <c r="F45" s="58"/>
      <c r="G45" s="163">
        <v>3450</v>
      </c>
      <c r="H45" s="58"/>
      <c r="I45" s="58"/>
      <c r="J45" s="58"/>
      <c r="K45" s="58"/>
      <c r="L45" s="161"/>
      <c r="M45" s="165"/>
      <c r="N45" s="30">
        <v>19</v>
      </c>
      <c r="O45" s="162">
        <v>65550</v>
      </c>
    </row>
    <row r="46" spans="1:15">
      <c r="A46" s="359">
        <v>223</v>
      </c>
      <c r="B46" s="28">
        <v>88.5</v>
      </c>
      <c r="C46" s="28">
        <v>185</v>
      </c>
      <c r="D46" s="28" t="s">
        <v>70</v>
      </c>
      <c r="E46" s="33" t="s">
        <v>69</v>
      </c>
      <c r="F46" s="29" t="s">
        <v>3</v>
      </c>
      <c r="G46" s="163">
        <v>750</v>
      </c>
      <c r="H46" s="28">
        <v>27</v>
      </c>
      <c r="I46" s="164">
        <v>20250</v>
      </c>
      <c r="J46" s="30"/>
      <c r="K46" s="162">
        <v>0</v>
      </c>
      <c r="L46" s="161">
        <v>27</v>
      </c>
      <c r="M46" s="165">
        <v>20250</v>
      </c>
      <c r="N46" s="31">
        <v>27</v>
      </c>
      <c r="O46" s="162">
        <v>20250</v>
      </c>
    </row>
    <row r="47" spans="1:15" ht="21">
      <c r="A47" s="360"/>
      <c r="B47" s="58"/>
      <c r="C47" s="58"/>
      <c r="D47" s="58"/>
      <c r="E47" s="58"/>
      <c r="F47" s="58"/>
      <c r="G47" s="58"/>
      <c r="H47" s="58"/>
      <c r="I47" s="58"/>
      <c r="J47" s="58"/>
      <c r="K47" s="58"/>
      <c r="L47" s="161"/>
      <c r="M47" s="58"/>
      <c r="N47" s="58"/>
      <c r="O47" s="58"/>
    </row>
    <row r="48" spans="1:15">
      <c r="A48" s="359">
        <v>224</v>
      </c>
      <c r="B48" s="28">
        <v>88.5</v>
      </c>
      <c r="C48" s="28">
        <v>186</v>
      </c>
      <c r="D48" s="28" t="s">
        <v>68</v>
      </c>
      <c r="E48" s="33" t="s">
        <v>67</v>
      </c>
      <c r="F48" s="29" t="s">
        <v>3</v>
      </c>
      <c r="G48" s="163">
        <v>750</v>
      </c>
      <c r="H48" s="28">
        <v>27</v>
      </c>
      <c r="I48" s="164">
        <v>20250</v>
      </c>
      <c r="J48" s="30"/>
      <c r="K48" s="162">
        <v>0</v>
      </c>
      <c r="L48" s="161">
        <v>27</v>
      </c>
      <c r="M48" s="165">
        <v>20250</v>
      </c>
      <c r="N48" s="31">
        <v>27</v>
      </c>
      <c r="O48" s="162">
        <v>20250</v>
      </c>
    </row>
    <row r="49" spans="1:15" ht="21">
      <c r="A49" s="360"/>
      <c r="B49" s="58"/>
      <c r="C49" s="58"/>
      <c r="D49" s="58"/>
      <c r="E49" s="58"/>
      <c r="F49" s="58"/>
      <c r="G49" s="58"/>
      <c r="H49" s="58"/>
      <c r="I49" s="58"/>
      <c r="J49" s="58"/>
      <c r="K49" s="58"/>
      <c r="L49" s="161"/>
      <c r="M49" s="58"/>
      <c r="N49" s="58"/>
      <c r="O49" s="58"/>
    </row>
    <row r="50" spans="1:15">
      <c r="A50" s="359">
        <v>225</v>
      </c>
      <c r="B50" s="28">
        <v>88.5</v>
      </c>
      <c r="C50" s="28">
        <v>187</v>
      </c>
      <c r="D50" s="28" t="s">
        <v>66</v>
      </c>
      <c r="E50" s="33" t="s">
        <v>65</v>
      </c>
      <c r="F50" s="29" t="s">
        <v>3</v>
      </c>
      <c r="G50" s="163">
        <v>750</v>
      </c>
      <c r="H50" s="28">
        <v>15</v>
      </c>
      <c r="I50" s="164">
        <v>11250</v>
      </c>
      <c r="J50" s="30"/>
      <c r="K50" s="162">
        <v>0</v>
      </c>
      <c r="L50" s="161">
        <v>15</v>
      </c>
      <c r="M50" s="165">
        <v>11250</v>
      </c>
      <c r="N50" s="31">
        <v>15</v>
      </c>
      <c r="O50" s="162">
        <v>11250</v>
      </c>
    </row>
    <row r="51" spans="1:15" ht="21">
      <c r="A51" s="360"/>
      <c r="B51" s="58"/>
      <c r="C51" s="58"/>
      <c r="D51" s="58"/>
      <c r="E51" s="58"/>
      <c r="F51" s="58"/>
      <c r="G51" s="58"/>
      <c r="H51" s="58"/>
      <c r="I51" s="58"/>
      <c r="J51" s="58"/>
      <c r="K51" s="58"/>
      <c r="L51" s="161"/>
      <c r="M51" s="58"/>
      <c r="N51" s="58"/>
      <c r="O51" s="58"/>
    </row>
    <row r="52" spans="1:15">
      <c r="A52" s="359">
        <v>226</v>
      </c>
      <c r="B52" s="28">
        <v>88.5</v>
      </c>
      <c r="C52" s="28">
        <v>188</v>
      </c>
      <c r="D52" s="28" t="s">
        <v>64</v>
      </c>
      <c r="E52" s="33" t="s">
        <v>63</v>
      </c>
      <c r="F52" s="29" t="s">
        <v>3</v>
      </c>
      <c r="G52" s="163">
        <v>550</v>
      </c>
      <c r="H52" s="28">
        <v>27</v>
      </c>
      <c r="I52" s="164">
        <v>14850</v>
      </c>
      <c r="J52" s="30">
        <v>58</v>
      </c>
      <c r="K52" s="162">
        <v>31900</v>
      </c>
      <c r="L52" s="161">
        <v>85</v>
      </c>
      <c r="M52" s="165">
        <v>46750</v>
      </c>
      <c r="N52" s="31">
        <v>85</v>
      </c>
      <c r="O52" s="162">
        <v>46750</v>
      </c>
    </row>
    <row r="53" spans="1:15" ht="21">
      <c r="A53" s="360"/>
      <c r="B53" s="58"/>
      <c r="C53" s="58"/>
      <c r="D53" s="58"/>
      <c r="E53" s="60" t="s">
        <v>543</v>
      </c>
      <c r="F53" s="58"/>
      <c r="G53" s="163">
        <v>550</v>
      </c>
      <c r="H53" s="58"/>
      <c r="I53" s="58"/>
      <c r="J53" s="58"/>
      <c r="K53" s="58"/>
      <c r="L53" s="161"/>
      <c r="M53" s="165"/>
      <c r="N53" s="30">
        <v>30</v>
      </c>
      <c r="O53" s="162">
        <v>16500</v>
      </c>
    </row>
    <row r="54" spans="1:15" ht="30">
      <c r="A54" s="359">
        <v>227</v>
      </c>
      <c r="B54" s="28">
        <v>88.6</v>
      </c>
      <c r="C54" s="28">
        <v>189</v>
      </c>
      <c r="D54" s="28" t="s">
        <v>62</v>
      </c>
      <c r="E54" s="33" t="s">
        <v>61</v>
      </c>
      <c r="F54" s="29" t="s">
        <v>3</v>
      </c>
      <c r="G54" s="163">
        <v>35000</v>
      </c>
      <c r="H54" s="28">
        <v>27</v>
      </c>
      <c r="I54" s="164">
        <v>945000</v>
      </c>
      <c r="J54" s="30"/>
      <c r="K54" s="162">
        <v>0</v>
      </c>
      <c r="L54" s="161">
        <v>27</v>
      </c>
      <c r="M54" s="165">
        <v>945000</v>
      </c>
      <c r="N54" s="31">
        <v>27</v>
      </c>
      <c r="O54" s="162">
        <v>945000</v>
      </c>
    </row>
    <row r="55" spans="1:15" ht="21">
      <c r="A55" s="360"/>
      <c r="B55" s="58"/>
      <c r="C55" s="58"/>
      <c r="D55" s="58"/>
      <c r="E55" s="60" t="s">
        <v>543</v>
      </c>
      <c r="F55" s="58"/>
      <c r="G55" s="163">
        <v>35000</v>
      </c>
      <c r="H55" s="58"/>
      <c r="I55" s="58"/>
      <c r="J55" s="58"/>
      <c r="K55" s="58"/>
      <c r="L55" s="161"/>
      <c r="M55" s="165"/>
      <c r="N55" s="30">
        <v>4</v>
      </c>
      <c r="O55" s="162">
        <v>140000</v>
      </c>
    </row>
    <row r="56" spans="1:15">
      <c r="A56" s="359">
        <v>228</v>
      </c>
      <c r="B56" s="28" t="s">
        <v>722</v>
      </c>
      <c r="C56" s="28">
        <v>190</v>
      </c>
      <c r="D56" s="28" t="s">
        <v>60</v>
      </c>
      <c r="E56" s="33" t="s">
        <v>59</v>
      </c>
      <c r="F56" s="29" t="s">
        <v>3</v>
      </c>
      <c r="G56" s="163">
        <v>9500</v>
      </c>
      <c r="H56" s="28">
        <v>1</v>
      </c>
      <c r="I56" s="164">
        <v>9500</v>
      </c>
      <c r="J56" s="30"/>
      <c r="K56" s="162">
        <v>0</v>
      </c>
      <c r="L56" s="161">
        <v>1</v>
      </c>
      <c r="M56" s="165">
        <v>9500</v>
      </c>
      <c r="N56" s="31">
        <v>0</v>
      </c>
      <c r="O56" s="162">
        <v>0</v>
      </c>
    </row>
    <row r="57" spans="1:15" ht="21">
      <c r="A57" s="360"/>
      <c r="B57" s="58"/>
      <c r="C57" s="58"/>
      <c r="D57" s="58"/>
      <c r="E57" s="58"/>
      <c r="F57" s="58"/>
      <c r="G57" s="58"/>
      <c r="H57" s="58"/>
      <c r="I57" s="58"/>
      <c r="J57" s="58"/>
      <c r="K57" s="58"/>
      <c r="L57" s="161"/>
      <c r="M57" s="58"/>
      <c r="N57" s="58"/>
      <c r="O57" s="58"/>
    </row>
    <row r="58" spans="1:15">
      <c r="A58" s="359">
        <v>229</v>
      </c>
      <c r="B58" s="28" t="s">
        <v>722</v>
      </c>
      <c r="C58" s="28">
        <v>191</v>
      </c>
      <c r="D58" s="28" t="s">
        <v>58</v>
      </c>
      <c r="E58" s="33" t="s">
        <v>57</v>
      </c>
      <c r="F58" s="29" t="s">
        <v>3</v>
      </c>
      <c r="G58" s="163">
        <v>14500.000000000002</v>
      </c>
      <c r="H58" s="28">
        <v>3</v>
      </c>
      <c r="I58" s="164">
        <v>43500.000000000007</v>
      </c>
      <c r="J58" s="30"/>
      <c r="K58" s="162">
        <v>0</v>
      </c>
      <c r="L58" s="161">
        <v>3</v>
      </c>
      <c r="M58" s="165">
        <v>43500.000000000007</v>
      </c>
      <c r="N58" s="31">
        <v>3</v>
      </c>
      <c r="O58" s="162">
        <v>43500.000000000007</v>
      </c>
    </row>
    <row r="59" spans="1:15" ht="21">
      <c r="A59" s="360"/>
      <c r="B59" s="58"/>
      <c r="C59" s="58"/>
      <c r="D59" s="58"/>
      <c r="E59" s="60" t="s">
        <v>543</v>
      </c>
      <c r="F59" s="58"/>
      <c r="G59" s="163">
        <v>14500.000000000002</v>
      </c>
      <c r="H59" s="58"/>
      <c r="I59" s="58"/>
      <c r="J59" s="58"/>
      <c r="K59" s="58"/>
      <c r="L59" s="161"/>
      <c r="M59" s="165"/>
      <c r="N59" s="30">
        <v>2</v>
      </c>
      <c r="O59" s="162">
        <v>29000.000000000004</v>
      </c>
    </row>
    <row r="60" spans="1:15">
      <c r="A60" s="359">
        <v>230</v>
      </c>
      <c r="B60" s="28" t="s">
        <v>722</v>
      </c>
      <c r="C60" s="28">
        <v>192</v>
      </c>
      <c r="D60" s="28" t="s">
        <v>56</v>
      </c>
      <c r="E60" s="33" t="s">
        <v>55</v>
      </c>
      <c r="F60" s="29" t="s">
        <v>3</v>
      </c>
      <c r="G60" s="163">
        <v>22500</v>
      </c>
      <c r="H60" s="28">
        <v>1</v>
      </c>
      <c r="I60" s="164">
        <v>22500</v>
      </c>
      <c r="J60" s="30">
        <v>5</v>
      </c>
      <c r="K60" s="162">
        <v>112500</v>
      </c>
      <c r="L60" s="161">
        <v>6</v>
      </c>
      <c r="M60" s="165">
        <v>135000</v>
      </c>
      <c r="N60" s="31">
        <v>6</v>
      </c>
      <c r="O60" s="162">
        <v>135000</v>
      </c>
    </row>
    <row r="61" spans="1:15" ht="21">
      <c r="A61" s="360"/>
      <c r="B61" s="58"/>
      <c r="C61" s="58"/>
      <c r="D61" s="58"/>
      <c r="E61" s="58"/>
      <c r="F61" s="58"/>
      <c r="G61" s="58"/>
      <c r="H61" s="58"/>
      <c r="I61" s="58"/>
      <c r="J61" s="58"/>
      <c r="K61" s="58"/>
      <c r="L61" s="161"/>
      <c r="M61" s="58"/>
      <c r="N61" s="58"/>
      <c r="O61" s="58"/>
    </row>
    <row r="62" spans="1:15">
      <c r="A62" s="359">
        <v>231</v>
      </c>
      <c r="B62" s="28" t="s">
        <v>723</v>
      </c>
      <c r="C62" s="28">
        <v>193</v>
      </c>
      <c r="D62" s="28" t="s">
        <v>54</v>
      </c>
      <c r="E62" s="33" t="s">
        <v>53</v>
      </c>
      <c r="F62" s="29" t="s">
        <v>4</v>
      </c>
      <c r="G62" s="163">
        <v>40000</v>
      </c>
      <c r="H62" s="28">
        <v>1</v>
      </c>
      <c r="I62" s="164">
        <v>40000</v>
      </c>
      <c r="J62" s="30">
        <v>1</v>
      </c>
      <c r="K62" s="162">
        <v>40000</v>
      </c>
      <c r="L62" s="161">
        <v>2</v>
      </c>
      <c r="M62" s="165">
        <v>80000</v>
      </c>
      <c r="N62" s="31">
        <v>2</v>
      </c>
      <c r="O62" s="162">
        <v>80000</v>
      </c>
    </row>
    <row r="63" spans="1:15" ht="21">
      <c r="A63" s="360"/>
      <c r="B63" s="58"/>
      <c r="C63" s="58"/>
      <c r="D63" s="58"/>
      <c r="E63" s="60" t="s">
        <v>543</v>
      </c>
      <c r="F63" s="58"/>
      <c r="G63" s="163">
        <v>40000</v>
      </c>
      <c r="H63" s="58"/>
      <c r="I63" s="58"/>
      <c r="J63" s="58"/>
      <c r="K63" s="58"/>
      <c r="L63" s="161"/>
      <c r="M63" s="165"/>
      <c r="N63" s="30">
        <v>1</v>
      </c>
      <c r="O63" s="162">
        <v>40000</v>
      </c>
    </row>
    <row r="64" spans="1:15">
      <c r="A64" s="359">
        <v>232</v>
      </c>
      <c r="B64" s="28" t="s">
        <v>724</v>
      </c>
      <c r="C64" s="28">
        <v>194</v>
      </c>
      <c r="D64" s="28" t="s">
        <v>52</v>
      </c>
      <c r="E64" s="33" t="s">
        <v>51</v>
      </c>
      <c r="F64" s="29" t="s">
        <v>4</v>
      </c>
      <c r="G64" s="163">
        <v>14500.000000000002</v>
      </c>
      <c r="H64" s="28">
        <v>1</v>
      </c>
      <c r="I64" s="164">
        <v>14500.000000000002</v>
      </c>
      <c r="J64" s="30">
        <v>1</v>
      </c>
      <c r="K64" s="162">
        <v>14500.000000000002</v>
      </c>
      <c r="L64" s="161">
        <v>2</v>
      </c>
      <c r="M64" s="165">
        <v>29000.000000000004</v>
      </c>
      <c r="N64" s="31">
        <v>2</v>
      </c>
      <c r="O64" s="162">
        <v>29000.000000000004</v>
      </c>
    </row>
    <row r="65" spans="1:15" ht="21">
      <c r="A65" s="360"/>
      <c r="B65" s="58"/>
      <c r="C65" s="58"/>
      <c r="D65" s="58"/>
      <c r="E65" s="58"/>
      <c r="F65" s="58"/>
      <c r="G65" s="58"/>
      <c r="H65" s="58"/>
      <c r="I65" s="58"/>
      <c r="J65" s="58"/>
      <c r="K65" s="58"/>
      <c r="L65" s="161"/>
      <c r="M65" s="58"/>
      <c r="N65" s="58"/>
      <c r="O65" s="58"/>
    </row>
    <row r="66" spans="1:15">
      <c r="A66" s="359">
        <v>233</v>
      </c>
      <c r="B66" s="28" t="s">
        <v>725</v>
      </c>
      <c r="C66" s="28">
        <v>195</v>
      </c>
      <c r="D66" s="28" t="s">
        <v>50</v>
      </c>
      <c r="E66" s="33" t="s">
        <v>49</v>
      </c>
      <c r="F66" s="29" t="s">
        <v>4</v>
      </c>
      <c r="G66" s="163">
        <v>185000</v>
      </c>
      <c r="H66" s="28">
        <v>1</v>
      </c>
      <c r="I66" s="164">
        <v>185000</v>
      </c>
      <c r="J66" s="30">
        <v>1</v>
      </c>
      <c r="K66" s="162">
        <v>185000</v>
      </c>
      <c r="L66" s="161">
        <v>2</v>
      </c>
      <c r="M66" s="165">
        <v>370000</v>
      </c>
      <c r="N66" s="31">
        <v>2</v>
      </c>
      <c r="O66" s="162">
        <v>370000</v>
      </c>
    </row>
    <row r="67" spans="1:15" ht="21">
      <c r="A67" s="360"/>
      <c r="B67" s="58"/>
      <c r="C67" s="58"/>
      <c r="D67" s="58"/>
      <c r="E67" s="58"/>
      <c r="F67" s="58"/>
      <c r="G67" s="58"/>
      <c r="H67" s="58"/>
      <c r="I67" s="58"/>
      <c r="J67" s="58"/>
      <c r="K67" s="58"/>
      <c r="L67" s="161"/>
      <c r="M67" s="58"/>
      <c r="N67" s="58"/>
      <c r="O67" s="58"/>
    </row>
    <row r="68" spans="1:15" ht="60">
      <c r="A68" s="359">
        <v>234</v>
      </c>
      <c r="B68" s="28">
        <v>88.9</v>
      </c>
      <c r="C68" s="28">
        <v>237</v>
      </c>
      <c r="D68" s="28" t="s">
        <v>48</v>
      </c>
      <c r="E68" s="33" t="s">
        <v>47</v>
      </c>
      <c r="F68" s="29" t="s">
        <v>4</v>
      </c>
      <c r="G68" s="163">
        <v>1895000</v>
      </c>
      <c r="H68" s="28">
        <v>1</v>
      </c>
      <c r="I68" s="164">
        <v>1895000</v>
      </c>
      <c r="J68" s="30"/>
      <c r="K68" s="162">
        <v>0</v>
      </c>
      <c r="L68" s="161">
        <v>1</v>
      </c>
      <c r="M68" s="165">
        <v>1895000</v>
      </c>
      <c r="N68" s="31">
        <v>1</v>
      </c>
      <c r="O68" s="162">
        <v>1895000</v>
      </c>
    </row>
    <row r="69" spans="1:15" ht="21">
      <c r="A69" s="360"/>
      <c r="B69" s="58"/>
      <c r="C69" s="58"/>
      <c r="D69" s="58"/>
      <c r="E69" s="58"/>
      <c r="F69" s="58"/>
      <c r="G69" s="58"/>
      <c r="H69" s="58"/>
      <c r="I69" s="58"/>
      <c r="J69" s="58"/>
      <c r="K69" s="58"/>
      <c r="L69" s="161"/>
      <c r="M69" s="58"/>
      <c r="N69" s="58"/>
      <c r="O69" s="58"/>
    </row>
    <row r="70" spans="1:15" ht="45">
      <c r="A70" s="359">
        <v>235</v>
      </c>
      <c r="B70" s="28">
        <v>88.1</v>
      </c>
      <c r="C70" s="28">
        <v>196</v>
      </c>
      <c r="D70" s="28" t="s">
        <v>46</v>
      </c>
      <c r="E70" s="33" t="s">
        <v>45</v>
      </c>
      <c r="F70" s="29" t="s">
        <v>4</v>
      </c>
      <c r="G70" s="163">
        <v>795000</v>
      </c>
      <c r="H70" s="28">
        <v>1</v>
      </c>
      <c r="I70" s="164">
        <v>795000</v>
      </c>
      <c r="J70" s="30"/>
      <c r="K70" s="162">
        <v>0</v>
      </c>
      <c r="L70" s="161">
        <v>1</v>
      </c>
      <c r="M70" s="165">
        <v>795000</v>
      </c>
      <c r="N70" s="31">
        <v>1</v>
      </c>
      <c r="O70" s="162">
        <v>795000</v>
      </c>
    </row>
    <row r="71" spans="1:15" ht="21">
      <c r="A71" s="360"/>
      <c r="B71" s="58"/>
      <c r="C71" s="58"/>
      <c r="D71" s="58"/>
      <c r="E71" s="58"/>
      <c r="F71" s="58"/>
      <c r="G71" s="58"/>
      <c r="H71" s="58"/>
      <c r="I71" s="58"/>
      <c r="J71" s="58"/>
      <c r="K71" s="58"/>
      <c r="L71" s="161"/>
      <c r="M71" s="58"/>
      <c r="N71" s="58"/>
      <c r="O71" s="58"/>
    </row>
    <row r="72" spans="1:15">
      <c r="A72" s="359">
        <v>236</v>
      </c>
      <c r="B72" s="28">
        <v>88.11</v>
      </c>
      <c r="C72" s="28">
        <v>197</v>
      </c>
      <c r="D72" s="28" t="s">
        <v>44</v>
      </c>
      <c r="E72" s="33" t="s">
        <v>43</v>
      </c>
      <c r="F72" s="29" t="s">
        <v>4</v>
      </c>
      <c r="G72" s="163">
        <v>95000.000000000015</v>
      </c>
      <c r="H72" s="28">
        <v>1</v>
      </c>
      <c r="I72" s="164">
        <v>95000.000000000015</v>
      </c>
      <c r="J72" s="30"/>
      <c r="K72" s="162">
        <v>0</v>
      </c>
      <c r="L72" s="161">
        <v>1</v>
      </c>
      <c r="M72" s="165">
        <v>95000.000000000015</v>
      </c>
      <c r="N72" s="31">
        <v>1</v>
      </c>
      <c r="O72" s="162">
        <v>95000.000000000015</v>
      </c>
    </row>
    <row r="73" spans="1:15" ht="21">
      <c r="A73" s="360"/>
      <c r="B73" s="58"/>
      <c r="C73" s="58"/>
      <c r="D73" s="58"/>
      <c r="E73" s="58"/>
      <c r="F73" s="58"/>
      <c r="G73" s="58"/>
      <c r="H73" s="58"/>
      <c r="I73" s="58"/>
      <c r="J73" s="58"/>
      <c r="K73" s="58"/>
      <c r="L73" s="161"/>
      <c r="M73" s="58"/>
      <c r="N73" s="58"/>
      <c r="O73" s="58"/>
    </row>
    <row r="74" spans="1:15">
      <c r="A74" s="359">
        <v>237</v>
      </c>
      <c r="B74" s="28">
        <v>88.12</v>
      </c>
      <c r="C74" s="28">
        <v>198</v>
      </c>
      <c r="D74" s="28" t="s">
        <v>42</v>
      </c>
      <c r="E74" s="33" t="s">
        <v>41</v>
      </c>
      <c r="F74" s="29" t="s">
        <v>4</v>
      </c>
      <c r="G74" s="163">
        <v>145000</v>
      </c>
      <c r="H74" s="28">
        <v>1</v>
      </c>
      <c r="I74" s="164">
        <v>145000</v>
      </c>
      <c r="J74" s="30"/>
      <c r="K74" s="162">
        <v>0</v>
      </c>
      <c r="L74" s="161">
        <v>1</v>
      </c>
      <c r="M74" s="165">
        <v>145000</v>
      </c>
      <c r="N74" s="31">
        <v>1</v>
      </c>
      <c r="O74" s="162">
        <v>145000</v>
      </c>
    </row>
    <row r="75" spans="1:15" ht="21">
      <c r="A75" s="360"/>
      <c r="B75" s="58"/>
      <c r="C75" s="58"/>
      <c r="D75" s="58"/>
      <c r="E75" s="58"/>
      <c r="F75" s="58"/>
      <c r="G75" s="58"/>
      <c r="H75" s="58"/>
      <c r="I75" s="58"/>
      <c r="J75" s="58"/>
      <c r="K75" s="58"/>
      <c r="L75" s="161"/>
      <c r="M75" s="58"/>
      <c r="N75" s="58"/>
      <c r="O75" s="58"/>
    </row>
    <row r="76" spans="1:15" ht="60">
      <c r="A76" s="359">
        <v>238</v>
      </c>
      <c r="B76" s="28">
        <v>88.13</v>
      </c>
      <c r="C76" s="28">
        <v>238</v>
      </c>
      <c r="D76" s="28" t="s">
        <v>40</v>
      </c>
      <c r="E76" s="33" t="s">
        <v>39</v>
      </c>
      <c r="F76" s="29" t="s">
        <v>4</v>
      </c>
      <c r="G76" s="163">
        <v>1495000</v>
      </c>
      <c r="H76" s="28">
        <v>2</v>
      </c>
      <c r="I76" s="164">
        <v>2990000</v>
      </c>
      <c r="J76" s="30"/>
      <c r="K76" s="162">
        <v>0</v>
      </c>
      <c r="L76" s="161">
        <v>2</v>
      </c>
      <c r="M76" s="165">
        <v>2990000</v>
      </c>
      <c r="N76" s="31">
        <v>2</v>
      </c>
      <c r="O76" s="162">
        <v>2990000</v>
      </c>
    </row>
    <row r="77" spans="1:15" ht="21">
      <c r="A77" s="360"/>
      <c r="B77" s="58" t="s">
        <v>644</v>
      </c>
      <c r="C77" s="58"/>
      <c r="D77" s="58"/>
      <c r="E77" s="58"/>
      <c r="F77" s="58"/>
      <c r="G77" s="58"/>
      <c r="H77" s="58"/>
      <c r="I77" s="58"/>
      <c r="J77" s="58"/>
      <c r="K77" s="58"/>
      <c r="L77" s="161"/>
      <c r="M77" s="58"/>
      <c r="N77" s="58"/>
      <c r="O77" s="58"/>
    </row>
    <row r="78" spans="1:15" ht="30">
      <c r="A78" s="359">
        <v>239</v>
      </c>
      <c r="B78" s="28"/>
      <c r="C78" s="28">
        <v>235</v>
      </c>
      <c r="D78" s="28" t="s">
        <v>38</v>
      </c>
      <c r="E78" s="39" t="s">
        <v>37</v>
      </c>
      <c r="F78" s="29" t="s">
        <v>36</v>
      </c>
      <c r="G78" s="163">
        <v>100000</v>
      </c>
      <c r="H78" s="28">
        <v>4</v>
      </c>
      <c r="I78" s="164">
        <v>400000</v>
      </c>
      <c r="J78" s="30"/>
      <c r="K78" s="162">
        <v>0</v>
      </c>
      <c r="L78" s="161">
        <v>4</v>
      </c>
      <c r="M78" s="165">
        <v>400000</v>
      </c>
      <c r="N78" s="31">
        <v>4</v>
      </c>
      <c r="O78" s="162">
        <v>400000</v>
      </c>
    </row>
    <row r="79" spans="1:15" ht="21">
      <c r="A79" s="360"/>
      <c r="B79" s="58"/>
      <c r="C79" s="58"/>
      <c r="D79" s="58"/>
      <c r="E79" s="60" t="s">
        <v>543</v>
      </c>
      <c r="F79" s="58"/>
      <c r="G79" s="163">
        <v>100000</v>
      </c>
      <c r="H79" s="58"/>
      <c r="I79" s="58"/>
      <c r="J79" s="58"/>
      <c r="K79" s="58"/>
      <c r="L79" s="161"/>
      <c r="M79" s="165"/>
      <c r="N79" s="30">
        <v>5</v>
      </c>
      <c r="O79" s="162">
        <v>500000</v>
      </c>
    </row>
    <row r="80" spans="1:15">
      <c r="A80" s="359">
        <v>240</v>
      </c>
      <c r="B80" s="28"/>
      <c r="C80" s="28">
        <v>236</v>
      </c>
      <c r="D80" s="28" t="s">
        <v>35</v>
      </c>
      <c r="E80" s="39" t="s">
        <v>34</v>
      </c>
      <c r="F80" s="29" t="s">
        <v>4</v>
      </c>
      <c r="G80" s="163">
        <v>1213000</v>
      </c>
      <c r="H80" s="28">
        <v>1</v>
      </c>
      <c r="I80" s="164">
        <v>1213000</v>
      </c>
      <c r="J80" s="30"/>
      <c r="K80" s="162">
        <v>0</v>
      </c>
      <c r="L80" s="161">
        <v>1</v>
      </c>
      <c r="M80" s="165">
        <v>1213000</v>
      </c>
      <c r="N80" s="31">
        <v>1</v>
      </c>
      <c r="O80" s="162">
        <v>1213000</v>
      </c>
    </row>
    <row r="81" spans="1:15" ht="16.5" thickBot="1">
      <c r="A81" s="260"/>
      <c r="B81" s="311"/>
      <c r="C81" s="261"/>
      <c r="D81" s="261"/>
      <c r="E81" s="262"/>
      <c r="F81" s="262"/>
      <c r="G81" s="263"/>
      <c r="H81" s="261"/>
      <c r="I81" s="264"/>
      <c r="J81" s="261"/>
      <c r="K81" s="265"/>
      <c r="L81" s="261"/>
      <c r="M81" s="839" t="s">
        <v>616</v>
      </c>
      <c r="N81" s="840"/>
      <c r="O81" s="399">
        <f>SUM(O5:O80)</f>
        <v>16967800</v>
      </c>
    </row>
    <row r="82" spans="1:15" ht="15.75" thickTop="1"/>
  </sheetData>
  <mergeCells count="11">
    <mergeCell ref="M81:N81"/>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18"/>
  <dimension ref="A1:O24"/>
  <sheetViews>
    <sheetView topLeftCell="A22" workbookViewId="0">
      <selection activeCell="G33" sqref="G33"/>
    </sheetView>
  </sheetViews>
  <sheetFormatPr defaultRowHeight="15"/>
  <cols>
    <col min="5" max="5" width="52.28515625" customWidth="1"/>
    <col min="7" max="7" width="10.140625" customWidth="1"/>
    <col min="9" max="9" width="10" bestFit="1" customWidth="1"/>
    <col min="11" max="11" width="12.5703125" bestFit="1" customWidth="1"/>
    <col min="13" max="13" width="13.28515625" bestFit="1" customWidth="1"/>
    <col min="15" max="15" width="16" bestFit="1" customWidth="1"/>
  </cols>
  <sheetData>
    <row r="1" spans="1:15" ht="27.75" thickTop="1" thickBot="1">
      <c r="A1" s="836" t="s">
        <v>554</v>
      </c>
      <c r="B1" s="837"/>
      <c r="C1" s="838"/>
      <c r="D1" s="838"/>
      <c r="E1" s="838"/>
      <c r="F1" s="838"/>
      <c r="G1" s="838"/>
      <c r="H1" s="838"/>
      <c r="I1" s="838"/>
      <c r="J1" s="838"/>
      <c r="K1" s="838"/>
      <c r="L1" s="838"/>
      <c r="M1" s="838"/>
      <c r="N1" s="838"/>
      <c r="O1" s="838"/>
    </row>
    <row r="2" spans="1:15" ht="39.7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7.5" customHeight="1" thickBot="1">
      <c r="A3" s="828"/>
      <c r="B3" s="831"/>
      <c r="C3" s="829"/>
      <c r="D3" s="829"/>
      <c r="E3" s="829"/>
      <c r="F3" s="27" t="s">
        <v>29</v>
      </c>
      <c r="G3" s="27"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107.25">
      <c r="A5" s="368">
        <v>1</v>
      </c>
      <c r="B5" s="30"/>
      <c r="C5" s="43"/>
      <c r="D5" s="43"/>
      <c r="E5" s="39" t="s">
        <v>25</v>
      </c>
      <c r="F5" s="30" t="s">
        <v>0</v>
      </c>
      <c r="G5" s="197">
        <v>1014</v>
      </c>
      <c r="H5" s="30"/>
      <c r="I5" s="197"/>
      <c r="J5" s="43"/>
      <c r="K5" s="43"/>
      <c r="L5" s="161"/>
      <c r="M5" s="206"/>
      <c r="N5" s="30">
        <v>262.74</v>
      </c>
      <c r="O5" s="197">
        <v>266418.36</v>
      </c>
    </row>
    <row r="6" spans="1:15" ht="150">
      <c r="A6" s="368">
        <v>2</v>
      </c>
      <c r="B6" s="30"/>
      <c r="C6" s="43"/>
      <c r="D6" s="43"/>
      <c r="E6" s="39" t="s">
        <v>24</v>
      </c>
      <c r="F6" s="28" t="s">
        <v>23</v>
      </c>
      <c r="G6" s="163">
        <v>11740</v>
      </c>
      <c r="H6" s="30"/>
      <c r="I6" s="197"/>
      <c r="J6" s="43"/>
      <c r="K6" s="43"/>
      <c r="L6" s="161"/>
      <c r="M6" s="206"/>
      <c r="N6" s="30">
        <v>28.01</v>
      </c>
      <c r="O6" s="197">
        <v>328837.40000000002</v>
      </c>
    </row>
    <row r="7" spans="1:15" ht="122.25">
      <c r="A7" s="368">
        <v>3</v>
      </c>
      <c r="B7" s="30"/>
      <c r="C7" s="43"/>
      <c r="D7" s="43"/>
      <c r="E7" s="39" t="s">
        <v>22</v>
      </c>
      <c r="F7" s="28" t="s">
        <v>0</v>
      </c>
      <c r="G7" s="163">
        <v>1460</v>
      </c>
      <c r="H7" s="30"/>
      <c r="I7" s="197"/>
      <c r="J7" s="43"/>
      <c r="K7" s="43"/>
      <c r="L7" s="161"/>
      <c r="M7" s="206"/>
      <c r="N7" s="30">
        <v>882.44</v>
      </c>
      <c r="O7" s="197">
        <v>1288362.4000000001</v>
      </c>
    </row>
    <row r="8" spans="1:15" ht="225">
      <c r="A8" s="368">
        <v>4</v>
      </c>
      <c r="B8" s="30"/>
      <c r="C8" s="43"/>
      <c r="D8" s="43"/>
      <c r="E8" s="44" t="s">
        <v>15</v>
      </c>
      <c r="F8" s="28" t="s">
        <v>0</v>
      </c>
      <c r="G8" s="163">
        <v>4665</v>
      </c>
      <c r="H8" s="30"/>
      <c r="I8" s="197"/>
      <c r="J8" s="43"/>
      <c r="K8" s="207"/>
      <c r="L8" s="161"/>
      <c r="M8" s="206"/>
      <c r="N8" s="30">
        <v>119.38500000000001</v>
      </c>
      <c r="O8" s="197">
        <v>556931.02500000002</v>
      </c>
    </row>
    <row r="9" spans="1:15" ht="210">
      <c r="A9" s="368">
        <v>5</v>
      </c>
      <c r="B9" s="30"/>
      <c r="C9" s="43"/>
      <c r="D9" s="43"/>
      <c r="E9" s="61" t="s">
        <v>14</v>
      </c>
      <c r="F9" s="28" t="s">
        <v>3</v>
      </c>
      <c r="G9" s="163">
        <v>270276</v>
      </c>
      <c r="H9" s="30"/>
      <c r="I9" s="197"/>
      <c r="J9" s="43"/>
      <c r="K9" s="207"/>
      <c r="L9" s="161"/>
      <c r="M9" s="206"/>
      <c r="N9" s="30">
        <v>2</v>
      </c>
      <c r="O9" s="197">
        <v>540552</v>
      </c>
    </row>
    <row r="10" spans="1:15" ht="45">
      <c r="A10" s="368">
        <v>6</v>
      </c>
      <c r="B10" s="30"/>
      <c r="C10" s="43"/>
      <c r="D10" s="43"/>
      <c r="E10" s="39" t="s">
        <v>9</v>
      </c>
      <c r="F10" s="28" t="s">
        <v>0</v>
      </c>
      <c r="G10" s="163">
        <v>3640</v>
      </c>
      <c r="H10" s="30"/>
      <c r="I10" s="197"/>
      <c r="J10" s="30"/>
      <c r="K10" s="208"/>
      <c r="L10" s="161"/>
      <c r="M10" s="206"/>
      <c r="N10" s="30">
        <v>16</v>
      </c>
      <c r="O10" s="197">
        <v>58240</v>
      </c>
    </row>
    <row r="11" spans="1:15" ht="120">
      <c r="A11" s="368">
        <v>7</v>
      </c>
      <c r="B11" s="30"/>
      <c r="C11" s="43"/>
      <c r="D11" s="43"/>
      <c r="E11" s="97" t="s">
        <v>8</v>
      </c>
      <c r="F11" s="28" t="s">
        <v>3</v>
      </c>
      <c r="G11" s="163">
        <v>84133</v>
      </c>
      <c r="H11" s="30"/>
      <c r="I11" s="197"/>
      <c r="J11" s="30"/>
      <c r="K11" s="208"/>
      <c r="L11" s="161"/>
      <c r="M11" s="206"/>
      <c r="N11" s="30">
        <v>1</v>
      </c>
      <c r="O11" s="197">
        <v>84133</v>
      </c>
    </row>
    <row r="12" spans="1:15" ht="182.25">
      <c r="A12" s="368">
        <v>8</v>
      </c>
      <c r="B12" s="30"/>
      <c r="C12" s="43"/>
      <c r="D12" s="43"/>
      <c r="E12" s="44" t="s">
        <v>2</v>
      </c>
      <c r="F12" s="28" t="s">
        <v>0</v>
      </c>
      <c r="G12" s="163">
        <v>7450</v>
      </c>
      <c r="H12" s="43"/>
      <c r="I12" s="209"/>
      <c r="J12" s="43"/>
      <c r="K12" s="43"/>
      <c r="L12" s="161"/>
      <c r="M12" s="206"/>
      <c r="N12" s="210">
        <v>297.52</v>
      </c>
      <c r="O12" s="197">
        <v>2216524</v>
      </c>
    </row>
    <row r="13" spans="1:15" ht="182.25">
      <c r="A13" s="368">
        <v>9</v>
      </c>
      <c r="B13" s="30"/>
      <c r="C13" s="43"/>
      <c r="D13" s="43"/>
      <c r="E13" s="44" t="s">
        <v>1</v>
      </c>
      <c r="F13" s="28" t="s">
        <v>0</v>
      </c>
      <c r="G13" s="163">
        <v>7450</v>
      </c>
      <c r="H13" s="43"/>
      <c r="I13" s="209"/>
      <c r="J13" s="43"/>
      <c r="K13" s="43"/>
      <c r="L13" s="161"/>
      <c r="M13" s="206"/>
      <c r="N13" s="210">
        <v>163.08000000000001</v>
      </c>
      <c r="O13" s="197">
        <v>1214946</v>
      </c>
    </row>
    <row r="14" spans="1:15" ht="285">
      <c r="A14" s="368">
        <v>10</v>
      </c>
      <c r="B14" s="30"/>
      <c r="C14" s="43"/>
      <c r="D14" s="43"/>
      <c r="E14" s="66" t="s">
        <v>529</v>
      </c>
      <c r="F14" s="29" t="s">
        <v>0</v>
      </c>
      <c r="G14" s="211">
        <v>6350</v>
      </c>
      <c r="H14" s="30"/>
      <c r="I14" s="197"/>
      <c r="J14" s="30"/>
      <c r="K14" s="208"/>
      <c r="L14" s="161"/>
      <c r="M14" s="206"/>
      <c r="N14" s="30">
        <v>110</v>
      </c>
      <c r="O14" s="197">
        <v>698500</v>
      </c>
    </row>
    <row r="15" spans="1:15" ht="315">
      <c r="A15" s="368">
        <v>11</v>
      </c>
      <c r="B15" s="30"/>
      <c r="C15" s="43"/>
      <c r="D15" s="43"/>
      <c r="E15" s="39" t="s">
        <v>530</v>
      </c>
      <c r="F15" s="29" t="s">
        <v>0</v>
      </c>
      <c r="G15" s="211">
        <v>5700</v>
      </c>
      <c r="H15" s="30"/>
      <c r="I15" s="197"/>
      <c r="J15" s="30"/>
      <c r="K15" s="208"/>
      <c r="L15" s="161"/>
      <c r="M15" s="206"/>
      <c r="N15" s="30">
        <v>62</v>
      </c>
      <c r="O15" s="197">
        <v>353400</v>
      </c>
    </row>
    <row r="16" spans="1:15" ht="30">
      <c r="A16" s="368">
        <v>12</v>
      </c>
      <c r="B16" s="30"/>
      <c r="C16" s="43"/>
      <c r="D16" s="43"/>
      <c r="E16" s="39" t="s">
        <v>532</v>
      </c>
      <c r="F16" s="29" t="s">
        <v>0</v>
      </c>
      <c r="G16" s="211">
        <v>7300</v>
      </c>
      <c r="H16" s="30"/>
      <c r="I16" s="197"/>
      <c r="J16" s="30"/>
      <c r="K16" s="208"/>
      <c r="L16" s="161"/>
      <c r="M16" s="206"/>
      <c r="N16" s="30">
        <v>65</v>
      </c>
      <c r="O16" s="197">
        <v>474500</v>
      </c>
    </row>
    <row r="17" spans="1:15" ht="30">
      <c r="A17" s="368">
        <v>13</v>
      </c>
      <c r="B17" s="30"/>
      <c r="C17" s="43"/>
      <c r="D17" s="43"/>
      <c r="E17" s="39" t="s">
        <v>533</v>
      </c>
      <c r="F17" s="29" t="s">
        <v>99</v>
      </c>
      <c r="G17" s="211">
        <v>900</v>
      </c>
      <c r="H17" s="30"/>
      <c r="I17" s="197"/>
      <c r="J17" s="30"/>
      <c r="K17" s="208"/>
      <c r="L17" s="161"/>
      <c r="M17" s="206"/>
      <c r="N17" s="30">
        <v>40</v>
      </c>
      <c r="O17" s="197">
        <v>36000</v>
      </c>
    </row>
    <row r="18" spans="1:15" ht="30">
      <c r="A18" s="368">
        <v>14</v>
      </c>
      <c r="B18" s="30"/>
      <c r="C18" s="43"/>
      <c r="D18" s="43"/>
      <c r="E18" s="39" t="s">
        <v>527</v>
      </c>
      <c r="F18" s="29" t="s">
        <v>3</v>
      </c>
      <c r="G18" s="211">
        <v>12000</v>
      </c>
      <c r="H18" s="30"/>
      <c r="I18" s="197"/>
      <c r="J18" s="30"/>
      <c r="K18" s="208"/>
      <c r="L18" s="161"/>
      <c r="M18" s="206"/>
      <c r="N18" s="30">
        <v>3</v>
      </c>
      <c r="O18" s="197">
        <v>36000</v>
      </c>
    </row>
    <row r="19" spans="1:15" ht="225">
      <c r="A19" s="368">
        <v>15</v>
      </c>
      <c r="B19" s="30"/>
      <c r="C19" s="43"/>
      <c r="D19" s="43"/>
      <c r="E19" s="46" t="s">
        <v>751</v>
      </c>
      <c r="F19" s="29" t="s">
        <v>4</v>
      </c>
      <c r="G19" s="163">
        <v>6240000</v>
      </c>
      <c r="H19" s="30"/>
      <c r="I19" s="197"/>
      <c r="J19" s="30"/>
      <c r="K19" s="208"/>
      <c r="L19" s="161"/>
      <c r="M19" s="206"/>
      <c r="N19" s="30">
        <v>1</v>
      </c>
      <c r="O19" s="197">
        <v>6240000</v>
      </c>
    </row>
    <row r="20" spans="1:15" ht="245.25">
      <c r="A20" s="368">
        <v>16</v>
      </c>
      <c r="B20" s="30"/>
      <c r="C20" s="43"/>
      <c r="D20" s="43"/>
      <c r="E20" s="39" t="s">
        <v>525</v>
      </c>
      <c r="F20" s="29" t="s">
        <v>4</v>
      </c>
      <c r="G20" s="163">
        <v>12611958</v>
      </c>
      <c r="H20" s="30"/>
      <c r="I20" s="197"/>
      <c r="J20" s="30"/>
      <c r="K20" s="208"/>
      <c r="L20" s="161"/>
      <c r="M20" s="206"/>
      <c r="N20" s="30">
        <v>1</v>
      </c>
      <c r="O20" s="197">
        <v>12611958</v>
      </c>
    </row>
    <row r="21" spans="1:15" ht="300">
      <c r="A21" s="368">
        <v>17</v>
      </c>
      <c r="B21" s="30"/>
      <c r="C21" s="43"/>
      <c r="D21" s="43"/>
      <c r="E21" s="39" t="s">
        <v>620</v>
      </c>
      <c r="F21" s="29" t="s">
        <v>0</v>
      </c>
      <c r="G21" s="163">
        <v>2550</v>
      </c>
      <c r="H21" s="30"/>
      <c r="I21" s="197"/>
      <c r="J21" s="30"/>
      <c r="K21" s="208"/>
      <c r="L21" s="161"/>
      <c r="M21" s="206"/>
      <c r="N21" s="30">
        <v>342</v>
      </c>
      <c r="O21" s="197">
        <v>872100</v>
      </c>
    </row>
    <row r="22" spans="1:15" ht="210">
      <c r="A22" s="381">
        <v>18</v>
      </c>
      <c r="B22" s="40"/>
      <c r="C22" s="41"/>
      <c r="D22" s="41"/>
      <c r="E22" s="141" t="s">
        <v>621</v>
      </c>
      <c r="F22" s="122" t="s">
        <v>99</v>
      </c>
      <c r="G22" s="166">
        <v>250</v>
      </c>
      <c r="H22" s="40"/>
      <c r="I22" s="198"/>
      <c r="J22" s="40"/>
      <c r="K22" s="212"/>
      <c r="L22" s="169"/>
      <c r="M22" s="213"/>
      <c r="N22" s="40">
        <v>120</v>
      </c>
      <c r="O22" s="198">
        <v>30000</v>
      </c>
    </row>
    <row r="23" spans="1:15" ht="16.5" thickBot="1">
      <c r="A23" s="260"/>
      <c r="B23" s="311"/>
      <c r="C23" s="261"/>
      <c r="D23" s="261"/>
      <c r="E23" s="262"/>
      <c r="F23" s="262"/>
      <c r="G23" s="263"/>
      <c r="H23" s="261"/>
      <c r="I23" s="264"/>
      <c r="J23" s="261"/>
      <c r="K23" s="265"/>
      <c r="L23" s="261"/>
      <c r="M23" s="839" t="s">
        <v>616</v>
      </c>
      <c r="N23" s="840"/>
      <c r="O23" s="399">
        <f>SUM(O4:O22)</f>
        <v>27907416.185000002</v>
      </c>
    </row>
    <row r="24" spans="1:15" ht="15.75" thickTop="1"/>
  </sheetData>
  <mergeCells count="11">
    <mergeCell ref="M23:N23"/>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19"/>
  <dimension ref="A1:O9"/>
  <sheetViews>
    <sheetView topLeftCell="A7" workbookViewId="0">
      <selection activeCell="G33" sqref="G33"/>
    </sheetView>
  </sheetViews>
  <sheetFormatPr defaultRowHeight="15"/>
  <cols>
    <col min="5" max="5" width="49" customWidth="1"/>
    <col min="15" max="15" width="16"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1.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45">
      <c r="A5" s="368">
        <v>29</v>
      </c>
      <c r="B5" s="30"/>
      <c r="C5" s="43"/>
      <c r="D5" s="43"/>
      <c r="E5" s="277" t="s">
        <v>10</v>
      </c>
      <c r="F5" s="28" t="s">
        <v>3</v>
      </c>
      <c r="G5" s="163">
        <v>629358</v>
      </c>
      <c r="H5" s="30"/>
      <c r="I5" s="197"/>
      <c r="J5" s="30"/>
      <c r="K5" s="208"/>
      <c r="L5" s="161"/>
      <c r="M5" s="206"/>
      <c r="N5" s="30">
        <v>2</v>
      </c>
      <c r="O5" s="197">
        <v>1258716</v>
      </c>
    </row>
    <row r="6" spans="1:15" ht="165">
      <c r="A6" s="368">
        <v>30</v>
      </c>
      <c r="B6" s="30"/>
      <c r="C6" s="43"/>
      <c r="D6" s="43"/>
      <c r="E6" s="278" t="s">
        <v>21</v>
      </c>
      <c r="F6" s="28" t="s">
        <v>3</v>
      </c>
      <c r="G6" s="225">
        <v>4814994</v>
      </c>
      <c r="H6" s="30"/>
      <c r="I6" s="197"/>
      <c r="J6" s="30"/>
      <c r="K6" s="208"/>
      <c r="L6" s="161"/>
      <c r="M6" s="206"/>
      <c r="N6" s="30">
        <v>1</v>
      </c>
      <c r="O6" s="197">
        <v>4814994</v>
      </c>
    </row>
    <row r="7" spans="1:15" ht="180">
      <c r="A7" s="381">
        <v>31</v>
      </c>
      <c r="B7" s="40"/>
      <c r="C7" s="41"/>
      <c r="D7" s="41"/>
      <c r="E7" s="279" t="s">
        <v>524</v>
      </c>
      <c r="F7" s="122" t="s">
        <v>3</v>
      </c>
      <c r="G7" s="166">
        <v>9540000</v>
      </c>
      <c r="H7" s="40"/>
      <c r="I7" s="198"/>
      <c r="J7" s="40"/>
      <c r="K7" s="212"/>
      <c r="L7" s="169"/>
      <c r="M7" s="213"/>
      <c r="N7" s="40">
        <v>1</v>
      </c>
      <c r="O7" s="198">
        <v>9540000</v>
      </c>
    </row>
    <row r="8" spans="1:15" ht="16.5" thickBot="1">
      <c r="A8" s="260"/>
      <c r="B8" s="311"/>
      <c r="C8" s="261"/>
      <c r="D8" s="261"/>
      <c r="E8" s="262"/>
      <c r="F8" s="262"/>
      <c r="G8" s="263"/>
      <c r="H8" s="261"/>
      <c r="I8" s="264"/>
      <c r="J8" s="261"/>
      <c r="K8" s="265"/>
      <c r="L8" s="261"/>
      <c r="M8" s="839" t="s">
        <v>616</v>
      </c>
      <c r="N8" s="840"/>
      <c r="O8" s="399">
        <f>SUM(O5:O7)</f>
        <v>15613710</v>
      </c>
    </row>
    <row r="9" spans="1:15" ht="15.75" thickTop="1"/>
  </sheetData>
  <mergeCells count="11">
    <mergeCell ref="M8:N8"/>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0"/>
  <dimension ref="A1:O8"/>
  <sheetViews>
    <sheetView workbookViewId="0">
      <selection activeCell="G33" sqref="G33"/>
    </sheetView>
  </sheetViews>
  <sheetFormatPr defaultRowHeight="15"/>
  <cols>
    <col min="5" max="5" width="45.28515625" customWidth="1"/>
    <col min="15" max="15" width="13.140625" bestFit="1" customWidth="1"/>
  </cols>
  <sheetData>
    <row r="1" spans="1:15" ht="27.75" thickTop="1" thickBot="1">
      <c r="A1" s="836" t="s">
        <v>757</v>
      </c>
      <c r="B1" s="837"/>
      <c r="C1" s="838"/>
      <c r="D1" s="838"/>
      <c r="E1" s="838"/>
      <c r="F1" s="838"/>
      <c r="G1" s="838"/>
      <c r="H1" s="838"/>
      <c r="I1" s="838"/>
      <c r="J1" s="838"/>
      <c r="K1" s="838"/>
      <c r="L1" s="838"/>
      <c r="M1" s="838"/>
      <c r="N1" s="838"/>
      <c r="O1" s="838"/>
    </row>
    <row r="2" spans="1:15" ht="40.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c r="A5" s="368">
        <v>27</v>
      </c>
      <c r="B5" s="30"/>
      <c r="C5" s="43"/>
      <c r="D5" s="43"/>
      <c r="E5" s="44" t="s">
        <v>12</v>
      </c>
      <c r="F5" s="28" t="s">
        <v>4</v>
      </c>
      <c r="G5" s="163">
        <v>155378</v>
      </c>
      <c r="H5" s="30"/>
      <c r="I5" s="197"/>
      <c r="J5" s="43"/>
      <c r="K5" s="207"/>
      <c r="L5" s="161"/>
      <c r="M5" s="206"/>
      <c r="N5" s="30">
        <v>1</v>
      </c>
      <c r="O5" s="197">
        <v>155378</v>
      </c>
    </row>
    <row r="6" spans="1:15">
      <c r="A6" s="381">
        <v>28</v>
      </c>
      <c r="B6" s="40"/>
      <c r="C6" s="41"/>
      <c r="D6" s="41"/>
      <c r="E6" s="274" t="s">
        <v>11</v>
      </c>
      <c r="F6" s="122" t="s">
        <v>4</v>
      </c>
      <c r="G6" s="166">
        <v>460242</v>
      </c>
      <c r="H6" s="40"/>
      <c r="I6" s="198"/>
      <c r="J6" s="41"/>
      <c r="K6" s="224"/>
      <c r="L6" s="169"/>
      <c r="M6" s="213"/>
      <c r="N6" s="40">
        <v>1</v>
      </c>
      <c r="O6" s="198">
        <v>460242</v>
      </c>
    </row>
    <row r="7" spans="1:15" ht="16.5" thickBot="1">
      <c r="A7" s="260"/>
      <c r="B7" s="311"/>
      <c r="C7" s="261"/>
      <c r="D7" s="261"/>
      <c r="E7" s="262"/>
      <c r="F7" s="262"/>
      <c r="G7" s="263"/>
      <c r="H7" s="261"/>
      <c r="I7" s="264"/>
      <c r="J7" s="261"/>
      <c r="K7" s="265"/>
      <c r="L7" s="261"/>
      <c r="M7" s="841" t="s">
        <v>616</v>
      </c>
      <c r="N7" s="842"/>
      <c r="O7" s="400">
        <f>SUM(O5:O6)</f>
        <v>615620</v>
      </c>
    </row>
    <row r="8" spans="1:15" ht="15.75" thickTop="1"/>
  </sheetData>
  <mergeCells count="11">
    <mergeCell ref="M7:N7"/>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1"/>
  <dimension ref="A1:O7"/>
  <sheetViews>
    <sheetView workbookViewId="0">
      <selection activeCell="G33" sqref="G33"/>
    </sheetView>
  </sheetViews>
  <sheetFormatPr defaultRowHeight="15"/>
  <cols>
    <col min="5" max="5" width="37.28515625" customWidth="1"/>
    <col min="15" max="15" width="13.140625"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2.2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15.75" thickBot="1">
      <c r="A5" s="384">
        <v>32</v>
      </c>
      <c r="B5" s="45"/>
      <c r="C5" s="42"/>
      <c r="D5" s="42"/>
      <c r="E5" s="282" t="s">
        <v>13</v>
      </c>
      <c r="F5" s="98" t="s">
        <v>3</v>
      </c>
      <c r="G5" s="226">
        <v>6176</v>
      </c>
      <c r="H5" s="45"/>
      <c r="I5" s="227"/>
      <c r="J5" s="42"/>
      <c r="K5" s="228"/>
      <c r="L5" s="229"/>
      <c r="M5" s="230"/>
      <c r="N5" s="45">
        <v>31</v>
      </c>
      <c r="O5" s="227">
        <v>191456</v>
      </c>
    </row>
    <row r="6" spans="1:15" ht="16.5" thickBot="1">
      <c r="A6" s="260"/>
      <c r="B6" s="311"/>
      <c r="C6" s="261"/>
      <c r="D6" s="261"/>
      <c r="E6" s="262"/>
      <c r="F6" s="262"/>
      <c r="G6" s="263"/>
      <c r="H6" s="261"/>
      <c r="I6" s="264"/>
      <c r="J6" s="261"/>
      <c r="K6" s="265"/>
      <c r="L6" s="261"/>
      <c r="M6" s="843" t="s">
        <v>616</v>
      </c>
      <c r="N6" s="844"/>
      <c r="O6" s="399">
        <f>SUM(O5)</f>
        <v>191456</v>
      </c>
    </row>
    <row r="7" spans="1:15" ht="15.75" thickTop="1"/>
  </sheetData>
  <mergeCells count="11">
    <mergeCell ref="M6:N6"/>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2"/>
  <dimension ref="A1:O14"/>
  <sheetViews>
    <sheetView topLeftCell="C1" workbookViewId="0">
      <selection activeCell="G33" sqref="G33"/>
    </sheetView>
  </sheetViews>
  <sheetFormatPr defaultRowHeight="15"/>
  <cols>
    <col min="5" max="5" width="55.42578125" customWidth="1"/>
    <col min="15" max="15" width="14.28515625" bestFit="1" customWidth="1"/>
  </cols>
  <sheetData>
    <row r="1" spans="1:15" ht="27.75" thickTop="1" thickBot="1">
      <c r="A1" s="836" t="s">
        <v>757</v>
      </c>
      <c r="B1" s="837"/>
      <c r="C1" s="838"/>
      <c r="D1" s="838"/>
      <c r="E1" s="838"/>
      <c r="F1" s="838"/>
      <c r="G1" s="838"/>
      <c r="H1" s="838"/>
      <c r="I1" s="838"/>
      <c r="J1" s="838"/>
      <c r="K1" s="838"/>
      <c r="L1" s="838"/>
      <c r="M1" s="838"/>
      <c r="N1" s="838"/>
      <c r="O1" s="838"/>
    </row>
    <row r="2" spans="1:15" ht="33.75" customHeight="1">
      <c r="A2" s="827" t="s">
        <v>522</v>
      </c>
      <c r="B2" s="830" t="s">
        <v>645</v>
      </c>
      <c r="C2" s="822" t="s">
        <v>521</v>
      </c>
      <c r="D2" s="822" t="s">
        <v>520</v>
      </c>
      <c r="E2" s="822" t="s">
        <v>519</v>
      </c>
      <c r="F2" s="26"/>
      <c r="G2" s="149"/>
      <c r="H2" s="822" t="s">
        <v>518</v>
      </c>
      <c r="I2" s="822"/>
      <c r="J2" s="822" t="s">
        <v>517</v>
      </c>
      <c r="K2" s="822"/>
      <c r="L2" s="822" t="s">
        <v>516</v>
      </c>
      <c r="M2" s="822"/>
      <c r="N2" s="822" t="s">
        <v>515</v>
      </c>
      <c r="O2" s="822"/>
    </row>
    <row r="3" spans="1:15" ht="32.25" thickBot="1">
      <c r="A3" s="828"/>
      <c r="B3" s="831"/>
      <c r="C3" s="829"/>
      <c r="D3" s="829"/>
      <c r="E3" s="829"/>
      <c r="F3" s="27" t="s">
        <v>29</v>
      </c>
      <c r="G3" s="150" t="s">
        <v>28</v>
      </c>
      <c r="H3" s="27" t="s">
        <v>27</v>
      </c>
      <c r="I3" s="27" t="s">
        <v>26</v>
      </c>
      <c r="J3" s="27" t="s">
        <v>27</v>
      </c>
      <c r="K3" s="27" t="s">
        <v>26</v>
      </c>
      <c r="L3" s="27" t="s">
        <v>27</v>
      </c>
      <c r="M3" s="27" t="s">
        <v>26</v>
      </c>
      <c r="N3" s="27" t="s">
        <v>27</v>
      </c>
      <c r="O3" s="27" t="s">
        <v>26</v>
      </c>
    </row>
    <row r="4" spans="1:15">
      <c r="A4" s="63">
        <v>1</v>
      </c>
      <c r="B4" s="306"/>
      <c r="C4" s="64">
        <v>2</v>
      </c>
      <c r="D4" s="65">
        <v>3</v>
      </c>
      <c r="E4" s="64">
        <v>4</v>
      </c>
      <c r="F4" s="64">
        <v>5</v>
      </c>
      <c r="G4" s="152">
        <v>6</v>
      </c>
      <c r="H4" s="65">
        <v>7</v>
      </c>
      <c r="I4" s="65">
        <v>8</v>
      </c>
      <c r="J4" s="64">
        <v>9</v>
      </c>
      <c r="K4" s="65">
        <v>10</v>
      </c>
      <c r="L4" s="64">
        <v>11</v>
      </c>
      <c r="M4" s="65">
        <v>12</v>
      </c>
      <c r="N4" s="65">
        <v>13</v>
      </c>
      <c r="O4" s="65">
        <v>14</v>
      </c>
    </row>
    <row r="5" spans="1:15" ht="60">
      <c r="A5" s="368">
        <v>19</v>
      </c>
      <c r="B5" s="30"/>
      <c r="C5" s="43"/>
      <c r="D5" s="43"/>
      <c r="E5" s="46" t="s">
        <v>20</v>
      </c>
      <c r="F5" s="28" t="s">
        <v>3</v>
      </c>
      <c r="G5" s="163">
        <v>42150</v>
      </c>
      <c r="H5" s="30"/>
      <c r="I5" s="197"/>
      <c r="J5" s="43"/>
      <c r="K5" s="43"/>
      <c r="L5" s="161"/>
      <c r="M5" s="206"/>
      <c r="N5" s="30">
        <v>2</v>
      </c>
      <c r="O5" s="197">
        <v>84300</v>
      </c>
    </row>
    <row r="6" spans="1:15" ht="75">
      <c r="A6" s="368">
        <v>20</v>
      </c>
      <c r="B6" s="30"/>
      <c r="C6" s="43"/>
      <c r="D6" s="43"/>
      <c r="E6" s="46" t="s">
        <v>19</v>
      </c>
      <c r="F6" s="28" t="s">
        <v>3</v>
      </c>
      <c r="G6" s="163">
        <v>60008</v>
      </c>
      <c r="H6" s="30"/>
      <c r="I6" s="197"/>
      <c r="J6" s="43"/>
      <c r="K6" s="43"/>
      <c r="L6" s="161"/>
      <c r="M6" s="206"/>
      <c r="N6" s="30">
        <v>6</v>
      </c>
      <c r="O6" s="197">
        <v>360048</v>
      </c>
    </row>
    <row r="7" spans="1:15" ht="75">
      <c r="A7" s="368">
        <v>21</v>
      </c>
      <c r="B7" s="30"/>
      <c r="C7" s="43"/>
      <c r="D7" s="43"/>
      <c r="E7" s="46" t="s">
        <v>18</v>
      </c>
      <c r="F7" s="28" t="s">
        <v>3</v>
      </c>
      <c r="G7" s="163">
        <v>22201</v>
      </c>
      <c r="H7" s="30"/>
      <c r="I7" s="197"/>
      <c r="J7" s="43"/>
      <c r="K7" s="43"/>
      <c r="L7" s="161"/>
      <c r="M7" s="206"/>
      <c r="N7" s="30">
        <v>2</v>
      </c>
      <c r="O7" s="197">
        <v>44402</v>
      </c>
    </row>
    <row r="8" spans="1:15" ht="90">
      <c r="A8" s="368">
        <v>22</v>
      </c>
      <c r="B8" s="30"/>
      <c r="C8" s="43"/>
      <c r="D8" s="43"/>
      <c r="E8" s="46" t="s">
        <v>17</v>
      </c>
      <c r="F8" s="28" t="s">
        <v>4</v>
      </c>
      <c r="G8" s="163">
        <v>48103</v>
      </c>
      <c r="H8" s="30"/>
      <c r="I8" s="197"/>
      <c r="J8" s="43"/>
      <c r="K8" s="43"/>
      <c r="L8" s="161"/>
      <c r="M8" s="206"/>
      <c r="N8" s="30">
        <v>1</v>
      </c>
      <c r="O8" s="197">
        <v>48103</v>
      </c>
    </row>
    <row r="9" spans="1:15" ht="375">
      <c r="A9" s="368">
        <v>23</v>
      </c>
      <c r="B9" s="30"/>
      <c r="C9" s="43"/>
      <c r="D9" s="43"/>
      <c r="E9" s="46" t="s">
        <v>16</v>
      </c>
      <c r="F9" s="28" t="s">
        <v>4</v>
      </c>
      <c r="G9" s="163">
        <v>222013</v>
      </c>
      <c r="H9" s="30"/>
      <c r="I9" s="197"/>
      <c r="J9" s="43"/>
      <c r="K9" s="43"/>
      <c r="L9" s="161"/>
      <c r="M9" s="206"/>
      <c r="N9" s="30">
        <v>1</v>
      </c>
      <c r="O9" s="197">
        <v>222013</v>
      </c>
    </row>
    <row r="10" spans="1:15" ht="90">
      <c r="A10" s="368">
        <v>24</v>
      </c>
      <c r="B10" s="30"/>
      <c r="C10" s="43"/>
      <c r="D10" s="43"/>
      <c r="E10" s="46" t="s">
        <v>7</v>
      </c>
      <c r="F10" s="29" t="s">
        <v>4</v>
      </c>
      <c r="G10" s="163">
        <v>48103</v>
      </c>
      <c r="H10" s="30"/>
      <c r="I10" s="197"/>
      <c r="J10" s="30"/>
      <c r="K10" s="208"/>
      <c r="L10" s="161"/>
      <c r="M10" s="206"/>
      <c r="N10" s="30">
        <v>1</v>
      </c>
      <c r="O10" s="197">
        <v>48103</v>
      </c>
    </row>
    <row r="11" spans="1:15" ht="105">
      <c r="A11" s="368">
        <v>25</v>
      </c>
      <c r="B11" s="30"/>
      <c r="C11" s="43"/>
      <c r="D11" s="43"/>
      <c r="E11" s="46" t="s">
        <v>6</v>
      </c>
      <c r="F11" s="29" t="s">
        <v>4</v>
      </c>
      <c r="G11" s="163">
        <v>17401</v>
      </c>
      <c r="H11" s="30"/>
      <c r="I11" s="197"/>
      <c r="J11" s="30"/>
      <c r="K11" s="208"/>
      <c r="L11" s="161"/>
      <c r="M11" s="206"/>
      <c r="N11" s="30">
        <v>1</v>
      </c>
      <c r="O11" s="197">
        <v>17401</v>
      </c>
    </row>
    <row r="12" spans="1:15" ht="375">
      <c r="A12" s="381">
        <v>26</v>
      </c>
      <c r="B12" s="40"/>
      <c r="C12" s="41"/>
      <c r="D12" s="41"/>
      <c r="E12" s="272" t="s">
        <v>5</v>
      </c>
      <c r="F12" s="122" t="s">
        <v>4</v>
      </c>
      <c r="G12" s="166">
        <v>222013</v>
      </c>
      <c r="H12" s="40"/>
      <c r="I12" s="198"/>
      <c r="J12" s="40"/>
      <c r="K12" s="212"/>
      <c r="L12" s="169"/>
      <c r="M12" s="213"/>
      <c r="N12" s="40">
        <v>1</v>
      </c>
      <c r="O12" s="198">
        <v>222013</v>
      </c>
    </row>
    <row r="13" spans="1:15" ht="16.5" thickBot="1">
      <c r="A13" s="260"/>
      <c r="B13" s="311"/>
      <c r="C13" s="261"/>
      <c r="D13" s="261"/>
      <c r="E13" s="262"/>
      <c r="F13" s="262"/>
      <c r="G13" s="263"/>
      <c r="H13" s="261"/>
      <c r="I13" s="264"/>
      <c r="J13" s="261"/>
      <c r="K13" s="265"/>
      <c r="L13" s="261"/>
      <c r="M13" s="839" t="s">
        <v>616</v>
      </c>
      <c r="N13" s="840"/>
      <c r="O13" s="399">
        <f>SUM(O5:O12)</f>
        <v>1046383</v>
      </c>
    </row>
    <row r="14" spans="1:15" ht="15.75" thickTop="1"/>
  </sheetData>
  <mergeCells count="11">
    <mergeCell ref="M13:N13"/>
    <mergeCell ref="A1:O1"/>
    <mergeCell ref="A2:A3"/>
    <mergeCell ref="B2:B3"/>
    <mergeCell ref="C2:C3"/>
    <mergeCell ref="D2:D3"/>
    <mergeCell ref="E2:E3"/>
    <mergeCell ref="H2:I2"/>
    <mergeCell ref="J2:K2"/>
    <mergeCell ref="L2:M2"/>
    <mergeCell ref="N2:O2"/>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V464"/>
  <sheetViews>
    <sheetView view="pageBreakPreview" zoomScale="85" zoomScaleSheetLayoutView="85" workbookViewId="0">
      <pane ySplit="3" topLeftCell="A337" activePane="bottomLeft" state="frozen"/>
      <selection activeCell="G33" sqref="G33"/>
      <selection pane="bottomLeft" activeCell="G33" sqref="G33"/>
    </sheetView>
  </sheetViews>
  <sheetFormatPr defaultRowHeight="15"/>
  <cols>
    <col min="5" max="5" width="48" customWidth="1"/>
    <col min="6" max="6" width="6.28515625" bestFit="1" customWidth="1"/>
    <col min="7" max="7" width="13.85546875" bestFit="1" customWidth="1"/>
    <col min="8" max="8" width="0" hidden="1" customWidth="1"/>
    <col min="9" max="9" width="12" hidden="1" customWidth="1"/>
    <col min="10" max="10" width="0" hidden="1" customWidth="1"/>
    <col min="11" max="11" width="13" hidden="1" customWidth="1"/>
    <col min="12" max="12" width="0" hidden="1" customWidth="1"/>
    <col min="13" max="13" width="13.5703125" hidden="1" customWidth="1"/>
    <col min="15" max="15" width="17.28515625" bestFit="1" customWidth="1"/>
    <col min="16" max="17" width="17.28515625" customWidth="1"/>
    <col min="20" max="20" width="24.28515625" customWidth="1"/>
    <col min="21" max="21" width="26.28515625" customWidth="1"/>
  </cols>
  <sheetData>
    <row r="1" spans="1:22" ht="30.75" thickTop="1" thickBot="1">
      <c r="A1" s="836" t="s">
        <v>523</v>
      </c>
      <c r="B1" s="837"/>
      <c r="C1" s="838"/>
      <c r="D1" s="838"/>
      <c r="E1" s="838"/>
      <c r="F1" s="838"/>
      <c r="G1" s="838"/>
      <c r="H1" s="838"/>
      <c r="I1" s="838"/>
      <c r="J1" s="838"/>
      <c r="K1" s="838"/>
      <c r="L1" s="838"/>
      <c r="M1" s="838"/>
      <c r="N1" s="838"/>
      <c r="O1" s="853"/>
      <c r="P1" s="554"/>
      <c r="Q1" s="554"/>
    </row>
    <row r="2" spans="1:22" ht="38.25" customHeight="1">
      <c r="A2" s="827" t="s">
        <v>763</v>
      </c>
      <c r="B2" s="830" t="s">
        <v>645</v>
      </c>
      <c r="C2" s="822" t="s">
        <v>521</v>
      </c>
      <c r="D2" s="822" t="s">
        <v>520</v>
      </c>
      <c r="E2" s="822" t="s">
        <v>519</v>
      </c>
      <c r="F2" s="552"/>
      <c r="G2" s="149"/>
      <c r="H2" s="822" t="s">
        <v>518</v>
      </c>
      <c r="I2" s="822"/>
      <c r="J2" s="822" t="s">
        <v>517</v>
      </c>
      <c r="K2" s="822"/>
      <c r="L2" s="822" t="s">
        <v>516</v>
      </c>
      <c r="M2" s="822"/>
      <c r="N2" s="822" t="s">
        <v>515</v>
      </c>
      <c r="O2" s="854"/>
      <c r="P2" s="830" t="s">
        <v>848</v>
      </c>
      <c r="Q2" s="845" t="s">
        <v>849</v>
      </c>
    </row>
    <row r="3" spans="1:22" ht="32.25" thickBot="1">
      <c r="A3" s="828"/>
      <c r="B3" s="831"/>
      <c r="C3" s="829"/>
      <c r="D3" s="829"/>
      <c r="E3" s="829"/>
      <c r="F3" s="553" t="s">
        <v>29</v>
      </c>
      <c r="G3" s="150" t="s">
        <v>28</v>
      </c>
      <c r="H3" s="553" t="s">
        <v>27</v>
      </c>
      <c r="I3" s="553" t="s">
        <v>26</v>
      </c>
      <c r="J3" s="553" t="s">
        <v>27</v>
      </c>
      <c r="K3" s="553" t="s">
        <v>26</v>
      </c>
      <c r="L3" s="553" t="s">
        <v>27</v>
      </c>
      <c r="M3" s="553" t="s">
        <v>26</v>
      </c>
      <c r="N3" s="553" t="s">
        <v>27</v>
      </c>
      <c r="O3" s="549" t="s">
        <v>26</v>
      </c>
      <c r="P3" s="831"/>
      <c r="Q3" s="846"/>
    </row>
    <row r="4" spans="1:22" ht="15.75" thickBot="1">
      <c r="A4" s="558">
        <v>1</v>
      </c>
      <c r="B4" s="559"/>
      <c r="C4" s="560">
        <v>2</v>
      </c>
      <c r="D4" s="561">
        <v>3</v>
      </c>
      <c r="E4" s="560">
        <v>4</v>
      </c>
      <c r="F4" s="560">
        <v>5</v>
      </c>
      <c r="G4" s="562">
        <v>6</v>
      </c>
      <c r="H4" s="561">
        <v>7</v>
      </c>
      <c r="I4" s="561">
        <v>8</v>
      </c>
      <c r="J4" s="560">
        <v>9</v>
      </c>
      <c r="K4" s="561">
        <v>10</v>
      </c>
      <c r="L4" s="560">
        <v>11</v>
      </c>
      <c r="M4" s="561">
        <v>12</v>
      </c>
      <c r="N4" s="561">
        <v>13</v>
      </c>
      <c r="O4" s="563">
        <v>14</v>
      </c>
      <c r="P4" s="561">
        <v>15</v>
      </c>
      <c r="Q4" s="561">
        <v>16</v>
      </c>
    </row>
    <row r="5" spans="1:22" ht="15.75" thickBot="1">
      <c r="A5" s="847"/>
      <c r="B5" s="848"/>
      <c r="C5" s="848"/>
      <c r="D5" s="848"/>
      <c r="E5" s="848"/>
      <c r="F5" s="848"/>
      <c r="G5" s="848"/>
      <c r="H5" s="848"/>
      <c r="I5" s="848"/>
      <c r="J5" s="848"/>
      <c r="K5" s="848"/>
      <c r="L5" s="848"/>
      <c r="M5" s="848"/>
      <c r="N5" s="848"/>
      <c r="O5" s="848"/>
      <c r="P5" s="848"/>
      <c r="Q5" s="849"/>
    </row>
    <row r="6" spans="1:22" ht="23.1" customHeight="1" thickBot="1">
      <c r="A6" s="850" t="s">
        <v>783</v>
      </c>
      <c r="B6" s="851"/>
      <c r="C6" s="851"/>
      <c r="D6" s="851"/>
      <c r="E6" s="851"/>
      <c r="F6" s="851"/>
      <c r="G6" s="851"/>
      <c r="H6" s="851"/>
      <c r="I6" s="851"/>
      <c r="J6" s="851"/>
      <c r="K6" s="851"/>
      <c r="L6" s="851"/>
      <c r="M6" s="851"/>
      <c r="N6" s="851"/>
      <c r="O6" s="851"/>
      <c r="P6" s="851"/>
      <c r="Q6" s="852"/>
    </row>
    <row r="7" spans="1:22" ht="30">
      <c r="A7" s="372">
        <v>1</v>
      </c>
      <c r="B7" s="96">
        <v>1</v>
      </c>
      <c r="C7" s="96">
        <v>1</v>
      </c>
      <c r="D7" s="96" t="s">
        <v>511</v>
      </c>
      <c r="E7" s="556" t="s">
        <v>510</v>
      </c>
      <c r="F7" s="133" t="s">
        <v>0</v>
      </c>
      <c r="G7" s="190">
        <v>15010</v>
      </c>
      <c r="H7" s="96">
        <v>400</v>
      </c>
      <c r="I7" s="191">
        <v>6004000</v>
      </c>
      <c r="J7" s="192">
        <v>350</v>
      </c>
      <c r="K7" s="193">
        <v>5253500</v>
      </c>
      <c r="L7" s="194">
        <v>750</v>
      </c>
      <c r="M7" s="195">
        <v>11257500</v>
      </c>
      <c r="N7" s="196">
        <v>491.9486</v>
      </c>
      <c r="O7" s="557">
        <v>7384148.4859999996</v>
      </c>
      <c r="P7" s="572">
        <v>5253.5</v>
      </c>
      <c r="Q7" s="572">
        <f>P7*N7</f>
        <v>2584451.9701</v>
      </c>
      <c r="R7" s="23"/>
      <c r="S7" s="351" t="s">
        <v>543</v>
      </c>
      <c r="T7" s="23" t="s">
        <v>846</v>
      </c>
      <c r="U7" s="69">
        <f>SUMIF($R$6:$R$557,S7,$O$6:$O$557)</f>
        <v>30868378.287999999</v>
      </c>
      <c r="V7" s="23">
        <f>COUNTIF(R7:R464,"AE")</f>
        <v>62</v>
      </c>
    </row>
    <row r="8" spans="1:22" ht="30">
      <c r="A8" s="359">
        <v>2</v>
      </c>
      <c r="B8" s="28">
        <v>1</v>
      </c>
      <c r="C8" s="28">
        <v>199</v>
      </c>
      <c r="D8" s="28" t="s">
        <v>509</v>
      </c>
      <c r="E8" s="33" t="s">
        <v>508</v>
      </c>
      <c r="F8" s="29" t="s">
        <v>0</v>
      </c>
      <c r="G8" s="163">
        <v>15010</v>
      </c>
      <c r="H8" s="28">
        <v>385</v>
      </c>
      <c r="I8" s="164">
        <v>5778850</v>
      </c>
      <c r="J8" s="30">
        <v>78</v>
      </c>
      <c r="K8" s="162">
        <v>1170780</v>
      </c>
      <c r="L8" s="161">
        <v>463</v>
      </c>
      <c r="M8" s="165">
        <v>6949630</v>
      </c>
      <c r="N8" s="31">
        <v>263.16500000000002</v>
      </c>
      <c r="O8" s="539">
        <v>3950106.6500000004</v>
      </c>
      <c r="P8" s="572">
        <v>5253.5</v>
      </c>
      <c r="Q8" s="564">
        <f t="shared" ref="Q8:Q11" si="0">P8*N8</f>
        <v>1382537.3275000001</v>
      </c>
      <c r="R8" s="23"/>
      <c r="S8" s="351" t="s">
        <v>845</v>
      </c>
      <c r="T8" s="23" t="s">
        <v>847</v>
      </c>
      <c r="U8" s="69">
        <f>SUMIF($R$6:$R$557,S8,$O$6:$O$557)</f>
        <v>45374571.185000002</v>
      </c>
      <c r="V8" s="23">
        <f>COUNTIF(R8:R465,"SI")</f>
        <v>32</v>
      </c>
    </row>
    <row r="9" spans="1:22">
      <c r="A9" s="359">
        <v>4</v>
      </c>
      <c r="B9" s="28">
        <v>2.1</v>
      </c>
      <c r="C9" s="28">
        <v>3</v>
      </c>
      <c r="D9" s="28" t="s">
        <v>505</v>
      </c>
      <c r="E9" s="33" t="s">
        <v>504</v>
      </c>
      <c r="F9" s="29" t="s">
        <v>0</v>
      </c>
      <c r="G9" s="163">
        <v>4035</v>
      </c>
      <c r="H9" s="28">
        <v>160</v>
      </c>
      <c r="I9" s="164">
        <v>645600</v>
      </c>
      <c r="J9" s="30">
        <v>80</v>
      </c>
      <c r="K9" s="162">
        <v>322800</v>
      </c>
      <c r="L9" s="161">
        <v>240</v>
      </c>
      <c r="M9" s="165">
        <v>968400</v>
      </c>
      <c r="N9" s="31">
        <v>217.78020000000001</v>
      </c>
      <c r="O9" s="539">
        <v>878743.10700000008</v>
      </c>
      <c r="P9" s="572">
        <v>1412.25</v>
      </c>
      <c r="Q9" s="564">
        <f t="shared" si="0"/>
        <v>307560.08744999999</v>
      </c>
      <c r="R9" s="23"/>
      <c r="S9" s="351"/>
      <c r="T9" s="23"/>
      <c r="U9" s="537">
        <f>SUM(U7:U8)</f>
        <v>76242949.473000005</v>
      </c>
      <c r="V9" s="23">
        <f>SUM(V7:V8)</f>
        <v>94</v>
      </c>
    </row>
    <row r="10" spans="1:22">
      <c r="A10" s="359">
        <v>5</v>
      </c>
      <c r="B10" s="28">
        <v>2.2000000000000002</v>
      </c>
      <c r="C10" s="28">
        <v>4</v>
      </c>
      <c r="D10" s="28" t="s">
        <v>503</v>
      </c>
      <c r="E10" s="33" t="s">
        <v>502</v>
      </c>
      <c r="F10" s="29" t="s">
        <v>0</v>
      </c>
      <c r="G10" s="163">
        <v>3750</v>
      </c>
      <c r="H10" s="28">
        <v>175</v>
      </c>
      <c r="I10" s="164">
        <v>656250</v>
      </c>
      <c r="J10" s="30">
        <v>50</v>
      </c>
      <c r="K10" s="162">
        <v>187500</v>
      </c>
      <c r="L10" s="161">
        <v>225</v>
      </c>
      <c r="M10" s="165">
        <v>843750</v>
      </c>
      <c r="N10" s="573">
        <v>87.032940000000011</v>
      </c>
      <c r="O10" s="539">
        <v>326373.52500000002</v>
      </c>
      <c r="P10" s="572">
        <v>1312.5</v>
      </c>
      <c r="Q10" s="564">
        <f t="shared" si="0"/>
        <v>114230.73375000001</v>
      </c>
      <c r="R10" s="23"/>
    </row>
    <row r="11" spans="1:22">
      <c r="A11" s="359">
        <v>17</v>
      </c>
      <c r="B11" s="28">
        <v>8</v>
      </c>
      <c r="C11" s="28">
        <v>15</v>
      </c>
      <c r="D11" s="28" t="s">
        <v>484</v>
      </c>
      <c r="E11" s="33" t="s">
        <v>422</v>
      </c>
      <c r="F11" s="29" t="s">
        <v>3</v>
      </c>
      <c r="G11" s="163">
        <v>115000</v>
      </c>
      <c r="H11" s="28">
        <v>4</v>
      </c>
      <c r="I11" s="164">
        <v>460000</v>
      </c>
      <c r="J11" s="30">
        <v>2</v>
      </c>
      <c r="K11" s="162">
        <v>230000</v>
      </c>
      <c r="L11" s="161">
        <v>6</v>
      </c>
      <c r="M11" s="165">
        <v>690000</v>
      </c>
      <c r="N11" s="573">
        <v>6</v>
      </c>
      <c r="O11" s="539">
        <v>690000</v>
      </c>
      <c r="P11" s="572">
        <v>40250</v>
      </c>
      <c r="Q11" s="564">
        <f t="shared" si="0"/>
        <v>241500</v>
      </c>
      <c r="R11" s="23"/>
    </row>
    <row r="12" spans="1:22" ht="21">
      <c r="A12" s="360"/>
      <c r="B12" s="58"/>
      <c r="C12" s="58"/>
      <c r="D12" s="58"/>
      <c r="E12" s="60" t="s">
        <v>543</v>
      </c>
      <c r="F12" s="58"/>
      <c r="G12" s="163">
        <v>115000</v>
      </c>
      <c r="H12" s="58"/>
      <c r="I12" s="58"/>
      <c r="J12" s="58"/>
      <c r="K12" s="58"/>
      <c r="L12" s="161"/>
      <c r="M12" s="165"/>
      <c r="N12" s="573">
        <v>3</v>
      </c>
      <c r="O12" s="539">
        <v>345000</v>
      </c>
      <c r="P12" s="572">
        <v>40250</v>
      </c>
      <c r="Q12" s="564">
        <f>P12*N12</f>
        <v>120750</v>
      </c>
      <c r="R12" s="23" t="s">
        <v>543</v>
      </c>
    </row>
    <row r="13" spans="1:22" ht="30">
      <c r="A13" s="359">
        <v>18</v>
      </c>
      <c r="B13" s="28">
        <v>8</v>
      </c>
      <c r="C13" s="28">
        <v>240</v>
      </c>
      <c r="D13" s="28" t="s">
        <v>483</v>
      </c>
      <c r="E13" s="33" t="s">
        <v>482</v>
      </c>
      <c r="F13" s="29" t="s">
        <v>3</v>
      </c>
      <c r="G13" s="163">
        <v>525000</v>
      </c>
      <c r="H13" s="28">
        <v>2</v>
      </c>
      <c r="I13" s="164">
        <v>1050000</v>
      </c>
      <c r="J13" s="30"/>
      <c r="K13" s="162">
        <v>0</v>
      </c>
      <c r="L13" s="161">
        <v>2</v>
      </c>
      <c r="M13" s="165">
        <v>1050000</v>
      </c>
      <c r="N13" s="573">
        <v>2</v>
      </c>
      <c r="O13" s="539">
        <v>1050000</v>
      </c>
      <c r="P13" s="572">
        <v>183750</v>
      </c>
      <c r="Q13" s="564">
        <f>P13*N13</f>
        <v>367500</v>
      </c>
      <c r="R13" s="23"/>
    </row>
    <row r="14" spans="1:22">
      <c r="A14" s="359">
        <v>19</v>
      </c>
      <c r="B14" s="28">
        <v>10</v>
      </c>
      <c r="C14" s="28">
        <v>16</v>
      </c>
      <c r="D14" s="28" t="s">
        <v>481</v>
      </c>
      <c r="E14" s="33" t="s">
        <v>480</v>
      </c>
      <c r="F14" s="29" t="s">
        <v>3</v>
      </c>
      <c r="G14" s="163">
        <v>75000</v>
      </c>
      <c r="H14" s="28">
        <v>4</v>
      </c>
      <c r="I14" s="164">
        <v>300000</v>
      </c>
      <c r="J14" s="30">
        <v>2</v>
      </c>
      <c r="K14" s="162">
        <v>150000</v>
      </c>
      <c r="L14" s="161">
        <v>6</v>
      </c>
      <c r="M14" s="165">
        <v>450000</v>
      </c>
      <c r="N14" s="573">
        <v>6</v>
      </c>
      <c r="O14" s="539">
        <v>450000</v>
      </c>
      <c r="P14" s="572">
        <v>26250</v>
      </c>
      <c r="Q14" s="564">
        <f>P14*N14</f>
        <v>157500</v>
      </c>
      <c r="R14" s="23"/>
    </row>
    <row r="15" spans="1:22">
      <c r="A15" s="359">
        <v>20</v>
      </c>
      <c r="B15" s="28">
        <v>11</v>
      </c>
      <c r="C15" s="28">
        <v>17</v>
      </c>
      <c r="D15" s="28" t="s">
        <v>479</v>
      </c>
      <c r="E15" s="33" t="s">
        <v>478</v>
      </c>
      <c r="F15" s="29" t="s">
        <v>3</v>
      </c>
      <c r="G15" s="163">
        <v>18750</v>
      </c>
      <c r="H15" s="28">
        <v>4</v>
      </c>
      <c r="I15" s="164">
        <v>75000</v>
      </c>
      <c r="J15" s="30">
        <v>2</v>
      </c>
      <c r="K15" s="162">
        <v>37500</v>
      </c>
      <c r="L15" s="161">
        <v>6</v>
      </c>
      <c r="M15" s="165">
        <v>112500</v>
      </c>
      <c r="N15" s="573">
        <v>6</v>
      </c>
      <c r="O15" s="539">
        <v>112500</v>
      </c>
      <c r="P15" s="572">
        <v>6562.5</v>
      </c>
      <c r="Q15" s="564">
        <f>P15*N15</f>
        <v>39375</v>
      </c>
      <c r="R15" s="23"/>
    </row>
    <row r="16" spans="1:22" ht="30">
      <c r="A16" s="359">
        <v>39</v>
      </c>
      <c r="B16" s="28">
        <v>1</v>
      </c>
      <c r="C16" s="28">
        <v>34</v>
      </c>
      <c r="D16" s="28" t="s">
        <v>441</v>
      </c>
      <c r="E16" s="33" t="s">
        <v>440</v>
      </c>
      <c r="F16" s="29" t="s">
        <v>0</v>
      </c>
      <c r="G16" s="163">
        <v>15010</v>
      </c>
      <c r="H16" s="28">
        <v>202</v>
      </c>
      <c r="I16" s="164">
        <v>3032020</v>
      </c>
      <c r="J16" s="30">
        <v>0</v>
      </c>
      <c r="K16" s="162">
        <v>0</v>
      </c>
      <c r="L16" s="161">
        <v>202</v>
      </c>
      <c r="M16" s="165">
        <v>3032020</v>
      </c>
      <c r="N16" s="573">
        <v>202</v>
      </c>
      <c r="O16" s="539">
        <v>3032020</v>
      </c>
      <c r="P16" s="572">
        <v>5253.5</v>
      </c>
      <c r="Q16" s="564">
        <f t="shared" ref="Q16:Q78" si="1">P16*N16</f>
        <v>1061207</v>
      </c>
      <c r="R16" s="23"/>
    </row>
    <row r="17" spans="1:18" ht="21">
      <c r="A17" s="360"/>
      <c r="B17" s="58"/>
      <c r="C17" s="58"/>
      <c r="D17" s="58"/>
      <c r="E17" s="60" t="s">
        <v>543</v>
      </c>
      <c r="F17" s="58"/>
      <c r="G17" s="163">
        <v>15010</v>
      </c>
      <c r="H17" s="58"/>
      <c r="I17" s="58"/>
      <c r="J17" s="58"/>
      <c r="K17" s="58"/>
      <c r="L17" s="161"/>
      <c r="M17" s="165"/>
      <c r="N17" s="574">
        <v>136.93180000000001</v>
      </c>
      <c r="O17" s="539">
        <v>2055346.3180000002</v>
      </c>
      <c r="P17" s="572">
        <v>5253.5</v>
      </c>
      <c r="Q17" s="564">
        <f t="shared" si="1"/>
        <v>719371.21130000008</v>
      </c>
      <c r="R17" s="23" t="s">
        <v>543</v>
      </c>
    </row>
    <row r="18" spans="1:18" ht="30">
      <c r="A18" s="359">
        <v>40</v>
      </c>
      <c r="B18" s="28">
        <v>1</v>
      </c>
      <c r="C18" s="28">
        <v>35</v>
      </c>
      <c r="D18" s="28" t="s">
        <v>439</v>
      </c>
      <c r="E18" s="33" t="s">
        <v>438</v>
      </c>
      <c r="F18" s="29" t="s">
        <v>0</v>
      </c>
      <c r="G18" s="163">
        <v>15010</v>
      </c>
      <c r="H18" s="28">
        <v>146</v>
      </c>
      <c r="I18" s="164">
        <v>2191460</v>
      </c>
      <c r="J18" s="30">
        <v>0</v>
      </c>
      <c r="K18" s="162">
        <v>0</v>
      </c>
      <c r="L18" s="161">
        <v>146</v>
      </c>
      <c r="M18" s="165">
        <v>2191460</v>
      </c>
      <c r="N18" s="573">
        <v>146</v>
      </c>
      <c r="O18" s="539">
        <v>2191460</v>
      </c>
      <c r="P18" s="572">
        <v>5253.5</v>
      </c>
      <c r="Q18" s="564">
        <f t="shared" si="1"/>
        <v>767011</v>
      </c>
      <c r="R18" s="23"/>
    </row>
    <row r="19" spans="1:18" ht="21">
      <c r="A19" s="360"/>
      <c r="B19" s="58"/>
      <c r="C19" s="58"/>
      <c r="D19" s="58"/>
      <c r="E19" s="60" t="s">
        <v>543</v>
      </c>
      <c r="F19" s="58"/>
      <c r="G19" s="163">
        <v>15010</v>
      </c>
      <c r="H19" s="58"/>
      <c r="I19" s="58"/>
      <c r="J19" s="58"/>
      <c r="K19" s="58"/>
      <c r="L19" s="161"/>
      <c r="M19" s="165"/>
      <c r="N19" s="574">
        <v>33.22</v>
      </c>
      <c r="O19" s="539">
        <v>498632.2</v>
      </c>
      <c r="P19" s="572">
        <v>5253.5</v>
      </c>
      <c r="Q19" s="564">
        <f t="shared" si="1"/>
        <v>174521.27</v>
      </c>
      <c r="R19" s="23" t="s">
        <v>543</v>
      </c>
    </row>
    <row r="20" spans="1:18">
      <c r="A20" s="359">
        <v>41</v>
      </c>
      <c r="B20" s="28">
        <v>2.1</v>
      </c>
      <c r="C20" s="28">
        <v>202</v>
      </c>
      <c r="D20" s="28" t="s">
        <v>437</v>
      </c>
      <c r="E20" s="33" t="s">
        <v>436</v>
      </c>
      <c r="F20" s="29" t="s">
        <v>0</v>
      </c>
      <c r="G20" s="163">
        <v>4035</v>
      </c>
      <c r="H20" s="28">
        <v>146</v>
      </c>
      <c r="I20" s="164">
        <v>589110</v>
      </c>
      <c r="J20" s="30"/>
      <c r="K20" s="162">
        <v>0</v>
      </c>
      <c r="L20" s="161">
        <v>146</v>
      </c>
      <c r="M20" s="165">
        <v>589110</v>
      </c>
      <c r="N20" s="573">
        <v>73.664400000000001</v>
      </c>
      <c r="O20" s="539">
        <v>297235.85399999999</v>
      </c>
      <c r="P20" s="572">
        <v>1412.25</v>
      </c>
      <c r="Q20" s="564">
        <f t="shared" si="1"/>
        <v>104032.54889999999</v>
      </c>
      <c r="R20" s="23"/>
    </row>
    <row r="21" spans="1:18">
      <c r="A21" s="359">
        <v>42</v>
      </c>
      <c r="B21" s="28">
        <v>2.2000000000000002</v>
      </c>
      <c r="C21" s="28">
        <v>36</v>
      </c>
      <c r="D21" s="28" t="s">
        <v>435</v>
      </c>
      <c r="E21" s="33" t="s">
        <v>434</v>
      </c>
      <c r="F21" s="29" t="s">
        <v>0</v>
      </c>
      <c r="G21" s="163">
        <v>3750</v>
      </c>
      <c r="H21" s="28">
        <v>61</v>
      </c>
      <c r="I21" s="164">
        <v>228750</v>
      </c>
      <c r="J21" s="30"/>
      <c r="K21" s="162">
        <v>0</v>
      </c>
      <c r="L21" s="161">
        <v>61</v>
      </c>
      <c r="M21" s="165">
        <v>228750</v>
      </c>
      <c r="N21" s="573">
        <v>61</v>
      </c>
      <c r="O21" s="539">
        <v>228750</v>
      </c>
      <c r="P21" s="572">
        <v>1312.5</v>
      </c>
      <c r="Q21" s="564">
        <f t="shared" si="1"/>
        <v>80062.5</v>
      </c>
      <c r="R21" s="23"/>
    </row>
    <row r="22" spans="1:18" ht="21">
      <c r="A22" s="360"/>
      <c r="B22" s="58"/>
      <c r="C22" s="58"/>
      <c r="D22" s="58"/>
      <c r="E22" s="60" t="s">
        <v>543</v>
      </c>
      <c r="F22" s="58"/>
      <c r="G22" s="163">
        <v>3750</v>
      </c>
      <c r="H22" s="58"/>
      <c r="I22" s="58"/>
      <c r="J22" s="58"/>
      <c r="K22" s="58"/>
      <c r="L22" s="161"/>
      <c r="M22" s="165"/>
      <c r="N22" s="574">
        <v>70.407399999999996</v>
      </c>
      <c r="O22" s="539">
        <v>264027.75</v>
      </c>
      <c r="P22" s="572">
        <v>1312.5</v>
      </c>
      <c r="Q22" s="564">
        <f t="shared" si="1"/>
        <v>92409.712499999994</v>
      </c>
      <c r="R22" s="23" t="s">
        <v>543</v>
      </c>
    </row>
    <row r="23" spans="1:18">
      <c r="A23" s="359">
        <v>48</v>
      </c>
      <c r="B23" s="28">
        <v>8</v>
      </c>
      <c r="C23" s="28">
        <v>42</v>
      </c>
      <c r="D23" s="28" t="s">
        <v>423</v>
      </c>
      <c r="E23" s="33" t="s">
        <v>422</v>
      </c>
      <c r="F23" s="29" t="s">
        <v>3</v>
      </c>
      <c r="G23" s="163">
        <v>525000</v>
      </c>
      <c r="H23" s="28">
        <v>3</v>
      </c>
      <c r="I23" s="164">
        <v>1575000</v>
      </c>
      <c r="J23" s="30"/>
      <c r="K23" s="162">
        <v>0</v>
      </c>
      <c r="L23" s="161">
        <v>3</v>
      </c>
      <c r="M23" s="165">
        <v>1575000</v>
      </c>
      <c r="N23" s="573">
        <v>3</v>
      </c>
      <c r="O23" s="539">
        <v>1575000</v>
      </c>
      <c r="P23" s="572">
        <v>183750</v>
      </c>
      <c r="Q23" s="564">
        <f t="shared" si="1"/>
        <v>551250</v>
      </c>
      <c r="R23" s="23"/>
    </row>
    <row r="24" spans="1:18">
      <c r="A24" s="359">
        <v>49</v>
      </c>
      <c r="B24" s="28">
        <v>15</v>
      </c>
      <c r="C24" s="28">
        <v>43</v>
      </c>
      <c r="D24" s="28" t="s">
        <v>421</v>
      </c>
      <c r="E24" s="33" t="s">
        <v>420</v>
      </c>
      <c r="F24" s="29" t="s">
        <v>0</v>
      </c>
      <c r="G24" s="163">
        <v>650.00000000000011</v>
      </c>
      <c r="H24" s="28">
        <v>40</v>
      </c>
      <c r="I24" s="164">
        <v>26000.000000000004</v>
      </c>
      <c r="J24" s="30"/>
      <c r="K24" s="162">
        <v>0</v>
      </c>
      <c r="L24" s="161">
        <v>40</v>
      </c>
      <c r="M24" s="165">
        <v>26000.000000000004</v>
      </c>
      <c r="N24" s="573">
        <v>40</v>
      </c>
      <c r="O24" s="539">
        <v>26000.000000000004</v>
      </c>
      <c r="P24" s="565">
        <v>227.5</v>
      </c>
      <c r="Q24" s="564">
        <f t="shared" si="1"/>
        <v>9100</v>
      </c>
      <c r="R24" s="23"/>
    </row>
    <row r="25" spans="1:18">
      <c r="A25" s="359">
        <v>54</v>
      </c>
      <c r="B25" s="28">
        <v>11</v>
      </c>
      <c r="C25" s="28">
        <v>48</v>
      </c>
      <c r="D25" s="28" t="s">
        <v>411</v>
      </c>
      <c r="E25" s="33" t="s">
        <v>410</v>
      </c>
      <c r="F25" s="29" t="s">
        <v>3</v>
      </c>
      <c r="G25" s="163">
        <v>18750</v>
      </c>
      <c r="H25" s="28">
        <v>5</v>
      </c>
      <c r="I25" s="164">
        <v>93750</v>
      </c>
      <c r="J25" s="30"/>
      <c r="K25" s="162">
        <v>0</v>
      </c>
      <c r="L25" s="161">
        <v>5</v>
      </c>
      <c r="M25" s="165">
        <v>93750</v>
      </c>
      <c r="N25" s="573">
        <v>5</v>
      </c>
      <c r="O25" s="539">
        <v>93750</v>
      </c>
      <c r="P25" s="565">
        <v>6562.5</v>
      </c>
      <c r="Q25" s="564">
        <f t="shared" si="1"/>
        <v>32812.5</v>
      </c>
      <c r="R25" s="23"/>
    </row>
    <row r="26" spans="1:18" ht="21">
      <c r="A26" s="365"/>
      <c r="B26" s="126"/>
      <c r="C26" s="126"/>
      <c r="D26" s="126"/>
      <c r="E26" s="127" t="s">
        <v>543</v>
      </c>
      <c r="F26" s="126"/>
      <c r="G26" s="166">
        <v>18750</v>
      </c>
      <c r="H26" s="126"/>
      <c r="I26" s="126"/>
      <c r="J26" s="126"/>
      <c r="K26" s="126"/>
      <c r="L26" s="169"/>
      <c r="M26" s="170"/>
      <c r="N26" s="575">
        <v>1</v>
      </c>
      <c r="O26" s="540">
        <v>18750</v>
      </c>
      <c r="P26" s="565">
        <v>6562.5</v>
      </c>
      <c r="Q26" s="564">
        <f t="shared" si="1"/>
        <v>6562.5</v>
      </c>
      <c r="R26" s="23" t="s">
        <v>543</v>
      </c>
    </row>
    <row r="27" spans="1:18" ht="90">
      <c r="A27" s="359">
        <v>144</v>
      </c>
      <c r="B27" s="28"/>
      <c r="C27" s="28">
        <v>116</v>
      </c>
      <c r="D27" s="28" t="s">
        <v>231</v>
      </c>
      <c r="E27" s="33" t="s">
        <v>230</v>
      </c>
      <c r="F27" s="29" t="s">
        <v>23</v>
      </c>
      <c r="G27" s="163">
        <v>5400</v>
      </c>
      <c r="H27" s="28">
        <v>10</v>
      </c>
      <c r="I27" s="164">
        <v>54000</v>
      </c>
      <c r="J27" s="30"/>
      <c r="K27" s="162">
        <v>0</v>
      </c>
      <c r="L27" s="161">
        <v>10</v>
      </c>
      <c r="M27" s="165">
        <v>54000</v>
      </c>
      <c r="N27" s="573">
        <v>10</v>
      </c>
      <c r="O27" s="539">
        <v>54000</v>
      </c>
      <c r="P27" s="565">
        <v>1890</v>
      </c>
      <c r="Q27" s="564">
        <f t="shared" si="1"/>
        <v>18900</v>
      </c>
      <c r="R27" s="23"/>
    </row>
    <row r="28" spans="1:18" ht="90">
      <c r="A28" s="359">
        <v>145</v>
      </c>
      <c r="B28" s="28"/>
      <c r="C28" s="28">
        <v>117</v>
      </c>
      <c r="D28" s="28" t="s">
        <v>229</v>
      </c>
      <c r="E28" s="33" t="s">
        <v>228</v>
      </c>
      <c r="F28" s="29" t="s">
        <v>23</v>
      </c>
      <c r="G28" s="163">
        <v>4500</v>
      </c>
      <c r="H28" s="28">
        <v>1.5</v>
      </c>
      <c r="I28" s="164">
        <v>6750</v>
      </c>
      <c r="J28" s="30"/>
      <c r="K28" s="162">
        <v>0</v>
      </c>
      <c r="L28" s="161">
        <v>1.5</v>
      </c>
      <c r="M28" s="165">
        <v>6750</v>
      </c>
      <c r="N28" s="573">
        <v>1.5</v>
      </c>
      <c r="O28" s="539">
        <v>6750</v>
      </c>
      <c r="P28" s="565">
        <v>1575</v>
      </c>
      <c r="Q28" s="564">
        <f t="shared" si="1"/>
        <v>2362.5</v>
      </c>
      <c r="R28" s="23"/>
    </row>
    <row r="29" spans="1:18" ht="21">
      <c r="A29" s="360"/>
      <c r="B29" s="58"/>
      <c r="C29" s="58"/>
      <c r="D29" s="58"/>
      <c r="E29" s="60" t="s">
        <v>543</v>
      </c>
      <c r="F29" s="58"/>
      <c r="G29" s="163">
        <v>4500</v>
      </c>
      <c r="H29" s="58"/>
      <c r="I29" s="58"/>
      <c r="J29" s="58"/>
      <c r="K29" s="58"/>
      <c r="L29" s="161"/>
      <c r="M29" s="165"/>
      <c r="N29" s="574">
        <v>50.401499999999999</v>
      </c>
      <c r="O29" s="539">
        <v>226806.75</v>
      </c>
      <c r="P29" s="565">
        <v>1575</v>
      </c>
      <c r="Q29" s="564">
        <f t="shared" si="1"/>
        <v>79382.362500000003</v>
      </c>
      <c r="R29" s="23" t="s">
        <v>543</v>
      </c>
    </row>
    <row r="30" spans="1:18" ht="90">
      <c r="A30" s="359">
        <v>146</v>
      </c>
      <c r="B30" s="28"/>
      <c r="C30" s="28">
        <v>118</v>
      </c>
      <c r="D30" s="28" t="s">
        <v>227</v>
      </c>
      <c r="E30" s="33" t="s">
        <v>226</v>
      </c>
      <c r="F30" s="29" t="s">
        <v>23</v>
      </c>
      <c r="G30" s="163">
        <v>900</v>
      </c>
      <c r="H30" s="28">
        <v>118</v>
      </c>
      <c r="I30" s="164">
        <v>106200</v>
      </c>
      <c r="J30" s="30"/>
      <c r="K30" s="162">
        <v>0</v>
      </c>
      <c r="L30" s="161">
        <v>118</v>
      </c>
      <c r="M30" s="165">
        <v>106200</v>
      </c>
      <c r="N30" s="573">
        <v>118</v>
      </c>
      <c r="O30" s="539">
        <v>106200</v>
      </c>
      <c r="P30" s="565">
        <v>315</v>
      </c>
      <c r="Q30" s="564">
        <f t="shared" si="1"/>
        <v>37170</v>
      </c>
      <c r="R30" s="23"/>
    </row>
    <row r="31" spans="1:18" ht="21">
      <c r="A31" s="360"/>
      <c r="B31" s="58"/>
      <c r="C31" s="58"/>
      <c r="D31" s="58"/>
      <c r="E31" s="60" t="s">
        <v>543</v>
      </c>
      <c r="F31" s="58"/>
      <c r="G31" s="163">
        <v>900</v>
      </c>
      <c r="H31" s="58"/>
      <c r="I31" s="58"/>
      <c r="J31" s="58"/>
      <c r="K31" s="58"/>
      <c r="L31" s="161"/>
      <c r="M31" s="165"/>
      <c r="N31" s="574">
        <v>34.691000000000003</v>
      </c>
      <c r="O31" s="539">
        <v>31221.9</v>
      </c>
      <c r="P31" s="565">
        <v>315</v>
      </c>
      <c r="Q31" s="564">
        <f t="shared" si="1"/>
        <v>10927.665000000001</v>
      </c>
      <c r="R31" s="23" t="s">
        <v>543</v>
      </c>
    </row>
    <row r="32" spans="1:18" ht="105">
      <c r="A32" s="359">
        <v>147</v>
      </c>
      <c r="B32" s="28"/>
      <c r="C32" s="28">
        <v>119</v>
      </c>
      <c r="D32" s="28" t="s">
        <v>225</v>
      </c>
      <c r="E32" s="33" t="s">
        <v>224</v>
      </c>
      <c r="F32" s="29" t="s">
        <v>0</v>
      </c>
      <c r="G32" s="163">
        <v>630</v>
      </c>
      <c r="H32" s="28">
        <v>25</v>
      </c>
      <c r="I32" s="164">
        <v>15750</v>
      </c>
      <c r="J32" s="30"/>
      <c r="K32" s="162">
        <v>0</v>
      </c>
      <c r="L32" s="161">
        <v>25</v>
      </c>
      <c r="M32" s="165">
        <v>15750</v>
      </c>
      <c r="N32" s="573">
        <v>25</v>
      </c>
      <c r="O32" s="539">
        <v>15750</v>
      </c>
      <c r="P32" s="565">
        <v>220.5</v>
      </c>
      <c r="Q32" s="564">
        <f t="shared" si="1"/>
        <v>5512.5</v>
      </c>
      <c r="R32" s="23"/>
    </row>
    <row r="33" spans="1:18" ht="21">
      <c r="A33" s="360"/>
      <c r="B33" s="58"/>
      <c r="C33" s="58"/>
      <c r="D33" s="58"/>
      <c r="E33" s="60" t="s">
        <v>543</v>
      </c>
      <c r="F33" s="58"/>
      <c r="G33" s="163">
        <v>630</v>
      </c>
      <c r="H33" s="58"/>
      <c r="I33" s="58"/>
      <c r="J33" s="58"/>
      <c r="K33" s="58"/>
      <c r="L33" s="161"/>
      <c r="M33" s="165"/>
      <c r="N33" s="574">
        <v>667.92650000000003</v>
      </c>
      <c r="O33" s="539">
        <v>420793.69500000001</v>
      </c>
      <c r="P33" s="565">
        <v>220.5</v>
      </c>
      <c r="Q33" s="564">
        <f t="shared" si="1"/>
        <v>147277.79325000002</v>
      </c>
      <c r="R33" s="23" t="s">
        <v>543</v>
      </c>
    </row>
    <row r="34" spans="1:18" ht="105">
      <c r="A34" s="359">
        <v>148</v>
      </c>
      <c r="B34" s="28"/>
      <c r="C34" s="28">
        <v>120</v>
      </c>
      <c r="D34" s="28" t="s">
        <v>223</v>
      </c>
      <c r="E34" s="33" t="s">
        <v>222</v>
      </c>
      <c r="F34" s="29" t="s">
        <v>3</v>
      </c>
      <c r="G34" s="163">
        <v>1800</v>
      </c>
      <c r="H34" s="28">
        <v>57</v>
      </c>
      <c r="I34" s="164">
        <v>102600</v>
      </c>
      <c r="J34" s="30"/>
      <c r="K34" s="162">
        <v>0</v>
      </c>
      <c r="L34" s="161">
        <v>57</v>
      </c>
      <c r="M34" s="165">
        <v>102600</v>
      </c>
      <c r="N34" s="573">
        <v>57</v>
      </c>
      <c r="O34" s="539">
        <v>102600</v>
      </c>
      <c r="P34" s="565">
        <v>630</v>
      </c>
      <c r="Q34" s="564">
        <f t="shared" si="1"/>
        <v>35910</v>
      </c>
      <c r="R34" s="23"/>
    </row>
    <row r="35" spans="1:18" ht="21">
      <c r="A35" s="360"/>
      <c r="B35" s="58"/>
      <c r="C35" s="58"/>
      <c r="D35" s="58"/>
      <c r="E35" s="60" t="s">
        <v>543</v>
      </c>
      <c r="F35" s="58"/>
      <c r="G35" s="163">
        <v>1800</v>
      </c>
      <c r="H35" s="58"/>
      <c r="I35" s="58"/>
      <c r="J35" s="58"/>
      <c r="K35" s="58"/>
      <c r="L35" s="161"/>
      <c r="M35" s="165"/>
      <c r="N35" s="574">
        <v>146</v>
      </c>
      <c r="O35" s="539">
        <v>262800</v>
      </c>
      <c r="P35" s="565">
        <v>630</v>
      </c>
      <c r="Q35" s="564">
        <f t="shared" si="1"/>
        <v>91980</v>
      </c>
      <c r="R35" s="23" t="s">
        <v>543</v>
      </c>
    </row>
    <row r="36" spans="1:18" ht="60">
      <c r="A36" s="359">
        <v>149</v>
      </c>
      <c r="B36" s="28"/>
      <c r="C36" s="28">
        <v>121</v>
      </c>
      <c r="D36" s="28" t="s">
        <v>221</v>
      </c>
      <c r="E36" s="33" t="s">
        <v>220</v>
      </c>
      <c r="F36" s="29" t="s">
        <v>23</v>
      </c>
      <c r="G36" s="163">
        <v>900</v>
      </c>
      <c r="H36" s="28">
        <v>250</v>
      </c>
      <c r="I36" s="164">
        <v>225000</v>
      </c>
      <c r="J36" s="30"/>
      <c r="K36" s="162">
        <v>0</v>
      </c>
      <c r="L36" s="161">
        <v>250</v>
      </c>
      <c r="M36" s="165">
        <v>225000</v>
      </c>
      <c r="N36" s="573">
        <v>250</v>
      </c>
      <c r="O36" s="539">
        <v>225000</v>
      </c>
      <c r="P36" s="565">
        <v>315</v>
      </c>
      <c r="Q36" s="564">
        <f t="shared" si="1"/>
        <v>78750</v>
      </c>
      <c r="R36" s="23"/>
    </row>
    <row r="37" spans="1:18" ht="21">
      <c r="A37" s="360"/>
      <c r="B37" s="58"/>
      <c r="C37" s="58"/>
      <c r="D37" s="58"/>
      <c r="E37" s="60" t="s">
        <v>543</v>
      </c>
      <c r="F37" s="58"/>
      <c r="G37" s="163">
        <v>900</v>
      </c>
      <c r="H37" s="58"/>
      <c r="I37" s="58"/>
      <c r="J37" s="58"/>
      <c r="K37" s="58"/>
      <c r="L37" s="161"/>
      <c r="M37" s="165"/>
      <c r="N37" s="574">
        <v>64.769000000000005</v>
      </c>
      <c r="O37" s="539">
        <v>58292.100000000006</v>
      </c>
      <c r="P37" s="565">
        <v>315</v>
      </c>
      <c r="Q37" s="564">
        <f t="shared" si="1"/>
        <v>20402.235000000001</v>
      </c>
      <c r="R37" s="23" t="s">
        <v>543</v>
      </c>
    </row>
    <row r="38" spans="1:18">
      <c r="A38" s="359">
        <v>150</v>
      </c>
      <c r="B38" s="28">
        <v>40</v>
      </c>
      <c r="C38" s="28">
        <v>122</v>
      </c>
      <c r="D38" s="28" t="s">
        <v>219</v>
      </c>
      <c r="E38" s="33" t="s">
        <v>218</v>
      </c>
      <c r="F38" s="29" t="s">
        <v>23</v>
      </c>
      <c r="G38" s="163">
        <v>18900</v>
      </c>
      <c r="H38" s="28">
        <v>3</v>
      </c>
      <c r="I38" s="164">
        <v>56700</v>
      </c>
      <c r="J38" s="30"/>
      <c r="K38" s="162">
        <v>0</v>
      </c>
      <c r="L38" s="161">
        <v>3</v>
      </c>
      <c r="M38" s="165">
        <v>56700</v>
      </c>
      <c r="N38" s="573">
        <v>3</v>
      </c>
      <c r="O38" s="539">
        <v>56700</v>
      </c>
      <c r="P38" s="565">
        <v>6615</v>
      </c>
      <c r="Q38" s="564">
        <f t="shared" si="1"/>
        <v>19845</v>
      </c>
      <c r="R38" s="23"/>
    </row>
    <row r="39" spans="1:18" ht="21">
      <c r="A39" s="360"/>
      <c r="B39" s="58"/>
      <c r="C39" s="58"/>
      <c r="D39" s="58"/>
      <c r="E39" s="60" t="s">
        <v>543</v>
      </c>
      <c r="F39" s="58"/>
      <c r="G39" s="163">
        <v>18900</v>
      </c>
      <c r="H39" s="58"/>
      <c r="I39" s="58"/>
      <c r="J39" s="58"/>
      <c r="K39" s="58"/>
      <c r="L39" s="161"/>
      <c r="M39" s="165"/>
      <c r="N39" s="573">
        <v>0.17</v>
      </c>
      <c r="O39" s="539">
        <v>3213.0000000000005</v>
      </c>
      <c r="P39" s="565">
        <v>6615</v>
      </c>
      <c r="Q39" s="564">
        <f t="shared" si="1"/>
        <v>1124.5500000000002</v>
      </c>
      <c r="R39" s="23" t="s">
        <v>543</v>
      </c>
    </row>
    <row r="40" spans="1:18">
      <c r="A40" s="359">
        <v>151</v>
      </c>
      <c r="B40" s="28">
        <v>41</v>
      </c>
      <c r="C40" s="28">
        <v>123</v>
      </c>
      <c r="D40" s="28" t="s">
        <v>217</v>
      </c>
      <c r="E40" s="33" t="s">
        <v>216</v>
      </c>
      <c r="F40" s="29" t="s">
        <v>0</v>
      </c>
      <c r="G40" s="163">
        <v>1170</v>
      </c>
      <c r="H40" s="28">
        <v>12</v>
      </c>
      <c r="I40" s="164">
        <v>14040</v>
      </c>
      <c r="J40" s="30"/>
      <c r="K40" s="162">
        <v>0</v>
      </c>
      <c r="L40" s="161">
        <v>12</v>
      </c>
      <c r="M40" s="165">
        <v>14040</v>
      </c>
      <c r="N40" s="573">
        <v>0</v>
      </c>
      <c r="O40" s="539">
        <v>0</v>
      </c>
      <c r="P40" s="565">
        <v>409.5</v>
      </c>
      <c r="Q40" s="564">
        <f t="shared" si="1"/>
        <v>0</v>
      </c>
      <c r="R40" s="23"/>
    </row>
    <row r="41" spans="1:18" ht="21">
      <c r="A41" s="360"/>
      <c r="B41" s="58"/>
      <c r="C41" s="58"/>
      <c r="D41" s="58"/>
      <c r="E41" s="58"/>
      <c r="F41" s="58"/>
      <c r="G41" s="58"/>
      <c r="H41" s="58"/>
      <c r="I41" s="58"/>
      <c r="J41" s="58"/>
      <c r="K41" s="58"/>
      <c r="L41" s="161"/>
      <c r="M41" s="58"/>
      <c r="N41" s="576"/>
      <c r="O41" s="541"/>
      <c r="P41" s="566"/>
      <c r="Q41" s="564"/>
      <c r="R41" s="23"/>
    </row>
    <row r="42" spans="1:18">
      <c r="A42" s="359">
        <v>152</v>
      </c>
      <c r="B42" s="28">
        <v>41</v>
      </c>
      <c r="C42" s="28">
        <v>124</v>
      </c>
      <c r="D42" s="28" t="s">
        <v>215</v>
      </c>
      <c r="E42" s="33" t="s">
        <v>214</v>
      </c>
      <c r="F42" s="29" t="s">
        <v>0</v>
      </c>
      <c r="G42" s="163">
        <v>900</v>
      </c>
      <c r="H42" s="28">
        <v>12</v>
      </c>
      <c r="I42" s="164">
        <v>10800</v>
      </c>
      <c r="J42" s="30"/>
      <c r="K42" s="162">
        <v>0</v>
      </c>
      <c r="L42" s="161">
        <v>12</v>
      </c>
      <c r="M42" s="165">
        <v>10800</v>
      </c>
      <c r="N42" s="573">
        <v>0</v>
      </c>
      <c r="O42" s="539">
        <v>0</v>
      </c>
      <c r="P42" s="565">
        <v>315</v>
      </c>
      <c r="Q42" s="564">
        <f t="shared" si="1"/>
        <v>0</v>
      </c>
      <c r="R42" s="23"/>
    </row>
    <row r="43" spans="1:18" ht="21">
      <c r="A43" s="360"/>
      <c r="B43" s="58"/>
      <c r="C43" s="58"/>
      <c r="D43" s="58"/>
      <c r="E43" s="58"/>
      <c r="F43" s="58"/>
      <c r="G43" s="58"/>
      <c r="H43" s="58"/>
      <c r="I43" s="58"/>
      <c r="J43" s="58"/>
      <c r="K43" s="58"/>
      <c r="L43" s="161"/>
      <c r="M43" s="58"/>
      <c r="N43" s="576"/>
      <c r="O43" s="541"/>
      <c r="P43" s="566"/>
      <c r="Q43" s="564"/>
      <c r="R43" s="23"/>
    </row>
    <row r="44" spans="1:18" ht="30">
      <c r="A44" s="359">
        <v>153</v>
      </c>
      <c r="B44" s="28">
        <v>42</v>
      </c>
      <c r="C44" s="28">
        <v>125</v>
      </c>
      <c r="D44" s="28" t="s">
        <v>213</v>
      </c>
      <c r="E44" s="33" t="s">
        <v>212</v>
      </c>
      <c r="F44" s="29" t="s">
        <v>23</v>
      </c>
      <c r="G44" s="163">
        <v>15300</v>
      </c>
      <c r="H44" s="28">
        <v>3</v>
      </c>
      <c r="I44" s="164">
        <v>45900</v>
      </c>
      <c r="J44" s="30"/>
      <c r="K44" s="162">
        <v>0</v>
      </c>
      <c r="L44" s="161">
        <v>3</v>
      </c>
      <c r="M44" s="165">
        <v>45900</v>
      </c>
      <c r="N44" s="573">
        <v>3</v>
      </c>
      <c r="O44" s="539">
        <v>45900</v>
      </c>
      <c r="P44" s="565">
        <v>5355</v>
      </c>
      <c r="Q44" s="564">
        <f t="shared" si="1"/>
        <v>16065</v>
      </c>
      <c r="R44" s="23"/>
    </row>
    <row r="45" spans="1:18" ht="21">
      <c r="A45" s="360"/>
      <c r="B45" s="58"/>
      <c r="C45" s="58"/>
      <c r="D45" s="58"/>
      <c r="E45" s="60" t="s">
        <v>543</v>
      </c>
      <c r="F45" s="58"/>
      <c r="G45" s="163">
        <v>15300</v>
      </c>
      <c r="H45" s="58"/>
      <c r="I45" s="58"/>
      <c r="J45" s="58"/>
      <c r="K45" s="58"/>
      <c r="L45" s="161"/>
      <c r="M45" s="165"/>
      <c r="N45" s="574">
        <v>108.95100000000001</v>
      </c>
      <c r="O45" s="539">
        <v>1666950.3</v>
      </c>
      <c r="P45" s="565">
        <v>5355</v>
      </c>
      <c r="Q45" s="564">
        <f t="shared" si="1"/>
        <v>583432.6050000001</v>
      </c>
      <c r="R45" s="23"/>
    </row>
    <row r="46" spans="1:18" ht="30">
      <c r="A46" s="359">
        <v>154</v>
      </c>
      <c r="B46" s="28">
        <v>43</v>
      </c>
      <c r="C46" s="28">
        <v>126</v>
      </c>
      <c r="D46" s="28" t="s">
        <v>211</v>
      </c>
      <c r="E46" s="33" t="s">
        <v>210</v>
      </c>
      <c r="F46" s="29" t="s">
        <v>0</v>
      </c>
      <c r="G46" s="163">
        <v>2700</v>
      </c>
      <c r="H46" s="28">
        <v>500</v>
      </c>
      <c r="I46" s="164">
        <v>1350000</v>
      </c>
      <c r="J46" s="30"/>
      <c r="K46" s="162">
        <v>0</v>
      </c>
      <c r="L46" s="161">
        <v>500</v>
      </c>
      <c r="M46" s="165">
        <v>1350000</v>
      </c>
      <c r="N46" s="573">
        <v>404.9325</v>
      </c>
      <c r="O46" s="539">
        <v>1093317.75</v>
      </c>
      <c r="P46" s="565">
        <v>945</v>
      </c>
      <c r="Q46" s="564">
        <f t="shared" si="1"/>
        <v>382661.21250000002</v>
      </c>
      <c r="R46" s="23"/>
    </row>
    <row r="47" spans="1:18" ht="21">
      <c r="A47" s="360"/>
      <c r="B47" s="58"/>
      <c r="C47" s="58"/>
      <c r="D47" s="58"/>
      <c r="E47" s="58"/>
      <c r="F47" s="58"/>
      <c r="G47" s="58"/>
      <c r="H47" s="58"/>
      <c r="I47" s="58"/>
      <c r="J47" s="58"/>
      <c r="K47" s="58"/>
      <c r="L47" s="161"/>
      <c r="M47" s="58"/>
      <c r="N47" s="576"/>
      <c r="O47" s="541"/>
      <c r="P47" s="566"/>
      <c r="Q47" s="564"/>
      <c r="R47" s="23"/>
    </row>
    <row r="48" spans="1:18" ht="30">
      <c r="A48" s="359">
        <v>155</v>
      </c>
      <c r="B48" s="28">
        <v>44</v>
      </c>
      <c r="C48" s="28">
        <v>127</v>
      </c>
      <c r="D48" s="28" t="s">
        <v>209</v>
      </c>
      <c r="E48" s="33" t="s">
        <v>208</v>
      </c>
      <c r="F48" s="29" t="s">
        <v>23</v>
      </c>
      <c r="G48" s="163">
        <v>9000</v>
      </c>
      <c r="H48" s="28">
        <v>1.5</v>
      </c>
      <c r="I48" s="164">
        <v>13500</v>
      </c>
      <c r="J48" s="30"/>
      <c r="K48" s="162">
        <v>0</v>
      </c>
      <c r="L48" s="161">
        <v>1.5</v>
      </c>
      <c r="M48" s="165">
        <v>13500</v>
      </c>
      <c r="N48" s="573">
        <v>0</v>
      </c>
      <c r="O48" s="539">
        <v>0</v>
      </c>
      <c r="P48" s="565">
        <v>3150</v>
      </c>
      <c r="Q48" s="564">
        <f t="shared" si="1"/>
        <v>0</v>
      </c>
      <c r="R48" s="23"/>
    </row>
    <row r="49" spans="1:18" ht="21">
      <c r="A49" s="360"/>
      <c r="B49" s="58"/>
      <c r="C49" s="58"/>
      <c r="D49" s="58"/>
      <c r="E49" s="58"/>
      <c r="F49" s="58"/>
      <c r="G49" s="58"/>
      <c r="H49" s="58"/>
      <c r="I49" s="58"/>
      <c r="J49" s="58"/>
      <c r="K49" s="58"/>
      <c r="L49" s="161"/>
      <c r="M49" s="58"/>
      <c r="N49" s="576"/>
      <c r="O49" s="541"/>
      <c r="P49" s="566"/>
      <c r="Q49" s="564"/>
      <c r="R49" s="23"/>
    </row>
    <row r="50" spans="1:18" ht="45">
      <c r="A50" s="359">
        <v>156</v>
      </c>
      <c r="B50" s="28">
        <v>45</v>
      </c>
      <c r="C50" s="28">
        <v>128</v>
      </c>
      <c r="D50" s="28" t="s">
        <v>207</v>
      </c>
      <c r="E50" s="33" t="s">
        <v>206</v>
      </c>
      <c r="F50" s="29" t="s">
        <v>23</v>
      </c>
      <c r="G50" s="163">
        <v>7200</v>
      </c>
      <c r="H50" s="28">
        <v>23</v>
      </c>
      <c r="I50" s="164">
        <v>165600</v>
      </c>
      <c r="J50" s="30"/>
      <c r="K50" s="162">
        <v>0</v>
      </c>
      <c r="L50" s="161">
        <v>23</v>
      </c>
      <c r="M50" s="165">
        <v>165600</v>
      </c>
      <c r="N50" s="573">
        <v>16.865100000000002</v>
      </c>
      <c r="O50" s="539">
        <v>121428.72000000002</v>
      </c>
      <c r="P50" s="565">
        <v>2520</v>
      </c>
      <c r="Q50" s="564">
        <f t="shared" si="1"/>
        <v>42500.052000000003</v>
      </c>
      <c r="R50" s="23"/>
    </row>
    <row r="51" spans="1:18" ht="21">
      <c r="A51" s="360"/>
      <c r="B51" s="58"/>
      <c r="C51" s="58"/>
      <c r="D51" s="58"/>
      <c r="E51" s="58"/>
      <c r="F51" s="58"/>
      <c r="G51" s="58"/>
      <c r="H51" s="58"/>
      <c r="I51" s="58"/>
      <c r="J51" s="58"/>
      <c r="K51" s="58"/>
      <c r="L51" s="161"/>
      <c r="M51" s="58"/>
      <c r="N51" s="576"/>
      <c r="O51" s="541"/>
      <c r="P51" s="566"/>
      <c r="Q51" s="564"/>
      <c r="R51" s="23"/>
    </row>
    <row r="52" spans="1:18" ht="30">
      <c r="A52" s="359">
        <v>157</v>
      </c>
      <c r="B52" s="28">
        <v>46</v>
      </c>
      <c r="C52" s="28">
        <v>129</v>
      </c>
      <c r="D52" s="28" t="s">
        <v>205</v>
      </c>
      <c r="E52" s="33" t="s">
        <v>204</v>
      </c>
      <c r="F52" s="29" t="s">
        <v>203</v>
      </c>
      <c r="G52" s="163">
        <v>126000</v>
      </c>
      <c r="H52" s="28">
        <v>1.25</v>
      </c>
      <c r="I52" s="164">
        <v>157500</v>
      </c>
      <c r="J52" s="30"/>
      <c r="K52" s="162">
        <v>0</v>
      </c>
      <c r="L52" s="161">
        <v>1.25</v>
      </c>
      <c r="M52" s="165">
        <v>157500</v>
      </c>
      <c r="N52" s="573">
        <v>0.76860000000000006</v>
      </c>
      <c r="O52" s="539">
        <v>96843.6</v>
      </c>
      <c r="P52" s="565">
        <v>44100</v>
      </c>
      <c r="Q52" s="564">
        <f t="shared" si="1"/>
        <v>33895.26</v>
      </c>
      <c r="R52" s="23"/>
    </row>
    <row r="53" spans="1:18" ht="21">
      <c r="A53" s="360"/>
      <c r="B53" s="58"/>
      <c r="C53" s="58"/>
      <c r="D53" s="58"/>
      <c r="E53" s="58"/>
      <c r="F53" s="58"/>
      <c r="G53" s="58"/>
      <c r="H53" s="58"/>
      <c r="I53" s="58"/>
      <c r="J53" s="58"/>
      <c r="K53" s="58"/>
      <c r="L53" s="161"/>
      <c r="M53" s="58"/>
      <c r="N53" s="576"/>
      <c r="O53" s="541"/>
      <c r="P53" s="566"/>
      <c r="Q53" s="564"/>
      <c r="R53" s="23"/>
    </row>
    <row r="54" spans="1:18" ht="45">
      <c r="A54" s="359">
        <v>158</v>
      </c>
      <c r="B54" s="28">
        <v>49</v>
      </c>
      <c r="C54" s="28">
        <v>130</v>
      </c>
      <c r="D54" s="28" t="s">
        <v>202</v>
      </c>
      <c r="E54" s="33" t="s">
        <v>201</v>
      </c>
      <c r="F54" s="29" t="s">
        <v>0</v>
      </c>
      <c r="G54" s="163">
        <v>1224</v>
      </c>
      <c r="H54" s="28">
        <v>1600</v>
      </c>
      <c r="I54" s="164">
        <v>1958400</v>
      </c>
      <c r="J54" s="30"/>
      <c r="K54" s="162">
        <v>0</v>
      </c>
      <c r="L54" s="161">
        <v>1600</v>
      </c>
      <c r="M54" s="165">
        <v>1958400</v>
      </c>
      <c r="N54" s="573">
        <v>1600</v>
      </c>
      <c r="O54" s="539">
        <v>1958400</v>
      </c>
      <c r="P54" s="565">
        <v>428.4</v>
      </c>
      <c r="Q54" s="564">
        <f t="shared" si="1"/>
        <v>685440</v>
      </c>
      <c r="R54" s="23"/>
    </row>
    <row r="55" spans="1:18" ht="21">
      <c r="A55" s="360"/>
      <c r="B55" s="58"/>
      <c r="C55" s="58"/>
      <c r="D55" s="58"/>
      <c r="E55" s="60" t="s">
        <v>543</v>
      </c>
      <c r="F55" s="58"/>
      <c r="G55" s="163">
        <v>1224</v>
      </c>
      <c r="H55" s="58"/>
      <c r="I55" s="58"/>
      <c r="J55" s="58"/>
      <c r="K55" s="58"/>
      <c r="L55" s="161"/>
      <c r="M55" s="165"/>
      <c r="N55" s="574">
        <v>548.80400000000009</v>
      </c>
      <c r="O55" s="539">
        <v>671736.09600000014</v>
      </c>
      <c r="P55" s="565">
        <v>428.4</v>
      </c>
      <c r="Q55" s="564">
        <f t="shared" si="1"/>
        <v>235107.63360000003</v>
      </c>
      <c r="R55" s="23"/>
    </row>
    <row r="56" spans="1:18" ht="30">
      <c r="A56" s="359">
        <v>159</v>
      </c>
      <c r="B56" s="28">
        <v>51</v>
      </c>
      <c r="C56" s="28">
        <v>131</v>
      </c>
      <c r="D56" s="28" t="s">
        <v>200</v>
      </c>
      <c r="E56" s="33" t="s">
        <v>199</v>
      </c>
      <c r="F56" s="29" t="s">
        <v>0</v>
      </c>
      <c r="G56" s="163">
        <v>360</v>
      </c>
      <c r="H56" s="28">
        <v>77.78</v>
      </c>
      <c r="I56" s="164">
        <v>28000.799999999999</v>
      </c>
      <c r="J56" s="30"/>
      <c r="K56" s="162">
        <v>0</v>
      </c>
      <c r="L56" s="161">
        <v>77.78</v>
      </c>
      <c r="M56" s="165">
        <v>28000.799999999999</v>
      </c>
      <c r="N56" s="573">
        <v>43.050000000000004</v>
      </c>
      <c r="O56" s="539">
        <v>15498.000000000002</v>
      </c>
      <c r="P56" s="565">
        <v>126</v>
      </c>
      <c r="Q56" s="564">
        <f t="shared" si="1"/>
        <v>5424.3</v>
      </c>
      <c r="R56" s="23"/>
    </row>
    <row r="57" spans="1:18" ht="21">
      <c r="A57" s="360"/>
      <c r="B57" s="58"/>
      <c r="C57" s="58"/>
      <c r="D57" s="58"/>
      <c r="E57" s="58"/>
      <c r="F57" s="58"/>
      <c r="G57" s="58"/>
      <c r="H57" s="58"/>
      <c r="I57" s="58"/>
      <c r="J57" s="58"/>
      <c r="K57" s="58"/>
      <c r="L57" s="161"/>
      <c r="M57" s="58"/>
      <c r="N57" s="576"/>
      <c r="O57" s="541"/>
      <c r="P57" s="566"/>
      <c r="Q57" s="564"/>
      <c r="R57" s="23"/>
    </row>
    <row r="58" spans="1:18" ht="135">
      <c r="A58" s="359">
        <v>160</v>
      </c>
      <c r="B58" s="28">
        <v>92</v>
      </c>
      <c r="C58" s="28">
        <v>222</v>
      </c>
      <c r="D58" s="28" t="s">
        <v>198</v>
      </c>
      <c r="E58" s="33" t="s">
        <v>197</v>
      </c>
      <c r="F58" s="29" t="s">
        <v>0</v>
      </c>
      <c r="G58" s="163">
        <v>270</v>
      </c>
      <c r="H58" s="28">
        <v>4447</v>
      </c>
      <c r="I58" s="164">
        <v>1200690</v>
      </c>
      <c r="J58" s="30"/>
      <c r="K58" s="162">
        <v>0</v>
      </c>
      <c r="L58" s="161">
        <v>4447</v>
      </c>
      <c r="M58" s="165">
        <v>1200690</v>
      </c>
      <c r="N58" s="573">
        <v>1811.5335</v>
      </c>
      <c r="O58" s="539">
        <v>489114.04499999998</v>
      </c>
      <c r="P58" s="565">
        <v>94.5</v>
      </c>
      <c r="Q58" s="564">
        <f t="shared" si="1"/>
        <v>171189.91575000001</v>
      </c>
      <c r="R58" s="23"/>
    </row>
    <row r="59" spans="1:18" ht="21">
      <c r="A59" s="360"/>
      <c r="B59" s="58"/>
      <c r="C59" s="58"/>
      <c r="D59" s="58"/>
      <c r="E59" s="58"/>
      <c r="F59" s="58"/>
      <c r="G59" s="58"/>
      <c r="H59" s="58"/>
      <c r="I59" s="58"/>
      <c r="J59" s="58"/>
      <c r="K59" s="58"/>
      <c r="L59" s="161"/>
      <c r="M59" s="58"/>
      <c r="N59" s="576"/>
      <c r="O59" s="541"/>
      <c r="P59" s="566"/>
      <c r="Q59" s="564"/>
      <c r="R59" s="23"/>
    </row>
    <row r="60" spans="1:18">
      <c r="A60" s="359">
        <v>161</v>
      </c>
      <c r="B60" s="28">
        <v>53</v>
      </c>
      <c r="C60" s="28">
        <v>132</v>
      </c>
      <c r="D60" s="28" t="s">
        <v>196</v>
      </c>
      <c r="E60" s="33" t="s">
        <v>195</v>
      </c>
      <c r="F60" s="29" t="s">
        <v>0</v>
      </c>
      <c r="G60" s="163">
        <v>1710</v>
      </c>
      <c r="H60" s="28">
        <v>85</v>
      </c>
      <c r="I60" s="164">
        <v>145350</v>
      </c>
      <c r="J60" s="30"/>
      <c r="K60" s="162">
        <v>0</v>
      </c>
      <c r="L60" s="161">
        <v>85</v>
      </c>
      <c r="M60" s="165">
        <v>145350</v>
      </c>
      <c r="N60" s="573">
        <v>85</v>
      </c>
      <c r="O60" s="539">
        <v>145350</v>
      </c>
      <c r="P60" s="565">
        <v>598.5</v>
      </c>
      <c r="Q60" s="564">
        <f t="shared" si="1"/>
        <v>50872.5</v>
      </c>
      <c r="R60" s="23"/>
    </row>
    <row r="61" spans="1:18" ht="21">
      <c r="A61" s="360"/>
      <c r="B61" s="58"/>
      <c r="C61" s="58"/>
      <c r="D61" s="58"/>
      <c r="E61" s="60" t="s">
        <v>543</v>
      </c>
      <c r="F61" s="58"/>
      <c r="G61" s="163">
        <v>1710</v>
      </c>
      <c r="H61" s="58"/>
      <c r="I61" s="58"/>
      <c r="J61" s="58"/>
      <c r="K61" s="58"/>
      <c r="L61" s="161"/>
      <c r="M61" s="165"/>
      <c r="N61" s="574">
        <v>13.080500000000001</v>
      </c>
      <c r="O61" s="539">
        <v>22367.655000000002</v>
      </c>
      <c r="P61" s="565">
        <v>598.5</v>
      </c>
      <c r="Q61" s="564">
        <f t="shared" si="1"/>
        <v>7828.6792500000001</v>
      </c>
      <c r="R61" s="23" t="s">
        <v>543</v>
      </c>
    </row>
    <row r="62" spans="1:18" ht="30">
      <c r="A62" s="359">
        <v>162</v>
      </c>
      <c r="B62" s="28">
        <v>55</v>
      </c>
      <c r="C62" s="28">
        <v>133</v>
      </c>
      <c r="D62" s="28" t="s">
        <v>194</v>
      </c>
      <c r="E62" s="33" t="s">
        <v>193</v>
      </c>
      <c r="F62" s="29" t="s">
        <v>0</v>
      </c>
      <c r="G62" s="163">
        <v>1440</v>
      </c>
      <c r="H62" s="28">
        <v>225</v>
      </c>
      <c r="I62" s="164">
        <v>324000</v>
      </c>
      <c r="J62" s="30"/>
      <c r="K62" s="162">
        <v>0</v>
      </c>
      <c r="L62" s="161">
        <v>225</v>
      </c>
      <c r="M62" s="165">
        <v>324000</v>
      </c>
      <c r="N62" s="574">
        <v>225</v>
      </c>
      <c r="O62" s="539">
        <v>324000</v>
      </c>
      <c r="P62" s="565">
        <v>504</v>
      </c>
      <c r="Q62" s="564">
        <f t="shared" si="1"/>
        <v>113400</v>
      </c>
      <c r="R62" s="23"/>
    </row>
    <row r="63" spans="1:18" ht="21">
      <c r="A63" s="360"/>
      <c r="B63" s="58"/>
      <c r="C63" s="58"/>
      <c r="D63" s="58"/>
      <c r="E63" s="60" t="s">
        <v>543</v>
      </c>
      <c r="F63" s="58"/>
      <c r="G63" s="163">
        <v>1440</v>
      </c>
      <c r="H63" s="58"/>
      <c r="I63" s="58"/>
      <c r="J63" s="58"/>
      <c r="K63" s="58"/>
      <c r="L63" s="161"/>
      <c r="M63" s="165"/>
      <c r="N63" s="574">
        <v>115</v>
      </c>
      <c r="O63" s="539">
        <v>165600</v>
      </c>
      <c r="P63" s="565">
        <v>504</v>
      </c>
      <c r="Q63" s="564">
        <f t="shared" si="1"/>
        <v>57960</v>
      </c>
      <c r="R63" s="23" t="s">
        <v>543</v>
      </c>
    </row>
    <row r="64" spans="1:18" ht="30">
      <c r="A64" s="359">
        <v>163</v>
      </c>
      <c r="B64" s="28">
        <v>56</v>
      </c>
      <c r="C64" s="28">
        <v>134</v>
      </c>
      <c r="D64" s="28" t="s">
        <v>192</v>
      </c>
      <c r="E64" s="33" t="s">
        <v>191</v>
      </c>
      <c r="F64" s="29" t="s">
        <v>0</v>
      </c>
      <c r="G64" s="163">
        <v>1440</v>
      </c>
      <c r="H64" s="28">
        <v>350</v>
      </c>
      <c r="I64" s="164">
        <v>504000</v>
      </c>
      <c r="J64" s="30"/>
      <c r="K64" s="162">
        <v>0</v>
      </c>
      <c r="L64" s="161">
        <v>350</v>
      </c>
      <c r="M64" s="165">
        <v>504000</v>
      </c>
      <c r="N64" s="573">
        <v>270.21750000000003</v>
      </c>
      <c r="O64" s="539">
        <v>389113.20000000007</v>
      </c>
      <c r="P64" s="565">
        <v>504</v>
      </c>
      <c r="Q64" s="564">
        <f t="shared" si="1"/>
        <v>136189.62000000002</v>
      </c>
      <c r="R64" s="23"/>
    </row>
    <row r="65" spans="1:18" ht="21">
      <c r="A65" s="360"/>
      <c r="B65" s="58"/>
      <c r="C65" s="58"/>
      <c r="D65" s="58"/>
      <c r="E65" s="58"/>
      <c r="F65" s="58"/>
      <c r="G65" s="58"/>
      <c r="H65" s="58"/>
      <c r="I65" s="58"/>
      <c r="J65" s="58"/>
      <c r="K65" s="58"/>
      <c r="L65" s="161"/>
      <c r="M65" s="58"/>
      <c r="N65" s="576"/>
      <c r="O65" s="541"/>
      <c r="P65" s="566"/>
      <c r="Q65" s="564"/>
      <c r="R65" s="23"/>
    </row>
    <row r="66" spans="1:18" ht="45">
      <c r="A66" s="359">
        <v>164</v>
      </c>
      <c r="B66" s="28">
        <v>57</v>
      </c>
      <c r="C66" s="28">
        <v>135</v>
      </c>
      <c r="D66" s="28" t="s">
        <v>190</v>
      </c>
      <c r="E66" s="33" t="s">
        <v>189</v>
      </c>
      <c r="F66" s="29" t="s">
        <v>0</v>
      </c>
      <c r="G66" s="163">
        <v>360</v>
      </c>
      <c r="H66" s="28">
        <v>4447</v>
      </c>
      <c r="I66" s="164">
        <v>1600920</v>
      </c>
      <c r="J66" s="30"/>
      <c r="K66" s="162">
        <v>0</v>
      </c>
      <c r="L66" s="161">
        <v>4447</v>
      </c>
      <c r="M66" s="165">
        <v>1600920</v>
      </c>
      <c r="N66" s="573">
        <v>1372.0140000000001</v>
      </c>
      <c r="O66" s="539">
        <v>493925.04000000004</v>
      </c>
      <c r="P66" s="565">
        <v>126</v>
      </c>
      <c r="Q66" s="564">
        <f t="shared" si="1"/>
        <v>172873.76400000002</v>
      </c>
      <c r="R66" s="23"/>
    </row>
    <row r="67" spans="1:18" ht="21">
      <c r="A67" s="360"/>
      <c r="B67" s="58"/>
      <c r="C67" s="58"/>
      <c r="D67" s="58"/>
      <c r="E67" s="58"/>
      <c r="F67" s="58"/>
      <c r="G67" s="58"/>
      <c r="H67" s="58"/>
      <c r="I67" s="58"/>
      <c r="J67" s="58"/>
      <c r="K67" s="58"/>
      <c r="L67" s="161"/>
      <c r="M67" s="58"/>
      <c r="N67" s="576"/>
      <c r="O67" s="541"/>
      <c r="P67" s="566"/>
      <c r="Q67" s="564"/>
      <c r="R67" s="23"/>
    </row>
    <row r="68" spans="1:18">
      <c r="A68" s="359">
        <v>165</v>
      </c>
      <c r="B68" s="28">
        <v>59</v>
      </c>
      <c r="C68" s="28">
        <v>136</v>
      </c>
      <c r="D68" s="28" t="s">
        <v>188</v>
      </c>
      <c r="E68" s="33" t="s">
        <v>187</v>
      </c>
      <c r="F68" s="29" t="s">
        <v>0</v>
      </c>
      <c r="G68" s="163">
        <v>360</v>
      </c>
      <c r="H68" s="28">
        <v>313</v>
      </c>
      <c r="I68" s="164">
        <v>112680</v>
      </c>
      <c r="J68" s="30"/>
      <c r="K68" s="162">
        <v>0</v>
      </c>
      <c r="L68" s="161">
        <v>313</v>
      </c>
      <c r="M68" s="165">
        <v>112680</v>
      </c>
      <c r="N68" s="573">
        <v>75</v>
      </c>
      <c r="O68" s="539">
        <v>27000</v>
      </c>
      <c r="P68" s="565">
        <v>126</v>
      </c>
      <c r="Q68" s="564">
        <f t="shared" si="1"/>
        <v>9450</v>
      </c>
      <c r="R68" s="23"/>
    </row>
    <row r="69" spans="1:18" ht="21">
      <c r="A69" s="360"/>
      <c r="B69" s="58"/>
      <c r="C69" s="58"/>
      <c r="D69" s="58"/>
      <c r="E69" s="58"/>
      <c r="F69" s="58"/>
      <c r="G69" s="58"/>
      <c r="H69" s="58"/>
      <c r="I69" s="58"/>
      <c r="J69" s="58"/>
      <c r="K69" s="58"/>
      <c r="L69" s="161"/>
      <c r="M69" s="58"/>
      <c r="N69" s="576"/>
      <c r="O69" s="541"/>
      <c r="P69" s="566"/>
      <c r="Q69" s="564"/>
      <c r="R69" s="23"/>
    </row>
    <row r="70" spans="1:18">
      <c r="A70" s="359">
        <v>166</v>
      </c>
      <c r="B70" s="28">
        <v>60</v>
      </c>
      <c r="C70" s="28">
        <v>137</v>
      </c>
      <c r="D70" s="28" t="s">
        <v>186</v>
      </c>
      <c r="E70" s="33" t="s">
        <v>185</v>
      </c>
      <c r="F70" s="29" t="s">
        <v>0</v>
      </c>
      <c r="G70" s="163">
        <v>270</v>
      </c>
      <c r="H70" s="28">
        <v>88</v>
      </c>
      <c r="I70" s="164">
        <v>23760</v>
      </c>
      <c r="J70" s="30"/>
      <c r="K70" s="162">
        <v>0</v>
      </c>
      <c r="L70" s="161">
        <v>88</v>
      </c>
      <c r="M70" s="165">
        <v>23760</v>
      </c>
      <c r="N70" s="573">
        <v>88</v>
      </c>
      <c r="O70" s="539">
        <v>23760</v>
      </c>
      <c r="P70" s="565">
        <v>94.5</v>
      </c>
      <c r="Q70" s="564">
        <f t="shared" si="1"/>
        <v>8316</v>
      </c>
      <c r="R70" s="23"/>
    </row>
    <row r="71" spans="1:18" ht="21">
      <c r="A71" s="360"/>
      <c r="B71" s="58"/>
      <c r="C71" s="58"/>
      <c r="D71" s="58"/>
      <c r="E71" s="60" t="s">
        <v>543</v>
      </c>
      <c r="F71" s="58"/>
      <c r="G71" s="163">
        <v>270</v>
      </c>
      <c r="H71" s="58"/>
      <c r="I71" s="58"/>
      <c r="J71" s="58"/>
      <c r="K71" s="58"/>
      <c r="L71" s="161"/>
      <c r="M71" s="165"/>
      <c r="N71" s="574">
        <v>38.420000000000016</v>
      </c>
      <c r="O71" s="539">
        <v>10373.400000000005</v>
      </c>
      <c r="P71" s="565">
        <v>94.5</v>
      </c>
      <c r="Q71" s="564">
        <f t="shared" si="1"/>
        <v>3630.6900000000014</v>
      </c>
      <c r="R71" s="23" t="s">
        <v>543</v>
      </c>
    </row>
    <row r="72" spans="1:18">
      <c r="A72" s="359">
        <v>167</v>
      </c>
      <c r="B72" s="28">
        <v>61</v>
      </c>
      <c r="C72" s="28">
        <v>138</v>
      </c>
      <c r="D72" s="28" t="s">
        <v>184</v>
      </c>
      <c r="E72" s="33" t="s">
        <v>183</v>
      </c>
      <c r="F72" s="29" t="s">
        <v>0</v>
      </c>
      <c r="G72" s="163">
        <v>9000</v>
      </c>
      <c r="H72" s="28">
        <v>100</v>
      </c>
      <c r="I72" s="164">
        <v>900000</v>
      </c>
      <c r="J72" s="30"/>
      <c r="K72" s="162">
        <v>0</v>
      </c>
      <c r="L72" s="161">
        <v>100</v>
      </c>
      <c r="M72" s="165">
        <v>900000</v>
      </c>
      <c r="N72" s="573">
        <v>0</v>
      </c>
      <c r="O72" s="539">
        <v>0</v>
      </c>
      <c r="P72" s="565">
        <v>3150</v>
      </c>
      <c r="Q72" s="564">
        <f t="shared" si="1"/>
        <v>0</v>
      </c>
      <c r="R72" s="23"/>
    </row>
    <row r="73" spans="1:18" ht="21">
      <c r="A73" s="360"/>
      <c r="B73" s="58"/>
      <c r="C73" s="58"/>
      <c r="D73" s="58"/>
      <c r="E73" s="58"/>
      <c r="F73" s="58"/>
      <c r="G73" s="58"/>
      <c r="H73" s="58"/>
      <c r="I73" s="58"/>
      <c r="J73" s="58"/>
      <c r="K73" s="58"/>
      <c r="L73" s="161"/>
      <c r="M73" s="58"/>
      <c r="N73" s="576"/>
      <c r="O73" s="541"/>
      <c r="P73" s="566"/>
      <c r="Q73" s="564"/>
      <c r="R73" s="23"/>
    </row>
    <row r="74" spans="1:18">
      <c r="A74" s="359">
        <v>168</v>
      </c>
      <c r="B74" s="28">
        <v>64</v>
      </c>
      <c r="C74" s="28">
        <v>139</v>
      </c>
      <c r="D74" s="28" t="s">
        <v>182</v>
      </c>
      <c r="E74" s="33" t="s">
        <v>181</v>
      </c>
      <c r="F74" s="29" t="s">
        <v>0</v>
      </c>
      <c r="G74" s="163">
        <v>12000</v>
      </c>
      <c r="H74" s="28">
        <v>7</v>
      </c>
      <c r="I74" s="164">
        <v>84000</v>
      </c>
      <c r="J74" s="30"/>
      <c r="K74" s="162">
        <v>0</v>
      </c>
      <c r="L74" s="161">
        <v>7</v>
      </c>
      <c r="M74" s="165">
        <v>84000</v>
      </c>
      <c r="N74" s="573">
        <v>7</v>
      </c>
      <c r="O74" s="539">
        <v>84000</v>
      </c>
      <c r="P74" s="565">
        <v>4200</v>
      </c>
      <c r="Q74" s="564">
        <f t="shared" si="1"/>
        <v>29400</v>
      </c>
      <c r="R74" s="23"/>
    </row>
    <row r="75" spans="1:18" ht="21">
      <c r="A75" s="360"/>
      <c r="B75" s="58"/>
      <c r="C75" s="58"/>
      <c r="D75" s="58"/>
      <c r="E75" s="60" t="s">
        <v>543</v>
      </c>
      <c r="F75" s="58"/>
      <c r="G75" s="163">
        <v>12000</v>
      </c>
      <c r="H75" s="58"/>
      <c r="I75" s="58"/>
      <c r="J75" s="58"/>
      <c r="K75" s="58"/>
      <c r="L75" s="161"/>
      <c r="M75" s="165"/>
      <c r="N75" s="574">
        <v>9.5165000000000006</v>
      </c>
      <c r="O75" s="539">
        <v>114198.00000000001</v>
      </c>
      <c r="P75" s="565">
        <v>4200</v>
      </c>
      <c r="Q75" s="564">
        <f t="shared" si="1"/>
        <v>39969.300000000003</v>
      </c>
      <c r="R75" s="23" t="s">
        <v>543</v>
      </c>
    </row>
    <row r="76" spans="1:18">
      <c r="A76" s="359">
        <v>169</v>
      </c>
      <c r="B76" s="28"/>
      <c r="C76" s="28">
        <v>140</v>
      </c>
      <c r="D76" s="28" t="s">
        <v>180</v>
      </c>
      <c r="E76" s="33" t="s">
        <v>179</v>
      </c>
      <c r="F76" s="29" t="s">
        <v>0</v>
      </c>
      <c r="G76" s="163">
        <v>9000</v>
      </c>
      <c r="H76" s="28">
        <v>15</v>
      </c>
      <c r="I76" s="164">
        <v>135000</v>
      </c>
      <c r="J76" s="30"/>
      <c r="K76" s="162">
        <v>0</v>
      </c>
      <c r="L76" s="161">
        <v>15</v>
      </c>
      <c r="M76" s="165">
        <v>135000</v>
      </c>
      <c r="N76" s="573">
        <v>15</v>
      </c>
      <c r="O76" s="539">
        <v>135000</v>
      </c>
      <c r="P76" s="565">
        <v>3150</v>
      </c>
      <c r="Q76" s="564">
        <f t="shared" si="1"/>
        <v>47250</v>
      </c>
      <c r="R76" s="23"/>
    </row>
    <row r="77" spans="1:18" ht="21">
      <c r="A77" s="360"/>
      <c r="B77" s="58"/>
      <c r="C77" s="58"/>
      <c r="D77" s="58"/>
      <c r="E77" s="60" t="s">
        <v>543</v>
      </c>
      <c r="F77" s="58"/>
      <c r="G77" s="163">
        <v>9000</v>
      </c>
      <c r="H77" s="58"/>
      <c r="I77" s="58"/>
      <c r="J77" s="58"/>
      <c r="K77" s="58"/>
      <c r="L77" s="161"/>
      <c r="M77" s="165"/>
      <c r="N77" s="574">
        <v>30.275999999999996</v>
      </c>
      <c r="O77" s="539">
        <v>272483.99999999994</v>
      </c>
      <c r="P77" s="565">
        <v>3150</v>
      </c>
      <c r="Q77" s="564">
        <f t="shared" si="1"/>
        <v>95369.4</v>
      </c>
      <c r="R77" s="23" t="s">
        <v>543</v>
      </c>
    </row>
    <row r="78" spans="1:18">
      <c r="A78" s="359">
        <v>170</v>
      </c>
      <c r="B78" s="28"/>
      <c r="C78" s="28">
        <v>141</v>
      </c>
      <c r="D78" s="28" t="s">
        <v>178</v>
      </c>
      <c r="E78" s="33" t="s">
        <v>177</v>
      </c>
      <c r="F78" s="29" t="s">
        <v>0</v>
      </c>
      <c r="G78" s="163">
        <v>1800</v>
      </c>
      <c r="H78" s="28">
        <v>150</v>
      </c>
      <c r="I78" s="164">
        <v>270000</v>
      </c>
      <c r="J78" s="30"/>
      <c r="K78" s="162">
        <v>0</v>
      </c>
      <c r="L78" s="161">
        <v>150</v>
      </c>
      <c r="M78" s="165">
        <v>270000</v>
      </c>
      <c r="N78" s="573">
        <v>126.42000000000002</v>
      </c>
      <c r="O78" s="539">
        <v>227556.00000000003</v>
      </c>
      <c r="P78" s="565">
        <v>630</v>
      </c>
      <c r="Q78" s="564">
        <f t="shared" si="1"/>
        <v>79644.600000000006</v>
      </c>
      <c r="R78" s="23"/>
    </row>
    <row r="79" spans="1:18" ht="21">
      <c r="A79" s="360"/>
      <c r="B79" s="58"/>
      <c r="C79" s="58"/>
      <c r="D79" s="58"/>
      <c r="E79" s="58"/>
      <c r="F79" s="58"/>
      <c r="G79" s="58"/>
      <c r="H79" s="58"/>
      <c r="I79" s="58"/>
      <c r="J79" s="58"/>
      <c r="K79" s="58"/>
      <c r="L79" s="161"/>
      <c r="M79" s="58"/>
      <c r="N79" s="576"/>
      <c r="O79" s="541"/>
      <c r="P79" s="566"/>
      <c r="Q79" s="564"/>
      <c r="R79" s="23"/>
    </row>
    <row r="80" spans="1:18" ht="45">
      <c r="A80" s="359">
        <v>171</v>
      </c>
      <c r="B80" s="28">
        <v>66</v>
      </c>
      <c r="C80" s="28">
        <v>142</v>
      </c>
      <c r="D80" s="28" t="s">
        <v>176</v>
      </c>
      <c r="E80" s="37" t="s">
        <v>175</v>
      </c>
      <c r="F80" s="29" t="s">
        <v>0</v>
      </c>
      <c r="G80" s="163">
        <v>6300</v>
      </c>
      <c r="H80" s="28">
        <v>50</v>
      </c>
      <c r="I80" s="164">
        <v>315000</v>
      </c>
      <c r="J80" s="30"/>
      <c r="K80" s="162">
        <v>0</v>
      </c>
      <c r="L80" s="161">
        <v>50</v>
      </c>
      <c r="M80" s="165">
        <v>315000</v>
      </c>
      <c r="N80" s="573">
        <v>50</v>
      </c>
      <c r="O80" s="539">
        <v>315000</v>
      </c>
      <c r="P80" s="565">
        <v>2205</v>
      </c>
      <c r="Q80" s="564">
        <f t="shared" ref="Q80:Q104" si="2">P80*N80</f>
        <v>110250</v>
      </c>
      <c r="R80" s="23"/>
    </row>
    <row r="81" spans="1:18" ht="21">
      <c r="A81" s="360"/>
      <c r="B81" s="58"/>
      <c r="C81" s="58"/>
      <c r="D81" s="58"/>
      <c r="E81" s="60"/>
      <c r="F81" s="58"/>
      <c r="G81" s="163"/>
      <c r="H81" s="58"/>
      <c r="I81" s="58"/>
      <c r="J81" s="58"/>
      <c r="K81" s="58"/>
      <c r="L81" s="161"/>
      <c r="M81" s="165"/>
      <c r="N81" s="574"/>
      <c r="O81" s="539"/>
      <c r="P81" s="565"/>
      <c r="Q81" s="564"/>
      <c r="R81" s="23"/>
    </row>
    <row r="82" spans="1:18" ht="30">
      <c r="A82" s="359">
        <v>172</v>
      </c>
      <c r="B82" s="28">
        <v>67</v>
      </c>
      <c r="C82" s="28">
        <v>143</v>
      </c>
      <c r="D82" s="28" t="s">
        <v>174</v>
      </c>
      <c r="E82" s="33" t="s">
        <v>173</v>
      </c>
      <c r="F82" s="29" t="s">
        <v>0</v>
      </c>
      <c r="G82" s="163">
        <v>6300</v>
      </c>
      <c r="H82" s="28">
        <v>50</v>
      </c>
      <c r="I82" s="164">
        <v>315000</v>
      </c>
      <c r="J82" s="30"/>
      <c r="K82" s="162">
        <v>0</v>
      </c>
      <c r="L82" s="161">
        <v>50</v>
      </c>
      <c r="M82" s="165">
        <v>315000</v>
      </c>
      <c r="N82" s="573">
        <v>15.4</v>
      </c>
      <c r="O82" s="539">
        <v>97020</v>
      </c>
      <c r="P82" s="565">
        <v>2205</v>
      </c>
      <c r="Q82" s="564">
        <f t="shared" si="2"/>
        <v>33957</v>
      </c>
      <c r="R82" s="23"/>
    </row>
    <row r="83" spans="1:18" ht="21">
      <c r="A83" s="360"/>
      <c r="B83" s="58"/>
      <c r="C83" s="58"/>
      <c r="D83" s="58"/>
      <c r="E83" s="58"/>
      <c r="F83" s="58"/>
      <c r="G83" s="58"/>
      <c r="H83" s="58"/>
      <c r="I83" s="58"/>
      <c r="J83" s="58"/>
      <c r="K83" s="58"/>
      <c r="L83" s="161"/>
      <c r="M83" s="58"/>
      <c r="N83" s="576"/>
      <c r="O83" s="541"/>
      <c r="P83" s="566"/>
      <c r="Q83" s="564"/>
      <c r="R83" s="23"/>
    </row>
    <row r="84" spans="1:18" ht="30">
      <c r="A84" s="359">
        <v>173</v>
      </c>
      <c r="B84" s="28">
        <v>68</v>
      </c>
      <c r="C84" s="28">
        <v>144</v>
      </c>
      <c r="D84" s="28" t="s">
        <v>172</v>
      </c>
      <c r="E84" s="33" t="s">
        <v>171</v>
      </c>
      <c r="F84" s="29" t="s">
        <v>0</v>
      </c>
      <c r="G84" s="163">
        <v>7400.0000000000009</v>
      </c>
      <c r="H84" s="28">
        <v>45</v>
      </c>
      <c r="I84" s="164">
        <v>333000.00000000006</v>
      </c>
      <c r="J84" s="30"/>
      <c r="K84" s="162">
        <v>0</v>
      </c>
      <c r="L84" s="161">
        <v>45</v>
      </c>
      <c r="M84" s="165">
        <v>333000.00000000006</v>
      </c>
      <c r="N84" s="573">
        <v>17.2</v>
      </c>
      <c r="O84" s="539">
        <v>127280.00000000001</v>
      </c>
      <c r="P84" s="565">
        <v>2590</v>
      </c>
      <c r="Q84" s="564">
        <f t="shared" si="2"/>
        <v>44548</v>
      </c>
      <c r="R84" s="23"/>
    </row>
    <row r="85" spans="1:18" ht="21">
      <c r="A85" s="360"/>
      <c r="B85" s="58"/>
      <c r="C85" s="58"/>
      <c r="D85" s="58"/>
      <c r="E85" s="58"/>
      <c r="F85" s="58"/>
      <c r="G85" s="58"/>
      <c r="H85" s="58"/>
      <c r="I85" s="58"/>
      <c r="J85" s="58"/>
      <c r="K85" s="58"/>
      <c r="L85" s="161"/>
      <c r="M85" s="58"/>
      <c r="N85" s="576"/>
      <c r="O85" s="541"/>
      <c r="P85" s="566"/>
      <c r="Q85" s="564"/>
      <c r="R85" s="23"/>
    </row>
    <row r="86" spans="1:18">
      <c r="A86" s="359">
        <v>174</v>
      </c>
      <c r="B86" s="28">
        <v>69</v>
      </c>
      <c r="C86" s="28">
        <v>145</v>
      </c>
      <c r="D86" s="28" t="s">
        <v>170</v>
      </c>
      <c r="E86" s="33" t="s">
        <v>169</v>
      </c>
      <c r="F86" s="29" t="s">
        <v>0</v>
      </c>
      <c r="G86" s="163">
        <v>5400</v>
      </c>
      <c r="H86" s="28">
        <v>40</v>
      </c>
      <c r="I86" s="164">
        <v>216000</v>
      </c>
      <c r="J86" s="30"/>
      <c r="K86" s="162">
        <v>0</v>
      </c>
      <c r="L86" s="161">
        <v>40</v>
      </c>
      <c r="M86" s="165">
        <v>216000</v>
      </c>
      <c r="N86" s="573">
        <v>33.3795</v>
      </c>
      <c r="O86" s="539">
        <v>180249.3</v>
      </c>
      <c r="P86" s="565">
        <v>1890</v>
      </c>
      <c r="Q86" s="564">
        <f t="shared" si="2"/>
        <v>63087.254999999997</v>
      </c>
      <c r="R86" s="23"/>
    </row>
    <row r="87" spans="1:18" ht="21">
      <c r="A87" s="360"/>
      <c r="B87" s="58"/>
      <c r="C87" s="58"/>
      <c r="D87" s="58"/>
      <c r="E87" s="58"/>
      <c r="F87" s="58"/>
      <c r="G87" s="58"/>
      <c r="H87" s="58"/>
      <c r="I87" s="58"/>
      <c r="J87" s="58"/>
      <c r="K87" s="58"/>
      <c r="L87" s="161"/>
      <c r="M87" s="58"/>
      <c r="N87" s="576"/>
      <c r="O87" s="541"/>
      <c r="P87" s="566"/>
      <c r="Q87" s="564"/>
      <c r="R87" s="23"/>
    </row>
    <row r="88" spans="1:18" ht="30">
      <c r="A88" s="359">
        <v>175</v>
      </c>
      <c r="B88" s="28">
        <v>70</v>
      </c>
      <c r="C88" s="28">
        <v>146</v>
      </c>
      <c r="D88" s="28" t="s">
        <v>168</v>
      </c>
      <c r="E88" s="33" t="s">
        <v>167</v>
      </c>
      <c r="F88" s="29" t="s">
        <v>0</v>
      </c>
      <c r="G88" s="163">
        <v>18000</v>
      </c>
      <c r="H88" s="28">
        <v>45</v>
      </c>
      <c r="I88" s="164">
        <v>810000</v>
      </c>
      <c r="J88" s="30"/>
      <c r="K88" s="162">
        <v>0</v>
      </c>
      <c r="L88" s="161">
        <v>45</v>
      </c>
      <c r="M88" s="165">
        <v>810000</v>
      </c>
      <c r="N88" s="573">
        <v>45</v>
      </c>
      <c r="O88" s="539">
        <v>810000</v>
      </c>
      <c r="P88" s="565">
        <v>6300</v>
      </c>
      <c r="Q88" s="564">
        <f t="shared" si="2"/>
        <v>283500</v>
      </c>
      <c r="R88" s="23"/>
    </row>
    <row r="89" spans="1:18" ht="21">
      <c r="A89" s="360"/>
      <c r="B89" s="58"/>
      <c r="C89" s="58"/>
      <c r="D89" s="58"/>
      <c r="E89" s="60" t="s">
        <v>543</v>
      </c>
      <c r="F89" s="58"/>
      <c r="G89" s="163">
        <v>18000</v>
      </c>
      <c r="H89" s="58"/>
      <c r="I89" s="58"/>
      <c r="J89" s="58"/>
      <c r="K89" s="58"/>
      <c r="L89" s="161"/>
      <c r="M89" s="165"/>
      <c r="N89" s="574">
        <v>24.3</v>
      </c>
      <c r="O89" s="539">
        <v>437400</v>
      </c>
      <c r="P89" s="565">
        <v>6300</v>
      </c>
      <c r="Q89" s="564">
        <f t="shared" si="2"/>
        <v>153090</v>
      </c>
      <c r="R89" s="23" t="s">
        <v>543</v>
      </c>
    </row>
    <row r="90" spans="1:18">
      <c r="A90" s="359">
        <v>176</v>
      </c>
      <c r="B90" s="28">
        <v>71</v>
      </c>
      <c r="C90" s="28">
        <v>147</v>
      </c>
      <c r="D90" s="28" t="s">
        <v>166</v>
      </c>
      <c r="E90" s="33" t="s">
        <v>165</v>
      </c>
      <c r="F90" s="29" t="s">
        <v>0</v>
      </c>
      <c r="G90" s="163">
        <v>1800</v>
      </c>
      <c r="H90" s="28">
        <v>1400</v>
      </c>
      <c r="I90" s="164">
        <v>2520000</v>
      </c>
      <c r="J90" s="30"/>
      <c r="K90" s="162">
        <v>0</v>
      </c>
      <c r="L90" s="161">
        <v>1400</v>
      </c>
      <c r="M90" s="165">
        <v>2520000</v>
      </c>
      <c r="N90" s="573">
        <v>750</v>
      </c>
      <c r="O90" s="539">
        <v>1350000</v>
      </c>
      <c r="P90" s="565">
        <v>630</v>
      </c>
      <c r="Q90" s="564">
        <f t="shared" si="2"/>
        <v>472500</v>
      </c>
      <c r="R90" s="23"/>
    </row>
    <row r="91" spans="1:18" ht="21">
      <c r="A91" s="360"/>
      <c r="B91" s="58"/>
      <c r="C91" s="58"/>
      <c r="D91" s="58"/>
      <c r="E91" s="58"/>
      <c r="F91" s="58"/>
      <c r="G91" s="58"/>
      <c r="H91" s="58"/>
      <c r="I91" s="58"/>
      <c r="J91" s="58"/>
      <c r="K91" s="58"/>
      <c r="L91" s="161"/>
      <c r="M91" s="58"/>
      <c r="N91" s="576"/>
      <c r="O91" s="541"/>
      <c r="P91" s="566"/>
      <c r="Q91" s="564"/>
      <c r="R91" s="23"/>
    </row>
    <row r="92" spans="1:18">
      <c r="A92" s="359">
        <v>177</v>
      </c>
      <c r="B92" s="28">
        <v>72</v>
      </c>
      <c r="C92" s="28">
        <v>148</v>
      </c>
      <c r="D92" s="28" t="s">
        <v>164</v>
      </c>
      <c r="E92" s="33" t="s">
        <v>163</v>
      </c>
      <c r="F92" s="29" t="s">
        <v>0</v>
      </c>
      <c r="G92" s="163">
        <v>3000</v>
      </c>
      <c r="H92" s="28">
        <v>500</v>
      </c>
      <c r="I92" s="164">
        <v>1500000</v>
      </c>
      <c r="J92" s="30"/>
      <c r="K92" s="162">
        <v>0</v>
      </c>
      <c r="L92" s="161">
        <v>500</v>
      </c>
      <c r="M92" s="165">
        <v>1500000</v>
      </c>
      <c r="N92" s="573">
        <v>500</v>
      </c>
      <c r="O92" s="539">
        <v>1500000</v>
      </c>
      <c r="P92" s="565">
        <v>1050</v>
      </c>
      <c r="Q92" s="564">
        <f t="shared" si="2"/>
        <v>525000</v>
      </c>
      <c r="R92" s="23"/>
    </row>
    <row r="93" spans="1:18" ht="21">
      <c r="A93" s="360"/>
      <c r="B93" s="58"/>
      <c r="C93" s="58"/>
      <c r="D93" s="58"/>
      <c r="E93" s="60" t="s">
        <v>543</v>
      </c>
      <c r="F93" s="58"/>
      <c r="G93" s="163">
        <v>3000</v>
      </c>
      <c r="H93" s="58"/>
      <c r="I93" s="58"/>
      <c r="J93" s="58"/>
      <c r="K93" s="58"/>
      <c r="L93" s="161"/>
      <c r="M93" s="165"/>
      <c r="N93" s="573">
        <v>164</v>
      </c>
      <c r="O93" s="539">
        <v>492000</v>
      </c>
      <c r="P93" s="565">
        <v>1050</v>
      </c>
      <c r="Q93" s="564">
        <f t="shared" si="2"/>
        <v>172200</v>
      </c>
      <c r="R93" s="23" t="s">
        <v>543</v>
      </c>
    </row>
    <row r="94" spans="1:18" ht="30">
      <c r="A94" s="359">
        <v>178</v>
      </c>
      <c r="B94" s="28">
        <v>74</v>
      </c>
      <c r="C94" s="28">
        <v>149</v>
      </c>
      <c r="D94" s="28" t="s">
        <v>162</v>
      </c>
      <c r="E94" s="33" t="s">
        <v>161</v>
      </c>
      <c r="F94" s="29" t="s">
        <v>0</v>
      </c>
      <c r="G94" s="163">
        <v>1260</v>
      </c>
      <c r="H94" s="28">
        <v>350</v>
      </c>
      <c r="I94" s="164">
        <v>441000</v>
      </c>
      <c r="J94" s="30"/>
      <c r="K94" s="162">
        <v>0</v>
      </c>
      <c r="L94" s="161">
        <v>350</v>
      </c>
      <c r="M94" s="165">
        <v>441000</v>
      </c>
      <c r="N94" s="573">
        <v>0</v>
      </c>
      <c r="O94" s="539">
        <v>0</v>
      </c>
      <c r="P94" s="565">
        <v>441</v>
      </c>
      <c r="Q94" s="564">
        <f t="shared" si="2"/>
        <v>0</v>
      </c>
      <c r="R94" s="23"/>
    </row>
    <row r="95" spans="1:18" ht="21">
      <c r="A95" s="360"/>
      <c r="B95" s="58"/>
      <c r="C95" s="58"/>
      <c r="D95" s="58"/>
      <c r="E95" s="58"/>
      <c r="F95" s="58"/>
      <c r="G95" s="58"/>
      <c r="H95" s="58"/>
      <c r="I95" s="58"/>
      <c r="J95" s="58"/>
      <c r="K95" s="58"/>
      <c r="L95" s="161"/>
      <c r="M95" s="58"/>
      <c r="N95" s="576"/>
      <c r="O95" s="541"/>
      <c r="P95" s="566"/>
      <c r="Q95" s="564"/>
      <c r="R95" s="23"/>
    </row>
    <row r="96" spans="1:18">
      <c r="A96" s="359">
        <v>179</v>
      </c>
      <c r="B96" s="28">
        <v>63</v>
      </c>
      <c r="C96" s="28">
        <v>233</v>
      </c>
      <c r="D96" s="28" t="s">
        <v>160</v>
      </c>
      <c r="E96" s="33" t="s">
        <v>159</v>
      </c>
      <c r="F96" s="29" t="s">
        <v>0</v>
      </c>
      <c r="G96" s="163">
        <v>5400</v>
      </c>
      <c r="H96" s="28">
        <v>53.55</v>
      </c>
      <c r="I96" s="164">
        <v>289170</v>
      </c>
      <c r="J96" s="30"/>
      <c r="K96" s="162">
        <v>0</v>
      </c>
      <c r="L96" s="161">
        <v>53.55</v>
      </c>
      <c r="M96" s="165">
        <v>289170</v>
      </c>
      <c r="N96" s="573">
        <v>53.55</v>
      </c>
      <c r="O96" s="539">
        <v>289170</v>
      </c>
      <c r="P96" s="565">
        <v>1890</v>
      </c>
      <c r="Q96" s="564">
        <f t="shared" si="2"/>
        <v>101209.5</v>
      </c>
      <c r="R96" s="23"/>
    </row>
    <row r="97" spans="1:18" ht="21">
      <c r="A97" s="360"/>
      <c r="B97" s="58"/>
      <c r="C97" s="58"/>
      <c r="D97" s="58"/>
      <c r="E97" s="60" t="s">
        <v>543</v>
      </c>
      <c r="F97" s="58"/>
      <c r="G97" s="163">
        <v>5400</v>
      </c>
      <c r="H97" s="58"/>
      <c r="I97" s="58"/>
      <c r="J97" s="58"/>
      <c r="K97" s="58"/>
      <c r="L97" s="161"/>
      <c r="M97" s="165"/>
      <c r="N97" s="574">
        <v>7.4600000000000009</v>
      </c>
      <c r="O97" s="539">
        <v>40284.000000000007</v>
      </c>
      <c r="P97" s="565">
        <v>1890</v>
      </c>
      <c r="Q97" s="564">
        <f t="shared" si="2"/>
        <v>14099.400000000001</v>
      </c>
      <c r="R97" s="23" t="s">
        <v>543</v>
      </c>
    </row>
    <row r="98" spans="1:18" ht="75">
      <c r="A98" s="359">
        <v>180</v>
      </c>
      <c r="B98" s="28">
        <v>95</v>
      </c>
      <c r="C98" s="28">
        <v>223</v>
      </c>
      <c r="D98" s="28" t="s">
        <v>158</v>
      </c>
      <c r="E98" s="38" t="s">
        <v>157</v>
      </c>
      <c r="F98" s="29" t="s">
        <v>3</v>
      </c>
      <c r="G98" s="163">
        <v>180</v>
      </c>
      <c r="H98" s="28">
        <v>500</v>
      </c>
      <c r="I98" s="164">
        <v>90000</v>
      </c>
      <c r="J98" s="30"/>
      <c r="K98" s="162">
        <v>0</v>
      </c>
      <c r="L98" s="161">
        <v>500</v>
      </c>
      <c r="M98" s="165">
        <v>90000</v>
      </c>
      <c r="N98" s="573">
        <v>0</v>
      </c>
      <c r="O98" s="539">
        <v>0</v>
      </c>
      <c r="P98" s="565">
        <v>63</v>
      </c>
      <c r="Q98" s="564">
        <f t="shared" si="2"/>
        <v>0</v>
      </c>
      <c r="R98" s="23"/>
    </row>
    <row r="99" spans="1:18" ht="21">
      <c r="A99" s="360"/>
      <c r="B99" s="58"/>
      <c r="C99" s="58"/>
      <c r="D99" s="58"/>
      <c r="E99" s="58"/>
      <c r="F99" s="58"/>
      <c r="G99" s="58"/>
      <c r="H99" s="58"/>
      <c r="I99" s="58"/>
      <c r="J99" s="58"/>
      <c r="K99" s="58"/>
      <c r="L99" s="161"/>
      <c r="M99" s="58"/>
      <c r="N99" s="576"/>
      <c r="O99" s="541"/>
      <c r="P99" s="566"/>
      <c r="Q99" s="564"/>
      <c r="R99" s="23"/>
    </row>
    <row r="100" spans="1:18" ht="105">
      <c r="A100" s="359">
        <v>181</v>
      </c>
      <c r="B100" s="28">
        <v>96</v>
      </c>
      <c r="C100" s="28">
        <v>224</v>
      </c>
      <c r="D100" s="28" t="s">
        <v>156</v>
      </c>
      <c r="E100" s="38" t="s">
        <v>155</v>
      </c>
      <c r="F100" s="29" t="s">
        <v>3</v>
      </c>
      <c r="G100" s="163">
        <v>630</v>
      </c>
      <c r="H100" s="28">
        <v>500</v>
      </c>
      <c r="I100" s="164">
        <v>315000</v>
      </c>
      <c r="J100" s="30"/>
      <c r="K100" s="162">
        <v>0</v>
      </c>
      <c r="L100" s="161">
        <v>500</v>
      </c>
      <c r="M100" s="165">
        <v>315000</v>
      </c>
      <c r="N100" s="573">
        <v>500</v>
      </c>
      <c r="O100" s="539">
        <v>315000</v>
      </c>
      <c r="P100" s="565">
        <v>220.5</v>
      </c>
      <c r="Q100" s="564">
        <f t="shared" si="2"/>
        <v>110250</v>
      </c>
      <c r="R100" s="23"/>
    </row>
    <row r="101" spans="1:18" ht="21">
      <c r="A101" s="360"/>
      <c r="B101" s="58"/>
      <c r="C101" s="58"/>
      <c r="D101" s="58"/>
      <c r="E101" s="60" t="s">
        <v>543</v>
      </c>
      <c r="F101" s="58"/>
      <c r="G101" s="163">
        <v>630</v>
      </c>
      <c r="H101" s="58"/>
      <c r="I101" s="58"/>
      <c r="J101" s="58"/>
      <c r="K101" s="58"/>
      <c r="L101" s="161"/>
      <c r="M101" s="165"/>
      <c r="N101" s="574">
        <v>632</v>
      </c>
      <c r="O101" s="539">
        <v>398160</v>
      </c>
      <c r="P101" s="565">
        <v>220.5</v>
      </c>
      <c r="Q101" s="564">
        <f t="shared" si="2"/>
        <v>139356</v>
      </c>
      <c r="R101" s="23" t="s">
        <v>543</v>
      </c>
    </row>
    <row r="102" spans="1:18" ht="45">
      <c r="A102" s="359">
        <v>182</v>
      </c>
      <c r="B102" s="28" t="s">
        <v>717</v>
      </c>
      <c r="C102" s="28">
        <v>234</v>
      </c>
      <c r="D102" s="28" t="s">
        <v>154</v>
      </c>
      <c r="E102" s="38" t="s">
        <v>153</v>
      </c>
      <c r="F102" s="29" t="s">
        <v>152</v>
      </c>
      <c r="G102" s="163">
        <v>180</v>
      </c>
      <c r="H102" s="28">
        <v>6500</v>
      </c>
      <c r="I102" s="164">
        <v>1170000</v>
      </c>
      <c r="J102" s="30"/>
      <c r="K102" s="162">
        <v>0</v>
      </c>
      <c r="L102" s="161">
        <v>6500</v>
      </c>
      <c r="M102" s="165">
        <v>1170000</v>
      </c>
      <c r="N102" s="573">
        <v>6500</v>
      </c>
      <c r="O102" s="539">
        <v>1170000</v>
      </c>
      <c r="P102" s="565">
        <v>63</v>
      </c>
      <c r="Q102" s="564">
        <f t="shared" si="2"/>
        <v>409500</v>
      </c>
      <c r="R102" s="23"/>
    </row>
    <row r="103" spans="1:18" ht="21">
      <c r="A103" s="360"/>
      <c r="B103" s="58"/>
      <c r="C103" s="58"/>
      <c r="D103" s="58"/>
      <c r="E103" s="58"/>
      <c r="F103" s="58"/>
      <c r="G103" s="58"/>
      <c r="H103" s="58"/>
      <c r="I103" s="58"/>
      <c r="J103" s="58"/>
      <c r="K103" s="58"/>
      <c r="L103" s="161"/>
      <c r="M103" s="58"/>
      <c r="N103" s="576"/>
      <c r="O103" s="541"/>
      <c r="P103" s="566"/>
      <c r="Q103" s="564"/>
      <c r="R103" s="23"/>
    </row>
    <row r="104" spans="1:18" ht="30">
      <c r="A104" s="359">
        <v>183</v>
      </c>
      <c r="B104" s="28" t="s">
        <v>718</v>
      </c>
      <c r="C104" s="28">
        <v>150</v>
      </c>
      <c r="D104" s="28" t="s">
        <v>151</v>
      </c>
      <c r="E104" s="38" t="s">
        <v>150</v>
      </c>
      <c r="F104" s="29" t="s">
        <v>0</v>
      </c>
      <c r="G104" s="163">
        <v>1080</v>
      </c>
      <c r="H104" s="28">
        <v>65</v>
      </c>
      <c r="I104" s="164">
        <v>70200</v>
      </c>
      <c r="J104" s="30"/>
      <c r="K104" s="162">
        <v>0</v>
      </c>
      <c r="L104" s="161">
        <v>65</v>
      </c>
      <c r="M104" s="165">
        <v>70200</v>
      </c>
      <c r="N104" s="573">
        <v>65</v>
      </c>
      <c r="O104" s="539">
        <v>70200</v>
      </c>
      <c r="P104" s="565">
        <v>378</v>
      </c>
      <c r="Q104" s="564">
        <f t="shared" si="2"/>
        <v>24570</v>
      </c>
      <c r="R104" s="23"/>
    </row>
    <row r="105" spans="1:18">
      <c r="A105" s="372">
        <v>14</v>
      </c>
      <c r="B105" s="96">
        <v>91</v>
      </c>
      <c r="C105" s="96">
        <v>13</v>
      </c>
      <c r="D105" s="96" t="s">
        <v>489</v>
      </c>
      <c r="E105" s="556" t="s">
        <v>416</v>
      </c>
      <c r="F105" s="133" t="s">
        <v>3</v>
      </c>
      <c r="G105" s="190">
        <v>22500</v>
      </c>
      <c r="H105" s="96">
        <v>4</v>
      </c>
      <c r="I105" s="191">
        <v>90000</v>
      </c>
      <c r="J105" s="192">
        <v>2</v>
      </c>
      <c r="K105" s="193">
        <v>45000</v>
      </c>
      <c r="L105" s="194">
        <v>6</v>
      </c>
      <c r="M105" s="195">
        <v>135000</v>
      </c>
      <c r="N105" s="577">
        <v>6</v>
      </c>
      <c r="O105" s="543">
        <v>135000</v>
      </c>
      <c r="P105" s="578">
        <v>7875</v>
      </c>
      <c r="Q105" s="572">
        <f t="shared" ref="Q105:Q168" si="3">P105*N105</f>
        <v>47250</v>
      </c>
      <c r="R105" s="23"/>
    </row>
    <row r="106" spans="1:18" ht="30">
      <c r="A106" s="359">
        <v>15</v>
      </c>
      <c r="B106" s="28">
        <v>6</v>
      </c>
      <c r="C106" s="28">
        <v>14</v>
      </c>
      <c r="D106" s="28" t="s">
        <v>488</v>
      </c>
      <c r="E106" s="405" t="s">
        <v>487</v>
      </c>
      <c r="F106" s="29" t="s">
        <v>3</v>
      </c>
      <c r="G106" s="163">
        <v>18750</v>
      </c>
      <c r="H106" s="28">
        <v>62</v>
      </c>
      <c r="I106" s="164">
        <v>1162500</v>
      </c>
      <c r="J106" s="30">
        <v>40</v>
      </c>
      <c r="K106" s="162">
        <v>750000</v>
      </c>
      <c r="L106" s="161">
        <v>102</v>
      </c>
      <c r="M106" s="165">
        <v>1912500</v>
      </c>
      <c r="N106" s="403">
        <v>102</v>
      </c>
      <c r="O106" s="539">
        <v>1912500</v>
      </c>
      <c r="P106" s="565">
        <v>6562.5</v>
      </c>
      <c r="Q106" s="564">
        <f t="shared" si="3"/>
        <v>669375</v>
      </c>
      <c r="R106" s="23"/>
    </row>
    <row r="107" spans="1:18" ht="21">
      <c r="A107" s="360"/>
      <c r="B107" s="58"/>
      <c r="C107" s="58"/>
      <c r="D107" s="58"/>
      <c r="E107" s="406" t="s">
        <v>543</v>
      </c>
      <c r="F107" s="58"/>
      <c r="G107" s="163">
        <v>18750</v>
      </c>
      <c r="H107" s="58"/>
      <c r="I107" s="58"/>
      <c r="J107" s="58"/>
      <c r="K107" s="58"/>
      <c r="L107" s="161"/>
      <c r="M107" s="165"/>
      <c r="N107" s="403">
        <v>5</v>
      </c>
      <c r="O107" s="539">
        <v>93750</v>
      </c>
      <c r="P107" s="565">
        <v>6562.5</v>
      </c>
      <c r="Q107" s="564">
        <f t="shared" si="3"/>
        <v>32812.5</v>
      </c>
      <c r="R107" s="23" t="s">
        <v>543</v>
      </c>
    </row>
    <row r="108" spans="1:18" ht="45">
      <c r="A108" s="359">
        <v>27</v>
      </c>
      <c r="B108" s="28" t="s">
        <v>646</v>
      </c>
      <c r="C108" s="28">
        <v>24</v>
      </c>
      <c r="D108" s="28" t="s">
        <v>465</v>
      </c>
      <c r="E108" s="405" t="s">
        <v>464</v>
      </c>
      <c r="F108" s="29" t="s">
        <v>4</v>
      </c>
      <c r="G108" s="163">
        <v>997500</v>
      </c>
      <c r="H108" s="28">
        <v>4</v>
      </c>
      <c r="I108" s="164">
        <v>3990000</v>
      </c>
      <c r="J108" s="30">
        <v>2</v>
      </c>
      <c r="K108" s="162">
        <v>1995000</v>
      </c>
      <c r="L108" s="161">
        <v>6</v>
      </c>
      <c r="M108" s="165">
        <v>5985000</v>
      </c>
      <c r="N108" s="403">
        <v>6</v>
      </c>
      <c r="O108" s="539">
        <v>5985000</v>
      </c>
      <c r="P108" s="565">
        <v>349125</v>
      </c>
      <c r="Q108" s="564">
        <f t="shared" si="3"/>
        <v>2094750</v>
      </c>
      <c r="R108" s="23"/>
    </row>
    <row r="109" spans="1:18">
      <c r="A109" s="359">
        <v>38</v>
      </c>
      <c r="B109" s="28">
        <v>19</v>
      </c>
      <c r="C109" s="28">
        <v>201</v>
      </c>
      <c r="D109" s="28" t="s">
        <v>443</v>
      </c>
      <c r="E109" s="405" t="s">
        <v>442</v>
      </c>
      <c r="F109" s="29" t="s">
        <v>4</v>
      </c>
      <c r="G109" s="163">
        <v>195000</v>
      </c>
      <c r="H109" s="28">
        <v>7</v>
      </c>
      <c r="I109" s="164">
        <v>1365000</v>
      </c>
      <c r="J109" s="30">
        <v>2</v>
      </c>
      <c r="K109" s="162">
        <v>390000</v>
      </c>
      <c r="L109" s="161">
        <v>9</v>
      </c>
      <c r="M109" s="165">
        <v>1755000</v>
      </c>
      <c r="N109" s="403">
        <v>9</v>
      </c>
      <c r="O109" s="539">
        <v>1755000</v>
      </c>
      <c r="P109" s="565">
        <v>68250</v>
      </c>
      <c r="Q109" s="564">
        <f t="shared" si="3"/>
        <v>614250</v>
      </c>
      <c r="R109" s="23"/>
    </row>
    <row r="110" spans="1:18">
      <c r="A110" s="359">
        <v>51</v>
      </c>
      <c r="B110" s="28">
        <v>91</v>
      </c>
      <c r="C110" s="28">
        <v>45</v>
      </c>
      <c r="D110" s="28" t="s">
        <v>417</v>
      </c>
      <c r="E110" s="405" t="s">
        <v>416</v>
      </c>
      <c r="F110" s="29" t="s">
        <v>3</v>
      </c>
      <c r="G110" s="163">
        <v>12000</v>
      </c>
      <c r="H110" s="28">
        <v>3</v>
      </c>
      <c r="I110" s="164">
        <v>36000</v>
      </c>
      <c r="J110" s="30"/>
      <c r="K110" s="162">
        <v>0</v>
      </c>
      <c r="L110" s="161">
        <v>3</v>
      </c>
      <c r="M110" s="165">
        <v>36000</v>
      </c>
      <c r="N110" s="403">
        <v>3</v>
      </c>
      <c r="O110" s="539">
        <v>36000</v>
      </c>
      <c r="P110" s="565">
        <v>4200</v>
      </c>
      <c r="Q110" s="564">
        <f t="shared" si="3"/>
        <v>12600</v>
      </c>
      <c r="R110" s="23"/>
    </row>
    <row r="111" spans="1:18">
      <c r="A111" s="359">
        <v>55</v>
      </c>
      <c r="B111" s="28">
        <v>91</v>
      </c>
      <c r="C111" s="28">
        <v>49</v>
      </c>
      <c r="D111" s="28" t="s">
        <v>409</v>
      </c>
      <c r="E111" s="405" t="s">
        <v>408</v>
      </c>
      <c r="F111" s="29" t="s">
        <v>3</v>
      </c>
      <c r="G111" s="163">
        <v>9500</v>
      </c>
      <c r="H111" s="28">
        <v>10</v>
      </c>
      <c r="I111" s="164">
        <v>95000</v>
      </c>
      <c r="J111" s="30"/>
      <c r="K111" s="162">
        <v>0</v>
      </c>
      <c r="L111" s="161">
        <v>10</v>
      </c>
      <c r="M111" s="165">
        <v>95000</v>
      </c>
      <c r="N111" s="403">
        <v>10</v>
      </c>
      <c r="O111" s="539">
        <v>95000</v>
      </c>
      <c r="P111" s="565">
        <v>3325</v>
      </c>
      <c r="Q111" s="564">
        <f t="shared" si="3"/>
        <v>33250</v>
      </c>
      <c r="R111" s="23"/>
    </row>
    <row r="112" spans="1:18" ht="30">
      <c r="A112" s="359">
        <v>56</v>
      </c>
      <c r="B112" s="28" t="s">
        <v>648</v>
      </c>
      <c r="C112" s="28">
        <v>50</v>
      </c>
      <c r="D112" s="28" t="s">
        <v>407</v>
      </c>
      <c r="E112" s="407" t="s">
        <v>406</v>
      </c>
      <c r="F112" s="35" t="s">
        <v>99</v>
      </c>
      <c r="G112" s="180">
        <v>110</v>
      </c>
      <c r="H112" s="181">
        <v>10000</v>
      </c>
      <c r="I112" s="164">
        <v>1100000</v>
      </c>
      <c r="J112" s="30"/>
      <c r="K112" s="162">
        <v>0</v>
      </c>
      <c r="L112" s="161">
        <v>10000</v>
      </c>
      <c r="M112" s="165">
        <v>1100000</v>
      </c>
      <c r="N112" s="403">
        <v>10000</v>
      </c>
      <c r="O112" s="539">
        <v>1100000</v>
      </c>
      <c r="P112" s="565">
        <v>38.5</v>
      </c>
      <c r="Q112" s="564">
        <f t="shared" si="3"/>
        <v>385000</v>
      </c>
      <c r="R112" s="23"/>
    </row>
    <row r="113" spans="1:18" ht="30">
      <c r="A113" s="359">
        <v>57</v>
      </c>
      <c r="B113" s="28" t="s">
        <v>649</v>
      </c>
      <c r="C113" s="28">
        <v>51</v>
      </c>
      <c r="D113" s="28" t="s">
        <v>405</v>
      </c>
      <c r="E113" s="407" t="s">
        <v>404</v>
      </c>
      <c r="F113" s="35" t="s">
        <v>99</v>
      </c>
      <c r="G113" s="180">
        <v>115</v>
      </c>
      <c r="H113" s="181">
        <v>4000</v>
      </c>
      <c r="I113" s="164">
        <v>460000</v>
      </c>
      <c r="J113" s="30"/>
      <c r="K113" s="162">
        <v>0</v>
      </c>
      <c r="L113" s="161">
        <v>4000</v>
      </c>
      <c r="M113" s="165">
        <v>460000</v>
      </c>
      <c r="N113" s="403">
        <v>4000</v>
      </c>
      <c r="O113" s="539">
        <v>460000</v>
      </c>
      <c r="P113" s="565">
        <v>40.25</v>
      </c>
      <c r="Q113" s="564">
        <f t="shared" si="3"/>
        <v>161000</v>
      </c>
      <c r="R113" s="23"/>
    </row>
    <row r="114" spans="1:18" ht="30">
      <c r="A114" s="359">
        <v>58</v>
      </c>
      <c r="B114" s="28" t="s">
        <v>650</v>
      </c>
      <c r="C114" s="28">
        <v>52</v>
      </c>
      <c r="D114" s="28" t="s">
        <v>403</v>
      </c>
      <c r="E114" s="408" t="s">
        <v>769</v>
      </c>
      <c r="F114" s="35" t="s">
        <v>393</v>
      </c>
      <c r="G114" s="180">
        <v>1525</v>
      </c>
      <c r="H114" s="181">
        <v>570</v>
      </c>
      <c r="I114" s="164">
        <v>869250</v>
      </c>
      <c r="J114" s="30"/>
      <c r="K114" s="162">
        <v>0</v>
      </c>
      <c r="L114" s="161">
        <v>570</v>
      </c>
      <c r="M114" s="165">
        <v>869250</v>
      </c>
      <c r="N114" s="403">
        <v>570</v>
      </c>
      <c r="O114" s="539">
        <v>869250</v>
      </c>
      <c r="P114" s="565">
        <v>533.75</v>
      </c>
      <c r="Q114" s="564">
        <f t="shared" si="3"/>
        <v>304237.5</v>
      </c>
      <c r="R114" s="23"/>
    </row>
    <row r="115" spans="1:18" ht="30">
      <c r="A115" s="359">
        <v>59</v>
      </c>
      <c r="B115" s="28" t="s">
        <v>651</v>
      </c>
      <c r="C115" s="28">
        <v>53</v>
      </c>
      <c r="D115" s="28" t="s">
        <v>401</v>
      </c>
      <c r="E115" s="408" t="s">
        <v>770</v>
      </c>
      <c r="F115" s="35" t="s">
        <v>393</v>
      </c>
      <c r="G115" s="180">
        <v>1100</v>
      </c>
      <c r="H115" s="181">
        <v>10</v>
      </c>
      <c r="I115" s="164">
        <v>11000</v>
      </c>
      <c r="J115" s="30"/>
      <c r="K115" s="162">
        <v>0</v>
      </c>
      <c r="L115" s="161">
        <v>10</v>
      </c>
      <c r="M115" s="165">
        <v>11000</v>
      </c>
      <c r="N115" s="403">
        <v>10</v>
      </c>
      <c r="O115" s="539">
        <v>11000</v>
      </c>
      <c r="P115" s="565">
        <v>385</v>
      </c>
      <c r="Q115" s="564">
        <f t="shared" si="3"/>
        <v>3850</v>
      </c>
      <c r="R115" s="23"/>
    </row>
    <row r="116" spans="1:18" ht="30">
      <c r="A116" s="359">
        <v>60</v>
      </c>
      <c r="B116" s="28" t="s">
        <v>652</v>
      </c>
      <c r="C116" s="28">
        <v>54</v>
      </c>
      <c r="D116" s="28" t="s">
        <v>399</v>
      </c>
      <c r="E116" s="407" t="s">
        <v>398</v>
      </c>
      <c r="F116" s="35" t="s">
        <v>393</v>
      </c>
      <c r="G116" s="180">
        <v>900</v>
      </c>
      <c r="H116" s="181">
        <v>25</v>
      </c>
      <c r="I116" s="164">
        <v>22500</v>
      </c>
      <c r="J116" s="30"/>
      <c r="K116" s="162">
        <v>0</v>
      </c>
      <c r="L116" s="161">
        <v>25</v>
      </c>
      <c r="M116" s="165">
        <v>22500</v>
      </c>
      <c r="N116" s="403">
        <v>25</v>
      </c>
      <c r="O116" s="539">
        <v>22500</v>
      </c>
      <c r="P116" s="565">
        <v>315</v>
      </c>
      <c r="Q116" s="564">
        <f t="shared" si="3"/>
        <v>7875</v>
      </c>
      <c r="R116" s="23"/>
    </row>
    <row r="117" spans="1:18" ht="45">
      <c r="A117" s="359">
        <v>61</v>
      </c>
      <c r="B117" s="28" t="s">
        <v>653</v>
      </c>
      <c r="C117" s="28">
        <v>55</v>
      </c>
      <c r="D117" s="28" t="s">
        <v>397</v>
      </c>
      <c r="E117" s="407" t="s">
        <v>396</v>
      </c>
      <c r="F117" s="35" t="s">
        <v>393</v>
      </c>
      <c r="G117" s="180">
        <v>2800</v>
      </c>
      <c r="H117" s="181">
        <v>50</v>
      </c>
      <c r="I117" s="164">
        <v>140000</v>
      </c>
      <c r="J117" s="30"/>
      <c r="K117" s="162">
        <v>0</v>
      </c>
      <c r="L117" s="161">
        <v>50</v>
      </c>
      <c r="M117" s="165">
        <v>140000</v>
      </c>
      <c r="N117" s="403">
        <v>50</v>
      </c>
      <c r="O117" s="539">
        <v>140000</v>
      </c>
      <c r="P117" s="565">
        <v>190.75</v>
      </c>
      <c r="Q117" s="564">
        <f t="shared" si="3"/>
        <v>9537.5</v>
      </c>
      <c r="R117" s="23"/>
    </row>
    <row r="118" spans="1:18" ht="30">
      <c r="A118" s="359">
        <v>62</v>
      </c>
      <c r="B118" s="28" t="s">
        <v>654</v>
      </c>
      <c r="C118" s="28">
        <v>56</v>
      </c>
      <c r="D118" s="28" t="s">
        <v>395</v>
      </c>
      <c r="E118" s="407" t="s">
        <v>394</v>
      </c>
      <c r="F118" s="35" t="s">
        <v>393</v>
      </c>
      <c r="G118" s="180">
        <v>1400</v>
      </c>
      <c r="H118" s="181">
        <v>200</v>
      </c>
      <c r="I118" s="164">
        <v>280000</v>
      </c>
      <c r="J118" s="30"/>
      <c r="K118" s="162">
        <v>0</v>
      </c>
      <c r="L118" s="161">
        <v>200</v>
      </c>
      <c r="M118" s="165">
        <v>280000</v>
      </c>
      <c r="N118" s="403">
        <v>200</v>
      </c>
      <c r="O118" s="539">
        <v>280000</v>
      </c>
      <c r="P118" s="565">
        <v>490</v>
      </c>
      <c r="Q118" s="564">
        <f t="shared" si="3"/>
        <v>98000</v>
      </c>
      <c r="R118" s="23"/>
    </row>
    <row r="119" spans="1:18" ht="30">
      <c r="A119" s="359">
        <v>63</v>
      </c>
      <c r="B119" s="28" t="s">
        <v>655</v>
      </c>
      <c r="C119" s="28">
        <v>203</v>
      </c>
      <c r="D119" s="28" t="s">
        <v>392</v>
      </c>
      <c r="E119" s="407" t="s">
        <v>391</v>
      </c>
      <c r="F119" s="29" t="s">
        <v>3</v>
      </c>
      <c r="G119" s="163">
        <v>900</v>
      </c>
      <c r="H119" s="181">
        <v>200</v>
      </c>
      <c r="I119" s="164">
        <v>180000</v>
      </c>
      <c r="J119" s="30"/>
      <c r="K119" s="162">
        <v>0</v>
      </c>
      <c r="L119" s="161">
        <v>200</v>
      </c>
      <c r="M119" s="165">
        <v>180000</v>
      </c>
      <c r="N119" s="403">
        <v>200</v>
      </c>
      <c r="O119" s="539">
        <v>180000</v>
      </c>
      <c r="P119" s="565">
        <v>315</v>
      </c>
      <c r="Q119" s="564">
        <f t="shared" si="3"/>
        <v>63000</v>
      </c>
      <c r="R119" s="23"/>
    </row>
    <row r="120" spans="1:18" ht="30">
      <c r="A120" s="359">
        <v>64</v>
      </c>
      <c r="B120" s="28" t="s">
        <v>656</v>
      </c>
      <c r="C120" s="28">
        <v>204</v>
      </c>
      <c r="D120" s="28" t="s">
        <v>390</v>
      </c>
      <c r="E120" s="407" t="s">
        <v>389</v>
      </c>
      <c r="F120" s="29" t="s">
        <v>3</v>
      </c>
      <c r="G120" s="163">
        <v>1600</v>
      </c>
      <c r="H120" s="181">
        <v>18</v>
      </c>
      <c r="I120" s="164">
        <v>28800</v>
      </c>
      <c r="J120" s="30"/>
      <c r="K120" s="162">
        <v>0</v>
      </c>
      <c r="L120" s="161">
        <v>18</v>
      </c>
      <c r="M120" s="165">
        <v>28800</v>
      </c>
      <c r="N120" s="403">
        <v>18</v>
      </c>
      <c r="O120" s="539">
        <v>28800</v>
      </c>
      <c r="P120" s="565">
        <v>560</v>
      </c>
      <c r="Q120" s="564">
        <f t="shared" si="3"/>
        <v>10080</v>
      </c>
      <c r="R120" s="23"/>
    </row>
    <row r="121" spans="1:18" ht="30">
      <c r="A121" s="359">
        <v>65</v>
      </c>
      <c r="B121" s="28" t="s">
        <v>657</v>
      </c>
      <c r="C121" s="28">
        <v>205</v>
      </c>
      <c r="D121" s="28" t="s">
        <v>388</v>
      </c>
      <c r="E121" s="407" t="s">
        <v>387</v>
      </c>
      <c r="F121" s="29" t="s">
        <v>3</v>
      </c>
      <c r="G121" s="163">
        <v>18000</v>
      </c>
      <c r="H121" s="181">
        <v>4</v>
      </c>
      <c r="I121" s="164">
        <v>72000</v>
      </c>
      <c r="J121" s="30"/>
      <c r="K121" s="162">
        <v>0</v>
      </c>
      <c r="L121" s="161">
        <v>4</v>
      </c>
      <c r="M121" s="165">
        <v>72000</v>
      </c>
      <c r="N121" s="403">
        <v>4</v>
      </c>
      <c r="O121" s="539">
        <v>72000</v>
      </c>
      <c r="P121" s="565">
        <v>6300</v>
      </c>
      <c r="Q121" s="564">
        <f t="shared" si="3"/>
        <v>25200</v>
      </c>
      <c r="R121" s="23"/>
    </row>
    <row r="122" spans="1:18" ht="60">
      <c r="A122" s="359">
        <v>66</v>
      </c>
      <c r="B122" s="28" t="s">
        <v>658</v>
      </c>
      <c r="C122" s="28">
        <v>57</v>
      </c>
      <c r="D122" s="28" t="s">
        <v>386</v>
      </c>
      <c r="E122" s="407" t="s">
        <v>385</v>
      </c>
      <c r="F122" s="35" t="s">
        <v>99</v>
      </c>
      <c r="G122" s="180">
        <v>36</v>
      </c>
      <c r="H122" s="181">
        <v>2000</v>
      </c>
      <c r="I122" s="164">
        <v>72000</v>
      </c>
      <c r="J122" s="30"/>
      <c r="K122" s="162">
        <v>0</v>
      </c>
      <c r="L122" s="161">
        <v>2000</v>
      </c>
      <c r="M122" s="165">
        <v>72000</v>
      </c>
      <c r="N122" s="403">
        <v>2000</v>
      </c>
      <c r="O122" s="539">
        <v>72000</v>
      </c>
      <c r="P122" s="565">
        <v>12.6</v>
      </c>
      <c r="Q122" s="564">
        <f t="shared" si="3"/>
        <v>25200</v>
      </c>
      <c r="R122" s="23"/>
    </row>
    <row r="123" spans="1:18" ht="60">
      <c r="A123" s="359">
        <v>67</v>
      </c>
      <c r="B123" s="28" t="s">
        <v>659</v>
      </c>
      <c r="C123" s="28">
        <v>58</v>
      </c>
      <c r="D123" s="28" t="s">
        <v>384</v>
      </c>
      <c r="E123" s="407" t="s">
        <v>383</v>
      </c>
      <c r="F123" s="35" t="s">
        <v>99</v>
      </c>
      <c r="G123" s="180">
        <v>100</v>
      </c>
      <c r="H123" s="181">
        <v>2000</v>
      </c>
      <c r="I123" s="164">
        <v>200000</v>
      </c>
      <c r="J123" s="30"/>
      <c r="K123" s="162">
        <v>0</v>
      </c>
      <c r="L123" s="161">
        <v>2000</v>
      </c>
      <c r="M123" s="165">
        <v>200000</v>
      </c>
      <c r="N123" s="403">
        <v>2000</v>
      </c>
      <c r="O123" s="539">
        <v>200000</v>
      </c>
      <c r="P123" s="565">
        <v>35</v>
      </c>
      <c r="Q123" s="564">
        <f t="shared" si="3"/>
        <v>70000</v>
      </c>
      <c r="R123" s="23"/>
    </row>
    <row r="124" spans="1:18" ht="60">
      <c r="A124" s="359">
        <v>68</v>
      </c>
      <c r="B124" s="28" t="s">
        <v>660</v>
      </c>
      <c r="C124" s="28">
        <v>59</v>
      </c>
      <c r="D124" s="28" t="s">
        <v>382</v>
      </c>
      <c r="E124" s="407" t="s">
        <v>381</v>
      </c>
      <c r="F124" s="35" t="s">
        <v>99</v>
      </c>
      <c r="G124" s="180">
        <v>145</v>
      </c>
      <c r="H124" s="181">
        <v>8000</v>
      </c>
      <c r="I124" s="164">
        <v>1160000</v>
      </c>
      <c r="J124" s="30"/>
      <c r="K124" s="162">
        <v>0</v>
      </c>
      <c r="L124" s="161">
        <v>8000</v>
      </c>
      <c r="M124" s="165">
        <v>1160000</v>
      </c>
      <c r="N124" s="403">
        <v>8000</v>
      </c>
      <c r="O124" s="539">
        <v>1160000</v>
      </c>
      <c r="P124" s="565">
        <v>50.75</v>
      </c>
      <c r="Q124" s="564">
        <f t="shared" si="3"/>
        <v>406000</v>
      </c>
      <c r="R124" s="23"/>
    </row>
    <row r="125" spans="1:18" ht="60">
      <c r="A125" s="359">
        <v>69</v>
      </c>
      <c r="B125" s="28" t="s">
        <v>661</v>
      </c>
      <c r="C125" s="28">
        <v>60</v>
      </c>
      <c r="D125" s="28" t="s">
        <v>380</v>
      </c>
      <c r="E125" s="407" t="s">
        <v>379</v>
      </c>
      <c r="F125" s="35" t="s">
        <v>99</v>
      </c>
      <c r="G125" s="180">
        <v>230</v>
      </c>
      <c r="H125" s="181">
        <v>5000</v>
      </c>
      <c r="I125" s="164">
        <v>1150000</v>
      </c>
      <c r="J125" s="30"/>
      <c r="K125" s="162">
        <v>0</v>
      </c>
      <c r="L125" s="161">
        <v>5000</v>
      </c>
      <c r="M125" s="165">
        <v>1150000</v>
      </c>
      <c r="N125" s="403">
        <v>5000</v>
      </c>
      <c r="O125" s="539">
        <v>1150000</v>
      </c>
      <c r="P125" s="565">
        <v>80.5</v>
      </c>
      <c r="Q125" s="564">
        <f t="shared" si="3"/>
        <v>402500</v>
      </c>
      <c r="R125" s="23"/>
    </row>
    <row r="126" spans="1:18" ht="45">
      <c r="A126" s="359">
        <v>70</v>
      </c>
      <c r="B126" s="28" t="s">
        <v>662</v>
      </c>
      <c r="C126" s="28">
        <v>61</v>
      </c>
      <c r="D126" s="28" t="s">
        <v>378</v>
      </c>
      <c r="E126" s="407" t="s">
        <v>377</v>
      </c>
      <c r="F126" s="35" t="s">
        <v>99</v>
      </c>
      <c r="G126" s="180">
        <v>325.00000000000006</v>
      </c>
      <c r="H126" s="181">
        <v>300</v>
      </c>
      <c r="I126" s="164">
        <v>97500.000000000015</v>
      </c>
      <c r="J126" s="30"/>
      <c r="K126" s="162">
        <v>0</v>
      </c>
      <c r="L126" s="161">
        <v>300</v>
      </c>
      <c r="M126" s="165">
        <v>97500.000000000015</v>
      </c>
      <c r="N126" s="403">
        <v>300</v>
      </c>
      <c r="O126" s="539">
        <v>97500.000000000015</v>
      </c>
      <c r="P126" s="565">
        <v>113.75</v>
      </c>
      <c r="Q126" s="564">
        <f t="shared" si="3"/>
        <v>34125</v>
      </c>
      <c r="R126" s="23"/>
    </row>
    <row r="127" spans="1:18" ht="45">
      <c r="A127" s="359">
        <v>71</v>
      </c>
      <c r="B127" s="28" t="s">
        <v>663</v>
      </c>
      <c r="C127" s="28">
        <v>62</v>
      </c>
      <c r="D127" s="28" t="s">
        <v>376</v>
      </c>
      <c r="E127" s="407" t="s">
        <v>375</v>
      </c>
      <c r="F127" s="35" t="s">
        <v>99</v>
      </c>
      <c r="G127" s="180">
        <v>545</v>
      </c>
      <c r="H127" s="181">
        <v>300</v>
      </c>
      <c r="I127" s="164">
        <v>163500</v>
      </c>
      <c r="J127" s="30"/>
      <c r="K127" s="162">
        <v>0</v>
      </c>
      <c r="L127" s="161">
        <v>300</v>
      </c>
      <c r="M127" s="165">
        <v>163500</v>
      </c>
      <c r="N127" s="403">
        <v>300</v>
      </c>
      <c r="O127" s="539">
        <v>163500</v>
      </c>
      <c r="P127" s="565">
        <v>190.75</v>
      </c>
      <c r="Q127" s="564">
        <f t="shared" si="3"/>
        <v>57225</v>
      </c>
      <c r="R127" s="23"/>
    </row>
    <row r="128" spans="1:18" ht="45">
      <c r="A128" s="359">
        <v>72</v>
      </c>
      <c r="B128" s="28" t="s">
        <v>664</v>
      </c>
      <c r="C128" s="28">
        <v>63</v>
      </c>
      <c r="D128" s="28" t="s">
        <v>374</v>
      </c>
      <c r="E128" s="407" t="s">
        <v>373</v>
      </c>
      <c r="F128" s="35" t="s">
        <v>99</v>
      </c>
      <c r="G128" s="180">
        <v>849.99999999999989</v>
      </c>
      <c r="H128" s="181">
        <v>500</v>
      </c>
      <c r="I128" s="164">
        <v>424999.99999999994</v>
      </c>
      <c r="J128" s="30"/>
      <c r="K128" s="162">
        <v>0</v>
      </c>
      <c r="L128" s="161">
        <v>500</v>
      </c>
      <c r="M128" s="165">
        <v>424999.99999999994</v>
      </c>
      <c r="N128" s="403">
        <v>500</v>
      </c>
      <c r="O128" s="539">
        <v>424999.99999999994</v>
      </c>
      <c r="P128" s="565">
        <v>297.5</v>
      </c>
      <c r="Q128" s="564">
        <f t="shared" si="3"/>
        <v>148750</v>
      </c>
      <c r="R128" s="23"/>
    </row>
    <row r="129" spans="1:18" ht="30">
      <c r="A129" s="359">
        <v>73</v>
      </c>
      <c r="B129" s="28" t="s">
        <v>665</v>
      </c>
      <c r="C129" s="28">
        <v>64</v>
      </c>
      <c r="D129" s="28" t="s">
        <v>372</v>
      </c>
      <c r="E129" s="407" t="s">
        <v>771</v>
      </c>
      <c r="F129" s="29" t="s">
        <v>3</v>
      </c>
      <c r="G129" s="163">
        <v>1800</v>
      </c>
      <c r="H129" s="181">
        <v>8</v>
      </c>
      <c r="I129" s="164">
        <v>14400</v>
      </c>
      <c r="J129" s="30"/>
      <c r="K129" s="162">
        <v>0</v>
      </c>
      <c r="L129" s="161">
        <v>8</v>
      </c>
      <c r="M129" s="165">
        <v>14400</v>
      </c>
      <c r="N129" s="403">
        <v>8</v>
      </c>
      <c r="O129" s="539">
        <v>14400</v>
      </c>
      <c r="P129" s="565">
        <v>630</v>
      </c>
      <c r="Q129" s="564">
        <f t="shared" si="3"/>
        <v>5040</v>
      </c>
      <c r="R129" s="23"/>
    </row>
    <row r="130" spans="1:18" ht="30">
      <c r="A130" s="359">
        <v>74</v>
      </c>
      <c r="B130" s="28" t="s">
        <v>666</v>
      </c>
      <c r="C130" s="28">
        <v>65</v>
      </c>
      <c r="D130" s="28" t="s">
        <v>370</v>
      </c>
      <c r="E130" s="407" t="s">
        <v>772</v>
      </c>
      <c r="F130" s="29" t="s">
        <v>3</v>
      </c>
      <c r="G130" s="163">
        <v>13000</v>
      </c>
      <c r="H130" s="28">
        <v>10</v>
      </c>
      <c r="I130" s="164">
        <v>130000</v>
      </c>
      <c r="J130" s="30"/>
      <c r="K130" s="162">
        <v>0</v>
      </c>
      <c r="L130" s="161">
        <v>10</v>
      </c>
      <c r="M130" s="165">
        <v>130000</v>
      </c>
      <c r="N130" s="403">
        <v>10</v>
      </c>
      <c r="O130" s="539">
        <v>130000</v>
      </c>
      <c r="P130" s="565">
        <v>4550</v>
      </c>
      <c r="Q130" s="564">
        <f t="shared" si="3"/>
        <v>45500</v>
      </c>
      <c r="R130" s="23"/>
    </row>
    <row r="131" spans="1:18" ht="30">
      <c r="A131" s="359">
        <v>75</v>
      </c>
      <c r="B131" s="28" t="s">
        <v>667</v>
      </c>
      <c r="C131" s="28">
        <v>230</v>
      </c>
      <c r="D131" s="28" t="s">
        <v>368</v>
      </c>
      <c r="E131" s="407" t="s">
        <v>773</v>
      </c>
      <c r="F131" s="29" t="s">
        <v>3</v>
      </c>
      <c r="G131" s="163">
        <v>13000</v>
      </c>
      <c r="H131" s="28">
        <v>14</v>
      </c>
      <c r="I131" s="164">
        <v>182000</v>
      </c>
      <c r="J131" s="30"/>
      <c r="K131" s="162">
        <v>0</v>
      </c>
      <c r="L131" s="161">
        <v>14</v>
      </c>
      <c r="M131" s="165">
        <v>182000</v>
      </c>
      <c r="N131" s="403">
        <v>14</v>
      </c>
      <c r="O131" s="539">
        <v>182000</v>
      </c>
      <c r="P131" s="565">
        <v>4550</v>
      </c>
      <c r="Q131" s="564">
        <f t="shared" si="3"/>
        <v>63700</v>
      </c>
      <c r="R131" s="23"/>
    </row>
    <row r="132" spans="1:18" ht="30">
      <c r="A132" s="359">
        <v>76</v>
      </c>
      <c r="B132" s="28" t="s">
        <v>668</v>
      </c>
      <c r="C132" s="28">
        <v>66</v>
      </c>
      <c r="D132" s="28" t="s">
        <v>366</v>
      </c>
      <c r="E132" s="407" t="s">
        <v>365</v>
      </c>
      <c r="F132" s="29" t="s">
        <v>3</v>
      </c>
      <c r="G132" s="163">
        <v>50000</v>
      </c>
      <c r="H132" s="28">
        <v>5</v>
      </c>
      <c r="I132" s="164">
        <v>250000</v>
      </c>
      <c r="J132" s="30"/>
      <c r="K132" s="162">
        <v>0</v>
      </c>
      <c r="L132" s="161">
        <v>5</v>
      </c>
      <c r="M132" s="165">
        <v>250000</v>
      </c>
      <c r="N132" s="403">
        <v>5</v>
      </c>
      <c r="O132" s="539">
        <v>250000</v>
      </c>
      <c r="P132" s="565">
        <v>17500</v>
      </c>
      <c r="Q132" s="564">
        <f t="shared" si="3"/>
        <v>87500</v>
      </c>
      <c r="R132" s="23"/>
    </row>
    <row r="133" spans="1:18" ht="45">
      <c r="A133" s="359">
        <v>77</v>
      </c>
      <c r="B133" s="28" t="s">
        <v>669</v>
      </c>
      <c r="C133" s="28">
        <v>67</v>
      </c>
      <c r="D133" s="28" t="s">
        <v>364</v>
      </c>
      <c r="E133" s="407" t="s">
        <v>774</v>
      </c>
      <c r="F133" s="29" t="s">
        <v>3</v>
      </c>
      <c r="G133" s="163">
        <v>6000</v>
      </c>
      <c r="H133" s="28">
        <v>10</v>
      </c>
      <c r="I133" s="164">
        <v>60000</v>
      </c>
      <c r="J133" s="30"/>
      <c r="K133" s="162">
        <v>0</v>
      </c>
      <c r="L133" s="161">
        <v>10</v>
      </c>
      <c r="M133" s="165">
        <v>60000</v>
      </c>
      <c r="N133" s="403">
        <v>10</v>
      </c>
      <c r="O133" s="539">
        <v>60000</v>
      </c>
      <c r="P133" s="565">
        <v>2100</v>
      </c>
      <c r="Q133" s="564">
        <f t="shared" si="3"/>
        <v>21000</v>
      </c>
      <c r="R133" s="23"/>
    </row>
    <row r="134" spans="1:18" ht="45">
      <c r="A134" s="359">
        <v>78</v>
      </c>
      <c r="B134" s="28" t="s">
        <v>670</v>
      </c>
      <c r="C134" s="28">
        <v>206</v>
      </c>
      <c r="D134" s="28" t="s">
        <v>362</v>
      </c>
      <c r="E134" s="407" t="s">
        <v>361</v>
      </c>
      <c r="F134" s="29" t="s">
        <v>3</v>
      </c>
      <c r="G134" s="163">
        <v>22500</v>
      </c>
      <c r="H134" s="181">
        <v>18</v>
      </c>
      <c r="I134" s="164">
        <v>405000</v>
      </c>
      <c r="J134" s="30"/>
      <c r="K134" s="162">
        <v>0</v>
      </c>
      <c r="L134" s="161">
        <v>18</v>
      </c>
      <c r="M134" s="165">
        <v>405000</v>
      </c>
      <c r="N134" s="403">
        <v>18</v>
      </c>
      <c r="O134" s="539">
        <v>405000</v>
      </c>
      <c r="P134" s="565">
        <v>7875</v>
      </c>
      <c r="Q134" s="564">
        <f t="shared" si="3"/>
        <v>141750</v>
      </c>
      <c r="R134" s="23"/>
    </row>
    <row r="135" spans="1:18" ht="60">
      <c r="A135" s="359">
        <v>79</v>
      </c>
      <c r="B135" s="28" t="s">
        <v>671</v>
      </c>
      <c r="C135" s="28">
        <v>68</v>
      </c>
      <c r="D135" s="28" t="s">
        <v>360</v>
      </c>
      <c r="E135" s="407" t="s">
        <v>359</v>
      </c>
      <c r="F135" s="29" t="s">
        <v>3</v>
      </c>
      <c r="G135" s="163">
        <v>54000</v>
      </c>
      <c r="H135" s="181">
        <v>18</v>
      </c>
      <c r="I135" s="164">
        <v>972000</v>
      </c>
      <c r="J135" s="30"/>
      <c r="K135" s="162">
        <v>0</v>
      </c>
      <c r="L135" s="161">
        <v>18</v>
      </c>
      <c r="M135" s="165">
        <v>972000</v>
      </c>
      <c r="N135" s="403">
        <v>18</v>
      </c>
      <c r="O135" s="539">
        <v>972000</v>
      </c>
      <c r="P135" s="565">
        <v>18900</v>
      </c>
      <c r="Q135" s="564">
        <f t="shared" si="3"/>
        <v>340200</v>
      </c>
      <c r="R135" s="23"/>
    </row>
    <row r="136" spans="1:18" ht="45">
      <c r="A136" s="359">
        <v>80</v>
      </c>
      <c r="B136" s="28" t="s">
        <v>672</v>
      </c>
      <c r="C136" s="28">
        <v>69</v>
      </c>
      <c r="D136" s="28" t="s">
        <v>358</v>
      </c>
      <c r="E136" s="407" t="s">
        <v>357</v>
      </c>
      <c r="F136" s="29" t="s">
        <v>3</v>
      </c>
      <c r="G136" s="163">
        <v>25000</v>
      </c>
      <c r="H136" s="181">
        <v>6</v>
      </c>
      <c r="I136" s="164">
        <v>150000</v>
      </c>
      <c r="J136" s="30"/>
      <c r="K136" s="162">
        <v>0</v>
      </c>
      <c r="L136" s="161">
        <v>6</v>
      </c>
      <c r="M136" s="165">
        <v>150000</v>
      </c>
      <c r="N136" s="403">
        <v>6</v>
      </c>
      <c r="O136" s="539">
        <v>150000</v>
      </c>
      <c r="P136" s="565">
        <v>8750</v>
      </c>
      <c r="Q136" s="564">
        <f t="shared" si="3"/>
        <v>52500</v>
      </c>
      <c r="R136" s="23"/>
    </row>
    <row r="137" spans="1:18">
      <c r="A137" s="359">
        <v>81</v>
      </c>
      <c r="B137" s="28" t="s">
        <v>673</v>
      </c>
      <c r="C137" s="28">
        <v>70</v>
      </c>
      <c r="D137" s="28" t="s">
        <v>356</v>
      </c>
      <c r="E137" s="407" t="s">
        <v>355</v>
      </c>
      <c r="F137" s="35" t="s">
        <v>99</v>
      </c>
      <c r="G137" s="180">
        <v>450</v>
      </c>
      <c r="H137" s="28">
        <v>400</v>
      </c>
      <c r="I137" s="164">
        <v>180000</v>
      </c>
      <c r="J137" s="30"/>
      <c r="K137" s="162">
        <v>0</v>
      </c>
      <c r="L137" s="161">
        <v>400</v>
      </c>
      <c r="M137" s="165">
        <v>180000</v>
      </c>
      <c r="N137" s="403">
        <v>400</v>
      </c>
      <c r="O137" s="539">
        <v>180000</v>
      </c>
      <c r="P137" s="565">
        <v>157.5</v>
      </c>
      <c r="Q137" s="564">
        <f t="shared" si="3"/>
        <v>63000</v>
      </c>
      <c r="R137" s="23"/>
    </row>
    <row r="138" spans="1:18">
      <c r="A138" s="359">
        <v>82</v>
      </c>
      <c r="B138" s="28" t="s">
        <v>674</v>
      </c>
      <c r="C138" s="28">
        <v>71</v>
      </c>
      <c r="D138" s="28" t="s">
        <v>354</v>
      </c>
      <c r="E138" s="407" t="s">
        <v>353</v>
      </c>
      <c r="F138" s="35" t="s">
        <v>99</v>
      </c>
      <c r="G138" s="180">
        <v>300</v>
      </c>
      <c r="H138" s="28">
        <v>400</v>
      </c>
      <c r="I138" s="164">
        <v>120000</v>
      </c>
      <c r="J138" s="30"/>
      <c r="K138" s="162">
        <v>0</v>
      </c>
      <c r="L138" s="161">
        <v>400</v>
      </c>
      <c r="M138" s="165">
        <v>120000</v>
      </c>
      <c r="N138" s="403">
        <v>400</v>
      </c>
      <c r="O138" s="539">
        <v>120000</v>
      </c>
      <c r="P138" s="565">
        <v>105</v>
      </c>
      <c r="Q138" s="564">
        <f t="shared" si="3"/>
        <v>42000</v>
      </c>
      <c r="R138" s="23"/>
    </row>
    <row r="139" spans="1:18" ht="30">
      <c r="A139" s="359">
        <v>83</v>
      </c>
      <c r="B139" s="28" t="s">
        <v>675</v>
      </c>
      <c r="C139" s="28">
        <v>207</v>
      </c>
      <c r="D139" s="28" t="s">
        <v>352</v>
      </c>
      <c r="E139" s="407" t="s">
        <v>351</v>
      </c>
      <c r="F139" s="29" t="s">
        <v>3</v>
      </c>
      <c r="G139" s="163">
        <v>4800</v>
      </c>
      <c r="H139" s="181">
        <v>20</v>
      </c>
      <c r="I139" s="164">
        <v>96000</v>
      </c>
      <c r="J139" s="30"/>
      <c r="K139" s="162">
        <v>0</v>
      </c>
      <c r="L139" s="161">
        <v>20</v>
      </c>
      <c r="M139" s="165">
        <v>96000</v>
      </c>
      <c r="N139" s="403">
        <v>20</v>
      </c>
      <c r="O139" s="539">
        <v>96000</v>
      </c>
      <c r="P139" s="565">
        <v>1680</v>
      </c>
      <c r="Q139" s="564">
        <f t="shared" si="3"/>
        <v>33600</v>
      </c>
      <c r="R139" s="23"/>
    </row>
    <row r="140" spans="1:18" ht="45">
      <c r="A140" s="359">
        <v>84</v>
      </c>
      <c r="B140" s="28" t="s">
        <v>676</v>
      </c>
      <c r="C140" s="28">
        <v>208</v>
      </c>
      <c r="D140" s="28" t="s">
        <v>350</v>
      </c>
      <c r="E140" s="407" t="s">
        <v>349</v>
      </c>
      <c r="F140" s="29" t="s">
        <v>3</v>
      </c>
      <c r="G140" s="163">
        <v>4000</v>
      </c>
      <c r="H140" s="181">
        <v>60</v>
      </c>
      <c r="I140" s="164">
        <v>240000</v>
      </c>
      <c r="J140" s="30"/>
      <c r="K140" s="162">
        <v>0</v>
      </c>
      <c r="L140" s="161">
        <v>60</v>
      </c>
      <c r="M140" s="165">
        <v>240000</v>
      </c>
      <c r="N140" s="403">
        <v>60</v>
      </c>
      <c r="O140" s="539">
        <v>240000</v>
      </c>
      <c r="P140" s="565">
        <v>1400</v>
      </c>
      <c r="Q140" s="564">
        <f t="shared" si="3"/>
        <v>84000</v>
      </c>
      <c r="R140" s="23"/>
    </row>
    <row r="141" spans="1:18" ht="45">
      <c r="A141" s="359">
        <v>85</v>
      </c>
      <c r="B141" s="28" t="s">
        <v>677</v>
      </c>
      <c r="C141" s="28">
        <v>209</v>
      </c>
      <c r="D141" s="28" t="s">
        <v>348</v>
      </c>
      <c r="E141" s="407" t="s">
        <v>347</v>
      </c>
      <c r="F141" s="29" t="s">
        <v>3</v>
      </c>
      <c r="G141" s="163">
        <v>1400</v>
      </c>
      <c r="H141" s="181">
        <v>215</v>
      </c>
      <c r="I141" s="164">
        <v>301000</v>
      </c>
      <c r="J141" s="30"/>
      <c r="K141" s="162">
        <v>0</v>
      </c>
      <c r="L141" s="161">
        <v>215</v>
      </c>
      <c r="M141" s="165">
        <v>301000</v>
      </c>
      <c r="N141" s="403">
        <v>215</v>
      </c>
      <c r="O141" s="539">
        <v>301000</v>
      </c>
      <c r="P141" s="565">
        <v>490</v>
      </c>
      <c r="Q141" s="564">
        <f t="shared" si="3"/>
        <v>105350</v>
      </c>
      <c r="R141" s="23"/>
    </row>
    <row r="142" spans="1:18" ht="30">
      <c r="A142" s="359">
        <v>86</v>
      </c>
      <c r="B142" s="28" t="s">
        <v>678</v>
      </c>
      <c r="C142" s="28">
        <v>210</v>
      </c>
      <c r="D142" s="28" t="s">
        <v>346</v>
      </c>
      <c r="E142" s="407" t="s">
        <v>345</v>
      </c>
      <c r="F142" s="29" t="s">
        <v>3</v>
      </c>
      <c r="G142" s="163">
        <v>1800</v>
      </c>
      <c r="H142" s="181">
        <v>95</v>
      </c>
      <c r="I142" s="164">
        <v>171000</v>
      </c>
      <c r="J142" s="30"/>
      <c r="K142" s="162">
        <v>0</v>
      </c>
      <c r="L142" s="161">
        <v>95</v>
      </c>
      <c r="M142" s="165">
        <v>171000</v>
      </c>
      <c r="N142" s="403">
        <v>95</v>
      </c>
      <c r="O142" s="539">
        <v>171000</v>
      </c>
      <c r="P142" s="565">
        <v>630</v>
      </c>
      <c r="Q142" s="564">
        <f t="shared" si="3"/>
        <v>59850</v>
      </c>
      <c r="R142" s="23"/>
    </row>
    <row r="143" spans="1:18" ht="30">
      <c r="A143" s="359">
        <v>87</v>
      </c>
      <c r="B143" s="28" t="s">
        <v>679</v>
      </c>
      <c r="C143" s="28">
        <v>72</v>
      </c>
      <c r="D143" s="28" t="s">
        <v>344</v>
      </c>
      <c r="E143" s="407" t="s">
        <v>343</v>
      </c>
      <c r="F143" s="29" t="s">
        <v>3</v>
      </c>
      <c r="G143" s="163">
        <v>160</v>
      </c>
      <c r="H143" s="181">
        <v>8</v>
      </c>
      <c r="I143" s="164">
        <v>1280</v>
      </c>
      <c r="J143" s="30"/>
      <c r="K143" s="162">
        <v>0</v>
      </c>
      <c r="L143" s="161">
        <v>8</v>
      </c>
      <c r="M143" s="165">
        <v>1280</v>
      </c>
      <c r="N143" s="403">
        <v>8</v>
      </c>
      <c r="O143" s="539">
        <v>1280</v>
      </c>
      <c r="P143" s="565">
        <v>56</v>
      </c>
      <c r="Q143" s="564">
        <f t="shared" si="3"/>
        <v>448</v>
      </c>
      <c r="R143" s="23"/>
    </row>
    <row r="144" spans="1:18" ht="45">
      <c r="A144" s="359">
        <v>88</v>
      </c>
      <c r="B144" s="28" t="s">
        <v>680</v>
      </c>
      <c r="C144" s="28">
        <v>231</v>
      </c>
      <c r="D144" s="28" t="s">
        <v>342</v>
      </c>
      <c r="E144" s="407" t="s">
        <v>341</v>
      </c>
      <c r="F144" s="29" t="s">
        <v>3</v>
      </c>
      <c r="G144" s="163">
        <v>3700.0000000000005</v>
      </c>
      <c r="H144" s="181">
        <v>40</v>
      </c>
      <c r="I144" s="164">
        <v>148000.00000000003</v>
      </c>
      <c r="J144" s="30"/>
      <c r="K144" s="162">
        <v>0</v>
      </c>
      <c r="L144" s="161">
        <v>40</v>
      </c>
      <c r="M144" s="165">
        <v>148000.00000000003</v>
      </c>
      <c r="N144" s="403">
        <v>40</v>
      </c>
      <c r="O144" s="539">
        <v>148000.00000000003</v>
      </c>
      <c r="P144" s="565">
        <v>1295</v>
      </c>
      <c r="Q144" s="564">
        <f t="shared" si="3"/>
        <v>51800</v>
      </c>
      <c r="R144" s="23"/>
    </row>
    <row r="145" spans="1:18" ht="30">
      <c r="A145" s="359">
        <v>89</v>
      </c>
      <c r="B145" s="28" t="s">
        <v>681</v>
      </c>
      <c r="C145" s="28">
        <v>73</v>
      </c>
      <c r="D145" s="28" t="s">
        <v>340</v>
      </c>
      <c r="E145" s="407" t="s">
        <v>339</v>
      </c>
      <c r="F145" s="29" t="s">
        <v>3</v>
      </c>
      <c r="G145" s="163">
        <v>1000</v>
      </c>
      <c r="H145" s="181">
        <v>40</v>
      </c>
      <c r="I145" s="164">
        <v>40000</v>
      </c>
      <c r="J145" s="30"/>
      <c r="K145" s="162">
        <v>0</v>
      </c>
      <c r="L145" s="161">
        <v>40</v>
      </c>
      <c r="M145" s="165">
        <v>40000</v>
      </c>
      <c r="N145" s="403">
        <v>40</v>
      </c>
      <c r="O145" s="539">
        <v>40000</v>
      </c>
      <c r="P145" s="565">
        <v>350</v>
      </c>
      <c r="Q145" s="564">
        <f t="shared" si="3"/>
        <v>14000</v>
      </c>
      <c r="R145" s="23"/>
    </row>
    <row r="146" spans="1:18">
      <c r="A146" s="359">
        <v>90</v>
      </c>
      <c r="B146" s="28" t="s">
        <v>682</v>
      </c>
      <c r="C146" s="28">
        <v>74</v>
      </c>
      <c r="D146" s="28" t="s">
        <v>338</v>
      </c>
      <c r="E146" s="407" t="s">
        <v>337</v>
      </c>
      <c r="F146" s="29" t="s">
        <v>3</v>
      </c>
      <c r="G146" s="163">
        <v>210</v>
      </c>
      <c r="H146" s="181">
        <v>40</v>
      </c>
      <c r="I146" s="164">
        <v>8400</v>
      </c>
      <c r="J146" s="30"/>
      <c r="K146" s="162">
        <v>0</v>
      </c>
      <c r="L146" s="161">
        <v>40</v>
      </c>
      <c r="M146" s="165">
        <v>8400</v>
      </c>
      <c r="N146" s="403">
        <v>40</v>
      </c>
      <c r="O146" s="539">
        <v>8400</v>
      </c>
      <c r="P146" s="565">
        <v>73.5</v>
      </c>
      <c r="Q146" s="564">
        <f t="shared" si="3"/>
        <v>2940</v>
      </c>
      <c r="R146" s="23"/>
    </row>
    <row r="147" spans="1:18" ht="30">
      <c r="A147" s="359">
        <v>91</v>
      </c>
      <c r="B147" s="28" t="s">
        <v>683</v>
      </c>
      <c r="C147" s="28">
        <v>75</v>
      </c>
      <c r="D147" s="28" t="s">
        <v>336</v>
      </c>
      <c r="E147" s="407" t="s">
        <v>335</v>
      </c>
      <c r="F147" s="29" t="s">
        <v>3</v>
      </c>
      <c r="G147" s="163">
        <v>600</v>
      </c>
      <c r="H147" s="181">
        <v>40</v>
      </c>
      <c r="I147" s="164">
        <v>24000</v>
      </c>
      <c r="J147" s="30"/>
      <c r="K147" s="162">
        <v>0</v>
      </c>
      <c r="L147" s="161">
        <v>40</v>
      </c>
      <c r="M147" s="165">
        <v>24000</v>
      </c>
      <c r="N147" s="403">
        <v>40</v>
      </c>
      <c r="O147" s="539">
        <v>24000</v>
      </c>
      <c r="P147" s="565">
        <v>210</v>
      </c>
      <c r="Q147" s="564">
        <f t="shared" si="3"/>
        <v>8400</v>
      </c>
      <c r="R147" s="23"/>
    </row>
    <row r="148" spans="1:18">
      <c r="A148" s="359">
        <v>92</v>
      </c>
      <c r="B148" s="28" t="s">
        <v>684</v>
      </c>
      <c r="C148" s="28">
        <v>211</v>
      </c>
      <c r="D148" s="28" t="s">
        <v>334</v>
      </c>
      <c r="E148" s="407" t="s">
        <v>333</v>
      </c>
      <c r="F148" s="29" t="s">
        <v>3</v>
      </c>
      <c r="G148" s="163">
        <v>3000</v>
      </c>
      <c r="H148" s="181">
        <v>5</v>
      </c>
      <c r="I148" s="164">
        <v>15000</v>
      </c>
      <c r="J148" s="30"/>
      <c r="K148" s="162">
        <v>0</v>
      </c>
      <c r="L148" s="161">
        <v>5</v>
      </c>
      <c r="M148" s="165">
        <v>15000</v>
      </c>
      <c r="N148" s="403">
        <v>5</v>
      </c>
      <c r="O148" s="539">
        <v>15000</v>
      </c>
      <c r="P148" s="565">
        <v>1050</v>
      </c>
      <c r="Q148" s="564">
        <f t="shared" si="3"/>
        <v>5250</v>
      </c>
      <c r="R148" s="23"/>
    </row>
    <row r="149" spans="1:18" ht="30">
      <c r="A149" s="359">
        <v>93</v>
      </c>
      <c r="B149" s="28" t="s">
        <v>685</v>
      </c>
      <c r="C149" s="28">
        <v>212</v>
      </c>
      <c r="D149" s="28" t="s">
        <v>332</v>
      </c>
      <c r="E149" s="407" t="s">
        <v>331</v>
      </c>
      <c r="F149" s="29" t="s">
        <v>3</v>
      </c>
      <c r="G149" s="163">
        <v>4899.9999999999991</v>
      </c>
      <c r="H149" s="181">
        <v>10</v>
      </c>
      <c r="I149" s="164">
        <v>48999.999999999993</v>
      </c>
      <c r="J149" s="30"/>
      <c r="K149" s="162">
        <v>0</v>
      </c>
      <c r="L149" s="161">
        <v>10</v>
      </c>
      <c r="M149" s="165">
        <v>48999.999999999993</v>
      </c>
      <c r="N149" s="403">
        <v>10</v>
      </c>
      <c r="O149" s="539">
        <v>48999.999999999993</v>
      </c>
      <c r="P149" s="565">
        <v>1715</v>
      </c>
      <c r="Q149" s="564">
        <f t="shared" si="3"/>
        <v>17150</v>
      </c>
      <c r="R149" s="23"/>
    </row>
    <row r="150" spans="1:18" ht="30">
      <c r="A150" s="359">
        <v>94</v>
      </c>
      <c r="B150" s="28" t="s">
        <v>686</v>
      </c>
      <c r="C150" s="28">
        <v>76</v>
      </c>
      <c r="D150" s="28" t="s">
        <v>330</v>
      </c>
      <c r="E150" s="407" t="s">
        <v>329</v>
      </c>
      <c r="F150" s="29" t="s">
        <v>3</v>
      </c>
      <c r="G150" s="163">
        <v>900</v>
      </c>
      <c r="H150" s="181">
        <v>15</v>
      </c>
      <c r="I150" s="164">
        <v>13500</v>
      </c>
      <c r="J150" s="30"/>
      <c r="K150" s="162">
        <v>0</v>
      </c>
      <c r="L150" s="161">
        <v>15</v>
      </c>
      <c r="M150" s="165">
        <v>13500</v>
      </c>
      <c r="N150" s="403">
        <v>15</v>
      </c>
      <c r="O150" s="539">
        <v>13500</v>
      </c>
      <c r="P150" s="565"/>
      <c r="Q150" s="564">
        <f t="shared" si="3"/>
        <v>0</v>
      </c>
      <c r="R150" s="23"/>
    </row>
    <row r="151" spans="1:18" ht="30">
      <c r="A151" s="359">
        <v>95</v>
      </c>
      <c r="B151" s="28" t="s">
        <v>687</v>
      </c>
      <c r="C151" s="28">
        <v>77</v>
      </c>
      <c r="D151" s="28" t="s">
        <v>328</v>
      </c>
      <c r="E151" s="407" t="s">
        <v>327</v>
      </c>
      <c r="F151" s="29" t="s">
        <v>3</v>
      </c>
      <c r="G151" s="163">
        <v>3200</v>
      </c>
      <c r="H151" s="181">
        <v>15</v>
      </c>
      <c r="I151" s="164">
        <v>48000</v>
      </c>
      <c r="J151" s="30"/>
      <c r="K151" s="162">
        <v>0</v>
      </c>
      <c r="L151" s="161">
        <v>15</v>
      </c>
      <c r="M151" s="165">
        <v>48000</v>
      </c>
      <c r="N151" s="403">
        <v>15</v>
      </c>
      <c r="O151" s="539">
        <v>48000</v>
      </c>
      <c r="P151" s="565"/>
      <c r="Q151" s="564">
        <f t="shared" si="3"/>
        <v>0</v>
      </c>
      <c r="R151" s="23"/>
    </row>
    <row r="152" spans="1:18" ht="75">
      <c r="A152" s="359">
        <v>96</v>
      </c>
      <c r="B152" s="28" t="s">
        <v>688</v>
      </c>
      <c r="C152" s="28">
        <v>213</v>
      </c>
      <c r="D152" s="28" t="s">
        <v>326</v>
      </c>
      <c r="E152" s="407" t="s">
        <v>325</v>
      </c>
      <c r="F152" s="29" t="s">
        <v>3</v>
      </c>
      <c r="G152" s="163">
        <v>1315000</v>
      </c>
      <c r="H152" s="181">
        <v>1</v>
      </c>
      <c r="I152" s="164">
        <v>1315000</v>
      </c>
      <c r="J152" s="30"/>
      <c r="K152" s="162">
        <v>0</v>
      </c>
      <c r="L152" s="161">
        <v>1</v>
      </c>
      <c r="M152" s="165">
        <v>1315000</v>
      </c>
      <c r="N152" s="403">
        <v>1</v>
      </c>
      <c r="O152" s="539">
        <v>1315000</v>
      </c>
      <c r="P152" s="565"/>
      <c r="Q152" s="564">
        <f t="shared" si="3"/>
        <v>0</v>
      </c>
      <c r="R152" s="23"/>
    </row>
    <row r="153" spans="1:18" ht="60">
      <c r="A153" s="359">
        <v>97</v>
      </c>
      <c r="B153" s="28" t="s">
        <v>689</v>
      </c>
      <c r="C153" s="28">
        <v>214</v>
      </c>
      <c r="D153" s="28" t="s">
        <v>324</v>
      </c>
      <c r="E153" s="407" t="s">
        <v>323</v>
      </c>
      <c r="F153" s="29" t="s">
        <v>3</v>
      </c>
      <c r="G153" s="163">
        <v>875000.00000000012</v>
      </c>
      <c r="H153" s="181">
        <v>1</v>
      </c>
      <c r="I153" s="164">
        <v>875000.00000000012</v>
      </c>
      <c r="J153" s="30"/>
      <c r="K153" s="162">
        <v>0</v>
      </c>
      <c r="L153" s="161">
        <v>1</v>
      </c>
      <c r="M153" s="165">
        <v>875000.00000000012</v>
      </c>
      <c r="N153" s="403">
        <v>1</v>
      </c>
      <c r="O153" s="539">
        <v>875000.00000000012</v>
      </c>
      <c r="P153" s="565"/>
      <c r="Q153" s="564">
        <f t="shared" si="3"/>
        <v>0</v>
      </c>
      <c r="R153" s="23"/>
    </row>
    <row r="154" spans="1:18" ht="60">
      <c r="A154" s="359">
        <v>98</v>
      </c>
      <c r="B154" s="28" t="s">
        <v>690</v>
      </c>
      <c r="C154" s="28">
        <v>215</v>
      </c>
      <c r="D154" s="28" t="s">
        <v>322</v>
      </c>
      <c r="E154" s="407" t="s">
        <v>321</v>
      </c>
      <c r="F154" s="29" t="s">
        <v>3</v>
      </c>
      <c r="G154" s="163">
        <v>370000</v>
      </c>
      <c r="H154" s="182">
        <v>2</v>
      </c>
      <c r="I154" s="164">
        <v>740000</v>
      </c>
      <c r="J154" s="30"/>
      <c r="K154" s="162">
        <v>0</v>
      </c>
      <c r="L154" s="161">
        <v>2</v>
      </c>
      <c r="M154" s="165">
        <v>740000</v>
      </c>
      <c r="N154" s="403">
        <v>2</v>
      </c>
      <c r="O154" s="539">
        <v>740000</v>
      </c>
      <c r="P154" s="565"/>
      <c r="Q154" s="564">
        <f t="shared" si="3"/>
        <v>0</v>
      </c>
      <c r="R154" s="23"/>
    </row>
    <row r="155" spans="1:18" ht="75">
      <c r="A155" s="359">
        <v>99</v>
      </c>
      <c r="B155" s="28" t="s">
        <v>691</v>
      </c>
      <c r="C155" s="28">
        <v>78</v>
      </c>
      <c r="D155" s="28" t="s">
        <v>320</v>
      </c>
      <c r="E155" s="407" t="s">
        <v>319</v>
      </c>
      <c r="F155" s="29" t="s">
        <v>3</v>
      </c>
      <c r="G155" s="163">
        <v>450000.00000000006</v>
      </c>
      <c r="H155" s="182">
        <v>1</v>
      </c>
      <c r="I155" s="164">
        <v>450000.00000000006</v>
      </c>
      <c r="J155" s="30"/>
      <c r="K155" s="162">
        <v>0</v>
      </c>
      <c r="L155" s="161">
        <v>1</v>
      </c>
      <c r="M155" s="165">
        <v>450000.00000000006</v>
      </c>
      <c r="N155" s="403">
        <v>1</v>
      </c>
      <c r="O155" s="539">
        <v>450000.00000000006</v>
      </c>
      <c r="P155" s="565"/>
      <c r="Q155" s="564">
        <f t="shared" si="3"/>
        <v>0</v>
      </c>
      <c r="R155" s="23"/>
    </row>
    <row r="156" spans="1:18" ht="150">
      <c r="A156" s="368">
        <v>100</v>
      </c>
      <c r="B156" s="30" t="s">
        <v>644</v>
      </c>
      <c r="C156" s="28">
        <v>232</v>
      </c>
      <c r="D156" s="28" t="s">
        <v>318</v>
      </c>
      <c r="E156" s="405" t="s">
        <v>775</v>
      </c>
      <c r="F156" s="29" t="s">
        <v>3</v>
      </c>
      <c r="G156" s="163">
        <v>4000000</v>
      </c>
      <c r="H156" s="28">
        <v>1</v>
      </c>
      <c r="I156" s="164">
        <v>4000000</v>
      </c>
      <c r="J156" s="30"/>
      <c r="K156" s="162">
        <v>0</v>
      </c>
      <c r="L156" s="161">
        <v>1</v>
      </c>
      <c r="M156" s="165">
        <v>4000000</v>
      </c>
      <c r="N156" s="403">
        <v>0</v>
      </c>
      <c r="O156" s="539">
        <v>0</v>
      </c>
      <c r="P156" s="565"/>
      <c r="Q156" s="564">
        <f t="shared" si="3"/>
        <v>0</v>
      </c>
      <c r="R156" s="23"/>
    </row>
    <row r="157" spans="1:18" ht="30">
      <c r="A157" s="359">
        <v>101</v>
      </c>
      <c r="B157" s="28" t="s">
        <v>693</v>
      </c>
      <c r="C157" s="28">
        <v>79</v>
      </c>
      <c r="D157" s="28" t="s">
        <v>316</v>
      </c>
      <c r="E157" s="407" t="s">
        <v>315</v>
      </c>
      <c r="F157" s="35" t="s">
        <v>99</v>
      </c>
      <c r="G157" s="180">
        <v>300</v>
      </c>
      <c r="H157" s="181">
        <v>200</v>
      </c>
      <c r="I157" s="164">
        <v>60000</v>
      </c>
      <c r="J157" s="30"/>
      <c r="K157" s="162">
        <v>0</v>
      </c>
      <c r="L157" s="161">
        <v>200</v>
      </c>
      <c r="M157" s="165">
        <v>60000</v>
      </c>
      <c r="N157" s="403">
        <v>200</v>
      </c>
      <c r="O157" s="539">
        <v>60000</v>
      </c>
      <c r="P157" s="565"/>
      <c r="Q157" s="564">
        <f t="shared" si="3"/>
        <v>0</v>
      </c>
      <c r="R157" s="23"/>
    </row>
    <row r="158" spans="1:18" ht="30">
      <c r="A158" s="359">
        <v>102</v>
      </c>
      <c r="B158" s="28" t="s">
        <v>694</v>
      </c>
      <c r="C158" s="28">
        <v>80</v>
      </c>
      <c r="D158" s="28" t="s">
        <v>314</v>
      </c>
      <c r="E158" s="407" t="s">
        <v>313</v>
      </c>
      <c r="F158" s="35" t="s">
        <v>99</v>
      </c>
      <c r="G158" s="180">
        <v>560</v>
      </c>
      <c r="H158" s="181">
        <v>200</v>
      </c>
      <c r="I158" s="164">
        <v>112000</v>
      </c>
      <c r="J158" s="30"/>
      <c r="K158" s="162">
        <v>0</v>
      </c>
      <c r="L158" s="161">
        <v>200</v>
      </c>
      <c r="M158" s="165">
        <v>112000</v>
      </c>
      <c r="N158" s="403">
        <v>200</v>
      </c>
      <c r="O158" s="539">
        <v>112000</v>
      </c>
      <c r="P158" s="565"/>
      <c r="Q158" s="564">
        <f t="shared" si="3"/>
        <v>0</v>
      </c>
      <c r="R158" s="23"/>
    </row>
    <row r="159" spans="1:18" ht="30">
      <c r="A159" s="359">
        <v>103</v>
      </c>
      <c r="B159" s="28" t="s">
        <v>695</v>
      </c>
      <c r="C159" s="28">
        <v>81</v>
      </c>
      <c r="D159" s="28" t="s">
        <v>312</v>
      </c>
      <c r="E159" s="407" t="s">
        <v>311</v>
      </c>
      <c r="F159" s="35" t="s">
        <v>99</v>
      </c>
      <c r="G159" s="180">
        <v>750</v>
      </c>
      <c r="H159" s="181">
        <v>75</v>
      </c>
      <c r="I159" s="164">
        <v>56250</v>
      </c>
      <c r="J159" s="30"/>
      <c r="K159" s="162">
        <v>0</v>
      </c>
      <c r="L159" s="161">
        <v>75</v>
      </c>
      <c r="M159" s="165">
        <v>56250</v>
      </c>
      <c r="N159" s="403">
        <v>75</v>
      </c>
      <c r="O159" s="539">
        <v>56250</v>
      </c>
      <c r="P159" s="565"/>
      <c r="Q159" s="564">
        <f t="shared" si="3"/>
        <v>0</v>
      </c>
      <c r="R159" s="23"/>
    </row>
    <row r="160" spans="1:18" ht="30">
      <c r="A160" s="359">
        <v>104</v>
      </c>
      <c r="B160" s="28" t="s">
        <v>696</v>
      </c>
      <c r="C160" s="28">
        <v>82</v>
      </c>
      <c r="D160" s="28" t="s">
        <v>310</v>
      </c>
      <c r="E160" s="407" t="s">
        <v>309</v>
      </c>
      <c r="F160" s="35" t="s">
        <v>99</v>
      </c>
      <c r="G160" s="180">
        <v>1050</v>
      </c>
      <c r="H160" s="181">
        <v>50</v>
      </c>
      <c r="I160" s="164">
        <v>52500</v>
      </c>
      <c r="J160" s="30"/>
      <c r="K160" s="162">
        <v>0</v>
      </c>
      <c r="L160" s="161">
        <v>50</v>
      </c>
      <c r="M160" s="165">
        <v>52500</v>
      </c>
      <c r="N160" s="403">
        <v>50</v>
      </c>
      <c r="O160" s="539">
        <v>52500</v>
      </c>
      <c r="P160" s="565"/>
      <c r="Q160" s="564">
        <f t="shared" si="3"/>
        <v>0</v>
      </c>
      <c r="R160" s="23"/>
    </row>
    <row r="161" spans="1:18" ht="30">
      <c r="A161" s="359">
        <v>105</v>
      </c>
      <c r="B161" s="28" t="s">
        <v>697</v>
      </c>
      <c r="C161" s="28">
        <v>83</v>
      </c>
      <c r="D161" s="28" t="s">
        <v>308</v>
      </c>
      <c r="E161" s="407" t="s">
        <v>307</v>
      </c>
      <c r="F161" s="35" t="s">
        <v>99</v>
      </c>
      <c r="G161" s="180">
        <v>1500</v>
      </c>
      <c r="H161" s="181">
        <v>50</v>
      </c>
      <c r="I161" s="164">
        <v>75000</v>
      </c>
      <c r="J161" s="30"/>
      <c r="K161" s="162">
        <v>0</v>
      </c>
      <c r="L161" s="161">
        <v>50</v>
      </c>
      <c r="M161" s="165">
        <v>75000</v>
      </c>
      <c r="N161" s="403">
        <v>50</v>
      </c>
      <c r="O161" s="539">
        <v>75000</v>
      </c>
      <c r="P161" s="565"/>
      <c r="Q161" s="564">
        <f t="shared" si="3"/>
        <v>0</v>
      </c>
      <c r="R161" s="23"/>
    </row>
    <row r="162" spans="1:18" ht="30">
      <c r="A162" s="359">
        <v>106</v>
      </c>
      <c r="B162" s="28" t="s">
        <v>698</v>
      </c>
      <c r="C162" s="28">
        <v>84</v>
      </c>
      <c r="D162" s="28" t="s">
        <v>306</v>
      </c>
      <c r="E162" s="407" t="s">
        <v>305</v>
      </c>
      <c r="F162" s="35" t="s">
        <v>99</v>
      </c>
      <c r="G162" s="180">
        <v>1900</v>
      </c>
      <c r="H162" s="181">
        <v>100</v>
      </c>
      <c r="I162" s="164">
        <v>190000</v>
      </c>
      <c r="J162" s="30"/>
      <c r="K162" s="162">
        <v>0</v>
      </c>
      <c r="L162" s="161">
        <v>100</v>
      </c>
      <c r="M162" s="165">
        <v>190000</v>
      </c>
      <c r="N162" s="403">
        <v>100</v>
      </c>
      <c r="O162" s="539">
        <v>190000</v>
      </c>
      <c r="P162" s="565"/>
      <c r="Q162" s="564">
        <f t="shared" si="3"/>
        <v>0</v>
      </c>
      <c r="R162" s="23"/>
    </row>
    <row r="163" spans="1:18" ht="30">
      <c r="A163" s="359">
        <v>107</v>
      </c>
      <c r="B163" s="28" t="s">
        <v>699</v>
      </c>
      <c r="C163" s="28">
        <v>85</v>
      </c>
      <c r="D163" s="28" t="s">
        <v>304</v>
      </c>
      <c r="E163" s="407" t="s">
        <v>303</v>
      </c>
      <c r="F163" s="35" t="s">
        <v>99</v>
      </c>
      <c r="G163" s="180">
        <v>2400</v>
      </c>
      <c r="H163" s="181">
        <v>500</v>
      </c>
      <c r="I163" s="164">
        <v>1200000</v>
      </c>
      <c r="J163" s="30"/>
      <c r="K163" s="162">
        <v>0</v>
      </c>
      <c r="L163" s="161">
        <v>500</v>
      </c>
      <c r="M163" s="165">
        <v>1200000</v>
      </c>
      <c r="N163" s="403">
        <v>500</v>
      </c>
      <c r="O163" s="539">
        <v>1200000</v>
      </c>
      <c r="P163" s="565"/>
      <c r="Q163" s="564">
        <f t="shared" si="3"/>
        <v>0</v>
      </c>
      <c r="R163" s="23"/>
    </row>
    <row r="164" spans="1:18">
      <c r="A164" s="359">
        <v>108</v>
      </c>
      <c r="B164" s="28" t="s">
        <v>700</v>
      </c>
      <c r="C164" s="28">
        <v>86</v>
      </c>
      <c r="D164" s="28" t="s">
        <v>302</v>
      </c>
      <c r="E164" s="407" t="s">
        <v>301</v>
      </c>
      <c r="F164" s="29" t="s">
        <v>3</v>
      </c>
      <c r="G164" s="163">
        <v>849.99999999999989</v>
      </c>
      <c r="H164" s="181">
        <v>8</v>
      </c>
      <c r="I164" s="164">
        <v>6799.9999999999991</v>
      </c>
      <c r="J164" s="30"/>
      <c r="K164" s="162">
        <v>0</v>
      </c>
      <c r="L164" s="161">
        <v>8</v>
      </c>
      <c r="M164" s="165">
        <v>6799.9999999999991</v>
      </c>
      <c r="N164" s="403">
        <v>8</v>
      </c>
      <c r="O164" s="539">
        <v>6799.9999999999991</v>
      </c>
      <c r="P164" s="565"/>
      <c r="Q164" s="564">
        <f t="shared" si="3"/>
        <v>0</v>
      </c>
      <c r="R164" s="23"/>
    </row>
    <row r="165" spans="1:18">
      <c r="A165" s="359">
        <v>109</v>
      </c>
      <c r="B165" s="28" t="s">
        <v>701</v>
      </c>
      <c r="C165" s="28">
        <v>87</v>
      </c>
      <c r="D165" s="28" t="s">
        <v>300</v>
      </c>
      <c r="E165" s="407" t="s">
        <v>299</v>
      </c>
      <c r="F165" s="29" t="s">
        <v>3</v>
      </c>
      <c r="G165" s="163">
        <v>1200</v>
      </c>
      <c r="H165" s="181">
        <v>8</v>
      </c>
      <c r="I165" s="164">
        <v>9600</v>
      </c>
      <c r="J165" s="30"/>
      <c r="K165" s="162">
        <v>0</v>
      </c>
      <c r="L165" s="161">
        <v>8</v>
      </c>
      <c r="M165" s="165">
        <v>9600</v>
      </c>
      <c r="N165" s="403">
        <v>8</v>
      </c>
      <c r="O165" s="539">
        <v>9600</v>
      </c>
      <c r="P165" s="565"/>
      <c r="Q165" s="564">
        <f t="shared" si="3"/>
        <v>0</v>
      </c>
      <c r="R165" s="23"/>
    </row>
    <row r="166" spans="1:18">
      <c r="A166" s="359">
        <v>110</v>
      </c>
      <c r="B166" s="28" t="s">
        <v>702</v>
      </c>
      <c r="C166" s="28">
        <v>88</v>
      </c>
      <c r="D166" s="28" t="s">
        <v>298</v>
      </c>
      <c r="E166" s="407" t="s">
        <v>297</v>
      </c>
      <c r="F166" s="29" t="s">
        <v>3</v>
      </c>
      <c r="G166" s="163">
        <v>1500</v>
      </c>
      <c r="H166" s="181">
        <v>8</v>
      </c>
      <c r="I166" s="164">
        <v>12000</v>
      </c>
      <c r="J166" s="30"/>
      <c r="K166" s="162">
        <v>0</v>
      </c>
      <c r="L166" s="161">
        <v>8</v>
      </c>
      <c r="M166" s="165">
        <v>12000</v>
      </c>
      <c r="N166" s="403">
        <v>8</v>
      </c>
      <c r="O166" s="539">
        <v>12000</v>
      </c>
      <c r="P166" s="565"/>
      <c r="Q166" s="564">
        <f t="shared" si="3"/>
        <v>0</v>
      </c>
      <c r="R166" s="23"/>
    </row>
    <row r="167" spans="1:18">
      <c r="A167" s="359">
        <v>111</v>
      </c>
      <c r="B167" s="28" t="s">
        <v>703</v>
      </c>
      <c r="C167" s="28">
        <v>89</v>
      </c>
      <c r="D167" s="28" t="s">
        <v>296</v>
      </c>
      <c r="E167" s="407" t="s">
        <v>295</v>
      </c>
      <c r="F167" s="29" t="s">
        <v>3</v>
      </c>
      <c r="G167" s="163">
        <v>1900</v>
      </c>
      <c r="H167" s="181">
        <v>4</v>
      </c>
      <c r="I167" s="164">
        <v>7600</v>
      </c>
      <c r="J167" s="30"/>
      <c r="K167" s="162">
        <v>0</v>
      </c>
      <c r="L167" s="161">
        <v>4</v>
      </c>
      <c r="M167" s="165">
        <v>7600</v>
      </c>
      <c r="N167" s="403">
        <v>4</v>
      </c>
      <c r="O167" s="539">
        <v>7600</v>
      </c>
      <c r="P167" s="565"/>
      <c r="Q167" s="564">
        <f t="shared" si="3"/>
        <v>0</v>
      </c>
      <c r="R167" s="23"/>
    </row>
    <row r="168" spans="1:18">
      <c r="A168" s="359">
        <v>112</v>
      </c>
      <c r="B168" s="28" t="s">
        <v>704</v>
      </c>
      <c r="C168" s="28">
        <v>90</v>
      </c>
      <c r="D168" s="28" t="s">
        <v>294</v>
      </c>
      <c r="E168" s="407" t="s">
        <v>293</v>
      </c>
      <c r="F168" s="29" t="s">
        <v>3</v>
      </c>
      <c r="G168" s="163">
        <v>2500</v>
      </c>
      <c r="H168" s="181">
        <v>4</v>
      </c>
      <c r="I168" s="164">
        <v>10000</v>
      </c>
      <c r="J168" s="30"/>
      <c r="K168" s="162">
        <v>0</v>
      </c>
      <c r="L168" s="161">
        <v>4</v>
      </c>
      <c r="M168" s="165">
        <v>10000</v>
      </c>
      <c r="N168" s="403">
        <v>4</v>
      </c>
      <c r="O168" s="539">
        <v>10000</v>
      </c>
      <c r="P168" s="565"/>
      <c r="Q168" s="564">
        <f t="shared" si="3"/>
        <v>0</v>
      </c>
      <c r="R168" s="23"/>
    </row>
    <row r="169" spans="1:18">
      <c r="A169" s="359">
        <v>113</v>
      </c>
      <c r="B169" s="28" t="s">
        <v>705</v>
      </c>
      <c r="C169" s="28">
        <v>91</v>
      </c>
      <c r="D169" s="28" t="s">
        <v>292</v>
      </c>
      <c r="E169" s="407" t="s">
        <v>291</v>
      </c>
      <c r="F169" s="29" t="s">
        <v>3</v>
      </c>
      <c r="G169" s="163">
        <v>3500</v>
      </c>
      <c r="H169" s="181">
        <v>4</v>
      </c>
      <c r="I169" s="164">
        <v>14000</v>
      </c>
      <c r="J169" s="30"/>
      <c r="K169" s="162">
        <v>0</v>
      </c>
      <c r="L169" s="161">
        <v>4</v>
      </c>
      <c r="M169" s="165">
        <v>14000</v>
      </c>
      <c r="N169" s="403">
        <v>4</v>
      </c>
      <c r="O169" s="539">
        <v>14000</v>
      </c>
      <c r="P169" s="565"/>
      <c r="Q169" s="564">
        <f t="shared" ref="Q169:Q186" si="4">P169*N169</f>
        <v>0</v>
      </c>
      <c r="R169" s="23"/>
    </row>
    <row r="170" spans="1:18">
      <c r="A170" s="359">
        <v>114</v>
      </c>
      <c r="B170" s="28" t="s">
        <v>706</v>
      </c>
      <c r="C170" s="28">
        <v>92</v>
      </c>
      <c r="D170" s="28" t="s">
        <v>290</v>
      </c>
      <c r="E170" s="407" t="s">
        <v>289</v>
      </c>
      <c r="F170" s="29" t="s">
        <v>3</v>
      </c>
      <c r="G170" s="163">
        <v>4000</v>
      </c>
      <c r="H170" s="181">
        <v>12</v>
      </c>
      <c r="I170" s="164">
        <v>48000</v>
      </c>
      <c r="J170" s="30"/>
      <c r="K170" s="162">
        <v>0</v>
      </c>
      <c r="L170" s="161">
        <v>12</v>
      </c>
      <c r="M170" s="165">
        <v>48000</v>
      </c>
      <c r="N170" s="403">
        <v>12</v>
      </c>
      <c r="O170" s="539">
        <v>48000</v>
      </c>
      <c r="P170" s="565"/>
      <c r="Q170" s="564">
        <f t="shared" si="4"/>
        <v>0</v>
      </c>
      <c r="R170" s="23"/>
    </row>
    <row r="171" spans="1:18" ht="30">
      <c r="A171" s="359">
        <v>115</v>
      </c>
      <c r="B171" s="28" t="s">
        <v>707</v>
      </c>
      <c r="C171" s="28">
        <v>93</v>
      </c>
      <c r="D171" s="28" t="s">
        <v>288</v>
      </c>
      <c r="E171" s="407" t="s">
        <v>287</v>
      </c>
      <c r="F171" s="35" t="s">
        <v>99</v>
      </c>
      <c r="G171" s="180">
        <v>1100</v>
      </c>
      <c r="H171" s="181">
        <v>100</v>
      </c>
      <c r="I171" s="164">
        <v>110000</v>
      </c>
      <c r="J171" s="30"/>
      <c r="K171" s="162">
        <v>0</v>
      </c>
      <c r="L171" s="161">
        <v>100</v>
      </c>
      <c r="M171" s="165">
        <v>110000</v>
      </c>
      <c r="N171" s="403">
        <v>100</v>
      </c>
      <c r="O171" s="539">
        <v>110000</v>
      </c>
      <c r="P171" s="565"/>
      <c r="Q171" s="564">
        <f t="shared" si="4"/>
        <v>0</v>
      </c>
      <c r="R171" s="23"/>
    </row>
    <row r="172" spans="1:18" ht="30">
      <c r="A172" s="359">
        <v>116</v>
      </c>
      <c r="B172" s="28" t="s">
        <v>709</v>
      </c>
      <c r="C172" s="28">
        <v>94</v>
      </c>
      <c r="D172" s="28" t="s">
        <v>286</v>
      </c>
      <c r="E172" s="407" t="s">
        <v>285</v>
      </c>
      <c r="F172" s="35" t="s">
        <v>99</v>
      </c>
      <c r="G172" s="180">
        <v>1150</v>
      </c>
      <c r="H172" s="181">
        <v>100</v>
      </c>
      <c r="I172" s="164">
        <v>115000</v>
      </c>
      <c r="J172" s="30"/>
      <c r="K172" s="162">
        <v>0</v>
      </c>
      <c r="L172" s="161">
        <v>100</v>
      </c>
      <c r="M172" s="165">
        <v>115000</v>
      </c>
      <c r="N172" s="403">
        <v>100</v>
      </c>
      <c r="O172" s="539">
        <v>115000</v>
      </c>
      <c r="P172" s="565"/>
      <c r="Q172" s="564">
        <f t="shared" si="4"/>
        <v>0</v>
      </c>
      <c r="R172" s="23"/>
    </row>
    <row r="173" spans="1:18" ht="30">
      <c r="A173" s="359">
        <v>117</v>
      </c>
      <c r="B173" s="28" t="s">
        <v>708</v>
      </c>
      <c r="C173" s="28">
        <v>95</v>
      </c>
      <c r="D173" s="28" t="s">
        <v>284</v>
      </c>
      <c r="E173" s="407" t="s">
        <v>283</v>
      </c>
      <c r="F173" s="35" t="s">
        <v>99</v>
      </c>
      <c r="G173" s="180">
        <v>125</v>
      </c>
      <c r="H173" s="181">
        <v>200</v>
      </c>
      <c r="I173" s="164">
        <v>25000</v>
      </c>
      <c r="J173" s="30"/>
      <c r="K173" s="162">
        <v>0</v>
      </c>
      <c r="L173" s="161">
        <v>200</v>
      </c>
      <c r="M173" s="165">
        <v>25000</v>
      </c>
      <c r="N173" s="403">
        <v>200</v>
      </c>
      <c r="O173" s="539">
        <v>25000</v>
      </c>
      <c r="P173" s="565"/>
      <c r="Q173" s="564">
        <f t="shared" si="4"/>
        <v>0</v>
      </c>
      <c r="R173" s="23"/>
    </row>
    <row r="174" spans="1:18" ht="30">
      <c r="A174" s="359">
        <v>118</v>
      </c>
      <c r="B174" s="28" t="s">
        <v>710</v>
      </c>
      <c r="C174" s="28">
        <v>96</v>
      </c>
      <c r="D174" s="28" t="s">
        <v>282</v>
      </c>
      <c r="E174" s="407" t="s">
        <v>281</v>
      </c>
      <c r="F174" s="35" t="s">
        <v>99</v>
      </c>
      <c r="G174" s="180">
        <v>270</v>
      </c>
      <c r="H174" s="181">
        <v>700</v>
      </c>
      <c r="I174" s="164">
        <v>189000</v>
      </c>
      <c r="J174" s="30"/>
      <c r="K174" s="162">
        <v>0</v>
      </c>
      <c r="L174" s="161">
        <v>700</v>
      </c>
      <c r="M174" s="165">
        <v>189000</v>
      </c>
      <c r="N174" s="403">
        <v>700</v>
      </c>
      <c r="O174" s="539">
        <v>189000</v>
      </c>
      <c r="P174" s="565"/>
      <c r="Q174" s="564">
        <f t="shared" si="4"/>
        <v>0</v>
      </c>
      <c r="R174" s="23"/>
    </row>
    <row r="175" spans="1:18" ht="30">
      <c r="A175" s="359">
        <v>119</v>
      </c>
      <c r="B175" s="28" t="s">
        <v>711</v>
      </c>
      <c r="C175" s="28">
        <v>97</v>
      </c>
      <c r="D175" s="28" t="s">
        <v>280</v>
      </c>
      <c r="E175" s="407" t="s">
        <v>279</v>
      </c>
      <c r="F175" s="35" t="s">
        <v>99</v>
      </c>
      <c r="G175" s="180">
        <v>1295</v>
      </c>
      <c r="H175" s="181">
        <v>200</v>
      </c>
      <c r="I175" s="164">
        <v>259000</v>
      </c>
      <c r="J175" s="30"/>
      <c r="K175" s="162">
        <v>0</v>
      </c>
      <c r="L175" s="161">
        <v>200</v>
      </c>
      <c r="M175" s="165">
        <v>259000</v>
      </c>
      <c r="N175" s="403">
        <v>200</v>
      </c>
      <c r="O175" s="539">
        <v>259000</v>
      </c>
      <c r="P175" s="565"/>
      <c r="Q175" s="564">
        <f t="shared" si="4"/>
        <v>0</v>
      </c>
      <c r="R175" s="23"/>
    </row>
    <row r="176" spans="1:18" ht="45">
      <c r="A176" s="359">
        <v>120</v>
      </c>
      <c r="B176" s="28" t="s">
        <v>712</v>
      </c>
      <c r="C176" s="28">
        <v>98</v>
      </c>
      <c r="D176" s="28" t="s">
        <v>278</v>
      </c>
      <c r="E176" s="407" t="s">
        <v>277</v>
      </c>
      <c r="F176" s="35" t="s">
        <v>99</v>
      </c>
      <c r="G176" s="180">
        <v>4500</v>
      </c>
      <c r="H176" s="181">
        <v>100</v>
      </c>
      <c r="I176" s="164">
        <v>450000</v>
      </c>
      <c r="J176" s="30"/>
      <c r="K176" s="162">
        <v>0</v>
      </c>
      <c r="L176" s="161">
        <v>100</v>
      </c>
      <c r="M176" s="165">
        <v>450000</v>
      </c>
      <c r="N176" s="403">
        <v>100</v>
      </c>
      <c r="O176" s="539">
        <v>450000</v>
      </c>
      <c r="P176" s="565"/>
      <c r="Q176" s="564">
        <f t="shared" si="4"/>
        <v>0</v>
      </c>
      <c r="R176" s="23"/>
    </row>
    <row r="177" spans="1:18" ht="30">
      <c r="A177" s="359">
        <v>121</v>
      </c>
      <c r="B177" s="28" t="s">
        <v>713</v>
      </c>
      <c r="C177" s="28">
        <v>99</v>
      </c>
      <c r="D177" s="28" t="s">
        <v>276</v>
      </c>
      <c r="E177" s="407" t="s">
        <v>275</v>
      </c>
      <c r="F177" s="29" t="s">
        <v>3</v>
      </c>
      <c r="G177" s="163">
        <v>400000</v>
      </c>
      <c r="H177" s="181">
        <v>7</v>
      </c>
      <c r="I177" s="164">
        <v>2800000</v>
      </c>
      <c r="J177" s="30">
        <v>2</v>
      </c>
      <c r="K177" s="162">
        <v>800000</v>
      </c>
      <c r="L177" s="161">
        <v>9</v>
      </c>
      <c r="M177" s="165">
        <v>3600000</v>
      </c>
      <c r="N177" s="403">
        <v>9</v>
      </c>
      <c r="O177" s="539">
        <v>3600000</v>
      </c>
      <c r="P177" s="565"/>
      <c r="Q177" s="564">
        <f t="shared" si="4"/>
        <v>0</v>
      </c>
      <c r="R177" s="23"/>
    </row>
    <row r="178" spans="1:18">
      <c r="A178" s="359">
        <v>122</v>
      </c>
      <c r="B178" s="28" t="s">
        <v>714</v>
      </c>
      <c r="C178" s="28">
        <v>100</v>
      </c>
      <c r="D178" s="28" t="s">
        <v>274</v>
      </c>
      <c r="E178" s="407" t="s">
        <v>273</v>
      </c>
      <c r="F178" s="29" t="s">
        <v>3</v>
      </c>
      <c r="G178" s="163">
        <v>25000</v>
      </c>
      <c r="H178" s="181">
        <v>182</v>
      </c>
      <c r="I178" s="164">
        <v>4550000</v>
      </c>
      <c r="J178" s="30">
        <v>52</v>
      </c>
      <c r="K178" s="162">
        <v>1300000</v>
      </c>
      <c r="L178" s="161">
        <v>234</v>
      </c>
      <c r="M178" s="165">
        <v>5850000</v>
      </c>
      <c r="N178" s="403">
        <v>234</v>
      </c>
      <c r="O178" s="539">
        <v>5850000</v>
      </c>
      <c r="P178" s="565"/>
      <c r="Q178" s="564">
        <f t="shared" si="4"/>
        <v>0</v>
      </c>
      <c r="R178" s="23"/>
    </row>
    <row r="179" spans="1:18" ht="21">
      <c r="A179" s="360"/>
      <c r="B179" s="58"/>
      <c r="C179" s="58"/>
      <c r="D179" s="58"/>
      <c r="E179" s="406" t="s">
        <v>543</v>
      </c>
      <c r="F179" s="58"/>
      <c r="G179" s="163">
        <v>25000</v>
      </c>
      <c r="H179" s="58"/>
      <c r="I179" s="58"/>
      <c r="J179" s="58"/>
      <c r="K179" s="58"/>
      <c r="L179" s="161"/>
      <c r="M179" s="165"/>
      <c r="N179" s="404">
        <v>118</v>
      </c>
      <c r="O179" s="539">
        <v>2950000</v>
      </c>
      <c r="P179" s="565"/>
      <c r="Q179" s="564">
        <f t="shared" si="4"/>
        <v>0</v>
      </c>
      <c r="R179" s="23" t="s">
        <v>543</v>
      </c>
    </row>
    <row r="180" spans="1:18" ht="30">
      <c r="A180" s="359">
        <v>123</v>
      </c>
      <c r="B180" s="28" t="s">
        <v>715</v>
      </c>
      <c r="C180" s="28">
        <v>101</v>
      </c>
      <c r="D180" s="28" t="s">
        <v>272</v>
      </c>
      <c r="E180" s="407" t="s">
        <v>271</v>
      </c>
      <c r="F180" s="29" t="s">
        <v>3</v>
      </c>
      <c r="G180" s="163">
        <v>30000</v>
      </c>
      <c r="H180" s="181">
        <v>7</v>
      </c>
      <c r="I180" s="164">
        <v>210000</v>
      </c>
      <c r="J180" s="30">
        <v>2</v>
      </c>
      <c r="K180" s="162">
        <v>60000</v>
      </c>
      <c r="L180" s="161">
        <v>9</v>
      </c>
      <c r="M180" s="165">
        <v>270000</v>
      </c>
      <c r="N180" s="403">
        <v>9</v>
      </c>
      <c r="O180" s="539">
        <v>270000</v>
      </c>
      <c r="P180" s="565"/>
      <c r="Q180" s="564">
        <f t="shared" si="4"/>
        <v>0</v>
      </c>
      <c r="R180" s="23"/>
    </row>
    <row r="181" spans="1:18" ht="21">
      <c r="A181" s="360"/>
      <c r="B181" s="58"/>
      <c r="C181" s="58"/>
      <c r="D181" s="58"/>
      <c r="E181" s="406" t="s">
        <v>543</v>
      </c>
      <c r="F181" s="58"/>
      <c r="G181" s="163">
        <v>30000</v>
      </c>
      <c r="H181" s="58"/>
      <c r="I181" s="58"/>
      <c r="J181" s="58"/>
      <c r="K181" s="58"/>
      <c r="L181" s="161"/>
      <c r="M181" s="165"/>
      <c r="N181" s="403">
        <v>2</v>
      </c>
      <c r="O181" s="539">
        <v>60000</v>
      </c>
      <c r="P181" s="565"/>
      <c r="Q181" s="564">
        <f t="shared" si="4"/>
        <v>0</v>
      </c>
      <c r="R181" s="23" t="s">
        <v>543</v>
      </c>
    </row>
    <row r="182" spans="1:18" ht="45">
      <c r="A182" s="359">
        <v>124</v>
      </c>
      <c r="B182" s="28" t="s">
        <v>716</v>
      </c>
      <c r="C182" s="28">
        <v>102</v>
      </c>
      <c r="D182" s="28" t="s">
        <v>270</v>
      </c>
      <c r="E182" s="407" t="s">
        <v>269</v>
      </c>
      <c r="F182" s="29" t="s">
        <v>3</v>
      </c>
      <c r="G182" s="163">
        <v>16000</v>
      </c>
      <c r="H182" s="181">
        <v>7</v>
      </c>
      <c r="I182" s="164">
        <v>112000</v>
      </c>
      <c r="J182" s="30"/>
      <c r="K182" s="162">
        <v>0</v>
      </c>
      <c r="L182" s="161">
        <v>7</v>
      </c>
      <c r="M182" s="165">
        <v>112000</v>
      </c>
      <c r="N182" s="403">
        <v>7</v>
      </c>
      <c r="O182" s="539">
        <v>112000</v>
      </c>
      <c r="P182" s="565"/>
      <c r="Q182" s="564">
        <f t="shared" si="4"/>
        <v>0</v>
      </c>
      <c r="R182" s="23"/>
    </row>
    <row r="183" spans="1:18" ht="21">
      <c r="A183" s="360"/>
      <c r="B183" s="58"/>
      <c r="C183" s="58"/>
      <c r="D183" s="58"/>
      <c r="E183" s="406" t="s">
        <v>543</v>
      </c>
      <c r="F183" s="58"/>
      <c r="G183" s="163">
        <v>16000</v>
      </c>
      <c r="H183" s="58"/>
      <c r="I183" s="58"/>
      <c r="J183" s="58"/>
      <c r="K183" s="58"/>
      <c r="L183" s="161"/>
      <c r="M183" s="165"/>
      <c r="N183" s="403">
        <v>4</v>
      </c>
      <c r="O183" s="539">
        <v>64000</v>
      </c>
      <c r="P183" s="565"/>
      <c r="Q183" s="564">
        <f t="shared" si="4"/>
        <v>0</v>
      </c>
      <c r="R183" s="23" t="s">
        <v>543</v>
      </c>
    </row>
    <row r="184" spans="1:18" ht="60">
      <c r="A184" s="359">
        <v>125</v>
      </c>
      <c r="B184" s="28">
        <v>34</v>
      </c>
      <c r="C184" s="28">
        <v>103</v>
      </c>
      <c r="D184" s="28" t="s">
        <v>268</v>
      </c>
      <c r="E184" s="407" t="s">
        <v>267</v>
      </c>
      <c r="F184" s="29" t="s">
        <v>3</v>
      </c>
      <c r="G184" s="163">
        <v>10494999.999999998</v>
      </c>
      <c r="H184" s="181">
        <v>1</v>
      </c>
      <c r="I184" s="164">
        <v>10494999.999999998</v>
      </c>
      <c r="J184" s="30"/>
      <c r="K184" s="162">
        <v>0</v>
      </c>
      <c r="L184" s="161">
        <v>1</v>
      </c>
      <c r="M184" s="165">
        <v>10494999.999999998</v>
      </c>
      <c r="N184" s="403">
        <v>1</v>
      </c>
      <c r="O184" s="539">
        <v>10494999.999999998</v>
      </c>
      <c r="P184" s="565"/>
      <c r="Q184" s="564">
        <f t="shared" si="4"/>
        <v>0</v>
      </c>
      <c r="R184" s="23"/>
    </row>
    <row r="185" spans="1:18">
      <c r="A185" s="369"/>
      <c r="B185" s="120"/>
      <c r="C185" s="120"/>
      <c r="D185" s="120"/>
      <c r="E185" s="128"/>
      <c r="F185" s="122"/>
      <c r="G185" s="166"/>
      <c r="H185" s="183"/>
      <c r="I185" s="167"/>
      <c r="J185" s="40"/>
      <c r="K185" s="168"/>
      <c r="L185" s="169"/>
      <c r="M185" s="170"/>
      <c r="N185" s="171"/>
      <c r="O185" s="540"/>
      <c r="P185" s="565"/>
      <c r="Q185" s="564">
        <f t="shared" si="4"/>
        <v>0</v>
      </c>
      <c r="R185" s="23"/>
    </row>
    <row r="186" spans="1:18">
      <c r="A186" s="372">
        <v>241</v>
      </c>
      <c r="B186" s="96"/>
      <c r="C186" s="96"/>
      <c r="D186" s="96"/>
      <c r="E186" s="132" t="s">
        <v>33</v>
      </c>
      <c r="F186" s="133" t="s">
        <v>4</v>
      </c>
      <c r="G186" s="190">
        <v>100000</v>
      </c>
      <c r="H186" s="96"/>
      <c r="I186" s="191"/>
      <c r="J186" s="192">
        <v>1</v>
      </c>
      <c r="K186" s="193">
        <v>100000</v>
      </c>
      <c r="L186" s="194">
        <v>1</v>
      </c>
      <c r="M186" s="195">
        <v>100000</v>
      </c>
      <c r="N186" s="196">
        <v>0</v>
      </c>
      <c r="O186" s="543"/>
      <c r="P186" s="565"/>
      <c r="Q186" s="564">
        <f t="shared" si="4"/>
        <v>0</v>
      </c>
      <c r="R186" s="23"/>
    </row>
    <row r="187" spans="1:18" ht="16.5" thickBot="1">
      <c r="A187" s="260"/>
      <c r="B187" s="311"/>
      <c r="C187" s="261"/>
      <c r="D187" s="261"/>
      <c r="E187" s="262"/>
      <c r="F187" s="262"/>
      <c r="G187" s="263"/>
      <c r="H187" s="261"/>
      <c r="I187" s="264"/>
      <c r="J187" s="261"/>
      <c r="K187" s="265"/>
      <c r="L187" s="261"/>
      <c r="M187" s="839" t="s">
        <v>616</v>
      </c>
      <c r="N187" s="840"/>
      <c r="O187" s="542">
        <f>SUM(O105:O186)</f>
        <v>49845130</v>
      </c>
      <c r="P187" s="567"/>
      <c r="Q187" s="567"/>
      <c r="R187" s="23"/>
    </row>
    <row r="188" spans="1:18" ht="15.75" thickTop="1">
      <c r="A188" s="359">
        <v>141</v>
      </c>
      <c r="B188" s="28">
        <v>37</v>
      </c>
      <c r="C188" s="28">
        <v>221</v>
      </c>
      <c r="D188" s="28" t="s">
        <v>236</v>
      </c>
      <c r="E188" s="33" t="s">
        <v>235</v>
      </c>
      <c r="F188" s="29" t="s">
        <v>4</v>
      </c>
      <c r="G188" s="163">
        <v>1000000</v>
      </c>
      <c r="H188" s="28">
        <v>1</v>
      </c>
      <c r="I188" s="164">
        <v>1000000</v>
      </c>
      <c r="J188" s="30"/>
      <c r="K188" s="162">
        <v>0</v>
      </c>
      <c r="L188" s="161">
        <v>1</v>
      </c>
      <c r="M188" s="165">
        <v>1000000</v>
      </c>
      <c r="N188" s="31">
        <v>1</v>
      </c>
      <c r="O188" s="538">
        <v>1000000</v>
      </c>
      <c r="P188" s="565"/>
      <c r="Q188" s="564">
        <f t="shared" ref="Q188:Q191" si="5">P188*N188</f>
        <v>0</v>
      </c>
      <c r="R188" s="23"/>
    </row>
    <row r="189" spans="1:18">
      <c r="A189" s="359">
        <v>142</v>
      </c>
      <c r="B189" s="28">
        <v>38</v>
      </c>
      <c r="C189" s="28">
        <v>114</v>
      </c>
      <c r="D189" s="28" t="s">
        <v>234</v>
      </c>
      <c r="E189" s="33" t="s">
        <v>11</v>
      </c>
      <c r="F189" s="29" t="s">
        <v>4</v>
      </c>
      <c r="G189" s="163">
        <v>1250000</v>
      </c>
      <c r="H189" s="28">
        <v>1</v>
      </c>
      <c r="I189" s="164">
        <v>1250000</v>
      </c>
      <c r="J189" s="30"/>
      <c r="K189" s="162">
        <v>0</v>
      </c>
      <c r="L189" s="161">
        <v>1</v>
      </c>
      <c r="M189" s="165">
        <v>1250000</v>
      </c>
      <c r="N189" s="31">
        <v>1</v>
      </c>
      <c r="O189" s="539">
        <v>1250000</v>
      </c>
      <c r="P189" s="565"/>
      <c r="Q189" s="564">
        <f t="shared" si="5"/>
        <v>0</v>
      </c>
      <c r="R189" s="23"/>
    </row>
    <row r="190" spans="1:18">
      <c r="A190" s="359">
        <v>143</v>
      </c>
      <c r="B190" s="28">
        <v>39</v>
      </c>
      <c r="C190" s="28">
        <v>115</v>
      </c>
      <c r="D190" s="28" t="s">
        <v>233</v>
      </c>
      <c r="E190" s="33" t="s">
        <v>232</v>
      </c>
      <c r="F190" s="29" t="s">
        <v>3</v>
      </c>
      <c r="G190" s="163">
        <v>300000</v>
      </c>
      <c r="H190" s="28">
        <v>2</v>
      </c>
      <c r="I190" s="164">
        <v>600000</v>
      </c>
      <c r="J190" s="30"/>
      <c r="K190" s="162">
        <v>0</v>
      </c>
      <c r="L190" s="161">
        <v>2</v>
      </c>
      <c r="M190" s="165">
        <v>600000</v>
      </c>
      <c r="N190" s="31">
        <v>2</v>
      </c>
      <c r="O190" s="539">
        <v>600000</v>
      </c>
      <c r="P190" s="565"/>
      <c r="Q190" s="564">
        <f t="shared" si="5"/>
        <v>0</v>
      </c>
      <c r="R190" s="23"/>
    </row>
    <row r="191" spans="1:18" ht="21">
      <c r="A191" s="365"/>
      <c r="B191" s="126"/>
      <c r="C191" s="126"/>
      <c r="D191" s="126"/>
      <c r="E191" s="127" t="s">
        <v>543</v>
      </c>
      <c r="F191" s="126"/>
      <c r="G191" s="166">
        <v>300000</v>
      </c>
      <c r="H191" s="126"/>
      <c r="I191" s="126"/>
      <c r="J191" s="126"/>
      <c r="K191" s="126"/>
      <c r="L191" s="169"/>
      <c r="M191" s="170"/>
      <c r="N191" s="40">
        <v>1</v>
      </c>
      <c r="O191" s="540">
        <v>300000</v>
      </c>
      <c r="P191" s="565"/>
      <c r="Q191" s="564">
        <f t="shared" si="5"/>
        <v>0</v>
      </c>
      <c r="R191" s="23" t="s">
        <v>543</v>
      </c>
    </row>
    <row r="192" spans="1:18" ht="16.5" thickBot="1">
      <c r="A192" s="260"/>
      <c r="B192" s="311"/>
      <c r="C192" s="261"/>
      <c r="D192" s="261"/>
      <c r="E192" s="262"/>
      <c r="F192" s="262"/>
      <c r="G192" s="263"/>
      <c r="H192" s="261"/>
      <c r="I192" s="264"/>
      <c r="J192" s="261"/>
      <c r="K192" s="265"/>
      <c r="L192" s="261"/>
      <c r="M192" s="839" t="s">
        <v>616</v>
      </c>
      <c r="N192" s="840"/>
      <c r="O192" s="542">
        <f>SUM(O188:O191)</f>
        <v>3150000</v>
      </c>
      <c r="P192" s="567"/>
      <c r="Q192" s="567"/>
      <c r="R192" s="23"/>
    </row>
    <row r="193" spans="1:18" ht="15.75" thickTop="1">
      <c r="A193" s="359">
        <v>133</v>
      </c>
      <c r="B193" s="28">
        <v>36.200000000000003</v>
      </c>
      <c r="C193" s="28">
        <v>108</v>
      </c>
      <c r="D193" s="28" t="s">
        <v>252</v>
      </c>
      <c r="E193" s="33" t="s">
        <v>251</v>
      </c>
      <c r="F193" s="29" t="s">
        <v>4</v>
      </c>
      <c r="G193" s="163">
        <v>1425000</v>
      </c>
      <c r="H193" s="28">
        <v>1</v>
      </c>
      <c r="I193" s="164">
        <v>1425000</v>
      </c>
      <c r="J193" s="30"/>
      <c r="K193" s="162">
        <v>0</v>
      </c>
      <c r="L193" s="161">
        <v>1</v>
      </c>
      <c r="M193" s="165">
        <v>1425000</v>
      </c>
      <c r="N193" s="31">
        <v>1</v>
      </c>
      <c r="O193" s="538">
        <v>1425000</v>
      </c>
      <c r="P193" s="565"/>
      <c r="Q193" s="564">
        <f t="shared" ref="Q193:Q201" si="6">P193*N193</f>
        <v>0</v>
      </c>
      <c r="R193" s="23"/>
    </row>
    <row r="194" spans="1:18">
      <c r="A194" s="359">
        <v>134</v>
      </c>
      <c r="B194" s="28">
        <v>36.299999999999997</v>
      </c>
      <c r="C194" s="28">
        <v>109</v>
      </c>
      <c r="D194" s="28" t="s">
        <v>250</v>
      </c>
      <c r="E194" s="33" t="s">
        <v>249</v>
      </c>
      <c r="F194" s="29" t="s">
        <v>4</v>
      </c>
      <c r="G194" s="163">
        <v>1400000</v>
      </c>
      <c r="H194" s="28">
        <v>1</v>
      </c>
      <c r="I194" s="164">
        <v>1400000</v>
      </c>
      <c r="J194" s="30"/>
      <c r="K194" s="162">
        <v>0</v>
      </c>
      <c r="L194" s="161">
        <v>1</v>
      </c>
      <c r="M194" s="165">
        <v>1400000</v>
      </c>
      <c r="N194" s="31">
        <v>1</v>
      </c>
      <c r="O194" s="539">
        <v>1400000</v>
      </c>
      <c r="P194" s="565"/>
      <c r="Q194" s="564">
        <f t="shared" si="6"/>
        <v>0</v>
      </c>
      <c r="R194" s="23"/>
    </row>
    <row r="195" spans="1:18" ht="30">
      <c r="A195" s="359">
        <v>135</v>
      </c>
      <c r="B195" s="28">
        <v>36.4</v>
      </c>
      <c r="C195" s="28">
        <v>219</v>
      </c>
      <c r="D195" s="28" t="s">
        <v>248</v>
      </c>
      <c r="E195" s="33" t="s">
        <v>247</v>
      </c>
      <c r="F195" s="29" t="s">
        <v>3</v>
      </c>
      <c r="G195" s="163">
        <v>27000</v>
      </c>
      <c r="H195" s="28">
        <v>6</v>
      </c>
      <c r="I195" s="164">
        <v>162000</v>
      </c>
      <c r="J195" s="30"/>
      <c r="K195" s="162">
        <v>0</v>
      </c>
      <c r="L195" s="161">
        <v>6</v>
      </c>
      <c r="M195" s="165">
        <v>162000</v>
      </c>
      <c r="N195" s="31">
        <v>6</v>
      </c>
      <c r="O195" s="539">
        <v>162000</v>
      </c>
      <c r="P195" s="565"/>
      <c r="Q195" s="564">
        <f t="shared" si="6"/>
        <v>0</v>
      </c>
      <c r="R195" s="23"/>
    </row>
    <row r="196" spans="1:18" ht="30">
      <c r="A196" s="359">
        <v>136</v>
      </c>
      <c r="B196" s="28">
        <v>36.5</v>
      </c>
      <c r="C196" s="28">
        <v>110</v>
      </c>
      <c r="D196" s="28" t="s">
        <v>246</v>
      </c>
      <c r="E196" s="33" t="s">
        <v>245</v>
      </c>
      <c r="F196" s="29" t="s">
        <v>3</v>
      </c>
      <c r="G196" s="163">
        <v>16000</v>
      </c>
      <c r="H196" s="28">
        <v>6</v>
      </c>
      <c r="I196" s="164">
        <v>96000</v>
      </c>
      <c r="J196" s="30"/>
      <c r="K196" s="162">
        <v>0</v>
      </c>
      <c r="L196" s="161">
        <v>6</v>
      </c>
      <c r="M196" s="165">
        <v>96000</v>
      </c>
      <c r="N196" s="31">
        <v>6</v>
      </c>
      <c r="O196" s="539">
        <v>96000</v>
      </c>
      <c r="P196" s="565"/>
      <c r="Q196" s="564">
        <f t="shared" si="6"/>
        <v>0</v>
      </c>
      <c r="R196" s="23"/>
    </row>
    <row r="197" spans="1:18" ht="30">
      <c r="A197" s="359">
        <v>137</v>
      </c>
      <c r="B197" s="28">
        <v>36.6</v>
      </c>
      <c r="C197" s="28">
        <v>111</v>
      </c>
      <c r="D197" s="28" t="s">
        <v>244</v>
      </c>
      <c r="E197" s="33" t="s">
        <v>243</v>
      </c>
      <c r="F197" s="29" t="s">
        <v>3</v>
      </c>
      <c r="G197" s="163">
        <v>11000.000000000002</v>
      </c>
      <c r="H197" s="28">
        <v>10</v>
      </c>
      <c r="I197" s="164">
        <v>110000.00000000001</v>
      </c>
      <c r="J197" s="30"/>
      <c r="K197" s="162">
        <v>0</v>
      </c>
      <c r="L197" s="161">
        <v>10</v>
      </c>
      <c r="M197" s="165">
        <v>110000.00000000001</v>
      </c>
      <c r="N197" s="31">
        <v>10</v>
      </c>
      <c r="O197" s="539">
        <v>110000.00000000001</v>
      </c>
      <c r="P197" s="565"/>
      <c r="Q197" s="564">
        <f t="shared" si="6"/>
        <v>0</v>
      </c>
      <c r="R197" s="23"/>
    </row>
    <row r="198" spans="1:18" ht="30">
      <c r="A198" s="359">
        <v>138</v>
      </c>
      <c r="B198" s="28">
        <v>36.700000000000003</v>
      </c>
      <c r="C198" s="28">
        <v>112</v>
      </c>
      <c r="D198" s="28" t="s">
        <v>242</v>
      </c>
      <c r="E198" s="33" t="s">
        <v>241</v>
      </c>
      <c r="F198" s="29" t="s">
        <v>3</v>
      </c>
      <c r="G198" s="163">
        <v>22500</v>
      </c>
      <c r="H198" s="28">
        <v>10</v>
      </c>
      <c r="I198" s="164">
        <v>225000</v>
      </c>
      <c r="J198" s="30"/>
      <c r="K198" s="162">
        <v>0</v>
      </c>
      <c r="L198" s="161">
        <v>10</v>
      </c>
      <c r="M198" s="165">
        <v>225000</v>
      </c>
      <c r="N198" s="31">
        <v>10</v>
      </c>
      <c r="O198" s="539">
        <v>225000</v>
      </c>
      <c r="P198" s="565"/>
      <c r="Q198" s="564">
        <f t="shared" si="6"/>
        <v>0</v>
      </c>
      <c r="R198" s="23"/>
    </row>
    <row r="199" spans="1:18" ht="30">
      <c r="A199" s="359">
        <v>139</v>
      </c>
      <c r="B199" s="28">
        <v>36.799999999999997</v>
      </c>
      <c r="C199" s="28">
        <v>113</v>
      </c>
      <c r="D199" s="28" t="s">
        <v>240</v>
      </c>
      <c r="E199" s="33" t="s">
        <v>239</v>
      </c>
      <c r="F199" s="29" t="s">
        <v>3</v>
      </c>
      <c r="G199" s="163">
        <v>2000</v>
      </c>
      <c r="H199" s="28">
        <v>150</v>
      </c>
      <c r="I199" s="164">
        <v>300000</v>
      </c>
      <c r="J199" s="30"/>
      <c r="K199" s="162">
        <v>0</v>
      </c>
      <c r="L199" s="161">
        <v>150</v>
      </c>
      <c r="M199" s="165">
        <v>300000</v>
      </c>
      <c r="N199" s="31">
        <v>150</v>
      </c>
      <c r="O199" s="539">
        <v>300000</v>
      </c>
      <c r="P199" s="565"/>
      <c r="Q199" s="564">
        <f t="shared" si="6"/>
        <v>0</v>
      </c>
      <c r="R199" s="23"/>
    </row>
    <row r="200" spans="1:18">
      <c r="A200" s="359">
        <v>140</v>
      </c>
      <c r="B200" s="28">
        <v>36.9</v>
      </c>
      <c r="C200" s="28">
        <v>220</v>
      </c>
      <c r="D200" s="28" t="s">
        <v>238</v>
      </c>
      <c r="E200" s="33" t="s">
        <v>237</v>
      </c>
      <c r="F200" s="29" t="s">
        <v>0</v>
      </c>
      <c r="G200" s="163">
        <v>29000.000000000004</v>
      </c>
      <c r="H200" s="28">
        <v>6</v>
      </c>
      <c r="I200" s="164">
        <v>174000.00000000003</v>
      </c>
      <c r="J200" s="30"/>
      <c r="K200" s="162">
        <v>0</v>
      </c>
      <c r="L200" s="161">
        <v>6</v>
      </c>
      <c r="M200" s="165">
        <v>174000.00000000003</v>
      </c>
      <c r="N200" s="31">
        <v>6</v>
      </c>
      <c r="O200" s="539">
        <v>174000.00000000003</v>
      </c>
      <c r="P200" s="565"/>
      <c r="Q200" s="564">
        <f t="shared" si="6"/>
        <v>0</v>
      </c>
      <c r="R200" s="23"/>
    </row>
    <row r="201" spans="1:18" ht="21">
      <c r="A201" s="365"/>
      <c r="B201" s="126"/>
      <c r="C201" s="126"/>
      <c r="D201" s="126"/>
      <c r="E201" s="127" t="s">
        <v>543</v>
      </c>
      <c r="F201" s="126"/>
      <c r="G201" s="166">
        <v>29000.000000000004</v>
      </c>
      <c r="H201" s="126"/>
      <c r="I201" s="126"/>
      <c r="J201" s="126"/>
      <c r="K201" s="126"/>
      <c r="L201" s="169"/>
      <c r="M201" s="170"/>
      <c r="N201" s="187">
        <v>7.8000000000000007</v>
      </c>
      <c r="O201" s="540">
        <v>226200.00000000006</v>
      </c>
      <c r="P201" s="565"/>
      <c r="Q201" s="564">
        <f t="shared" si="6"/>
        <v>0</v>
      </c>
      <c r="R201" s="23" t="s">
        <v>543</v>
      </c>
    </row>
    <row r="202" spans="1:18" ht="16.5" thickBot="1">
      <c r="A202" s="260"/>
      <c r="B202" s="311"/>
      <c r="C202" s="261"/>
      <c r="D202" s="261"/>
      <c r="E202" s="262"/>
      <c r="F202" s="262"/>
      <c r="G202" s="263"/>
      <c r="H202" s="261"/>
      <c r="I202" s="264"/>
      <c r="J202" s="261"/>
      <c r="K202" s="265"/>
      <c r="L202" s="261"/>
      <c r="M202" s="839" t="s">
        <v>616</v>
      </c>
      <c r="N202" s="840"/>
      <c r="O202" s="542">
        <f>SUM(O193:O201)</f>
        <v>4118200</v>
      </c>
      <c r="P202" s="567"/>
      <c r="Q202" s="567"/>
      <c r="R202" s="23"/>
    </row>
    <row r="203" spans="1:18" ht="16.5" thickTop="1">
      <c r="A203" s="528"/>
      <c r="B203" s="528"/>
      <c r="C203" s="528"/>
      <c r="D203" s="528"/>
      <c r="E203" s="530"/>
      <c r="F203" s="530"/>
      <c r="G203" s="531"/>
      <c r="H203" s="528"/>
      <c r="I203" s="532"/>
      <c r="J203" s="528"/>
      <c r="K203" s="533"/>
      <c r="L203" s="528"/>
      <c r="M203" s="534"/>
      <c r="N203" s="534"/>
      <c r="O203" s="535"/>
      <c r="P203" s="567"/>
      <c r="Q203" s="567"/>
      <c r="R203" s="23"/>
    </row>
    <row r="204" spans="1:18" ht="15.75">
      <c r="E204" s="6"/>
      <c r="F204" s="6"/>
      <c r="G204" s="409"/>
      <c r="I204" s="410"/>
      <c r="K204" s="21"/>
      <c r="M204" s="411"/>
      <c r="N204" s="411"/>
      <c r="O204" s="412"/>
      <c r="P204" s="567"/>
      <c r="Q204" s="567"/>
      <c r="R204" s="23"/>
    </row>
    <row r="205" spans="1:18" ht="15.75">
      <c r="B205" s="526" t="s">
        <v>804</v>
      </c>
      <c r="E205" s="71" t="s">
        <v>799</v>
      </c>
      <c r="F205" s="526"/>
      <c r="G205" s="409"/>
      <c r="H205" s="526" t="s">
        <v>759</v>
      </c>
      <c r="I205" s="410"/>
      <c r="K205" s="21"/>
      <c r="M205" s="526" t="s">
        <v>802</v>
      </c>
      <c r="N205" s="411"/>
      <c r="O205" s="412"/>
      <c r="P205" s="567"/>
      <c r="Q205" s="567"/>
      <c r="R205" s="23"/>
    </row>
    <row r="206" spans="1:18" ht="15.75">
      <c r="B206" s="526" t="s">
        <v>800</v>
      </c>
      <c r="E206" s="529" t="s">
        <v>800</v>
      </c>
      <c r="F206" s="526"/>
      <c r="G206" s="409"/>
      <c r="H206" t="s">
        <v>800</v>
      </c>
      <c r="I206" s="410"/>
      <c r="K206" s="21"/>
      <c r="M206" s="526" t="s">
        <v>800</v>
      </c>
      <c r="N206" s="411"/>
      <c r="O206" s="412"/>
      <c r="P206" s="567"/>
      <c r="Q206" s="567"/>
      <c r="R206" s="23"/>
    </row>
    <row r="207" spans="1:18" ht="27" thickBot="1">
      <c r="A207" s="855" t="s">
        <v>582</v>
      </c>
      <c r="B207" s="856"/>
      <c r="C207" s="857"/>
      <c r="D207" s="857"/>
      <c r="E207" s="857"/>
      <c r="F207" s="857"/>
      <c r="G207" s="857"/>
      <c r="H207" s="857"/>
      <c r="I207" s="857"/>
      <c r="J207" s="857"/>
      <c r="K207" s="857"/>
      <c r="L207" s="857"/>
      <c r="M207" s="857"/>
      <c r="N207" s="857"/>
      <c r="O207" s="858"/>
      <c r="P207" s="568"/>
      <c r="Q207" s="568"/>
      <c r="R207" s="23"/>
    </row>
    <row r="208" spans="1:18">
      <c r="A208" s="359">
        <v>3</v>
      </c>
      <c r="B208" s="28">
        <v>1.5</v>
      </c>
      <c r="C208" s="28">
        <v>2</v>
      </c>
      <c r="D208" s="28" t="s">
        <v>507</v>
      </c>
      <c r="E208" s="33" t="s">
        <v>506</v>
      </c>
      <c r="F208" s="29" t="s">
        <v>3</v>
      </c>
      <c r="G208" s="163">
        <v>295000</v>
      </c>
      <c r="H208" s="28">
        <v>2</v>
      </c>
      <c r="I208" s="164">
        <v>590000</v>
      </c>
      <c r="J208" s="30">
        <v>1</v>
      </c>
      <c r="K208" s="162">
        <v>295000</v>
      </c>
      <c r="L208" s="161">
        <v>3</v>
      </c>
      <c r="M208" s="165">
        <v>885000</v>
      </c>
      <c r="N208" s="31">
        <v>0</v>
      </c>
      <c r="O208" s="538">
        <v>0</v>
      </c>
      <c r="P208" s="565"/>
      <c r="Q208" s="564">
        <f t="shared" ref="Q208:Q240" si="7">P208*N208</f>
        <v>0</v>
      </c>
      <c r="R208" s="23"/>
    </row>
    <row r="209" spans="1:18">
      <c r="A209" s="359">
        <v>9</v>
      </c>
      <c r="B209" s="28">
        <v>4</v>
      </c>
      <c r="C209" s="28">
        <v>8</v>
      </c>
      <c r="D209" s="28" t="s">
        <v>498</v>
      </c>
      <c r="E209" s="33" t="s">
        <v>424</v>
      </c>
      <c r="F209" s="29" t="s">
        <v>3</v>
      </c>
      <c r="G209" s="163">
        <v>22500</v>
      </c>
      <c r="H209" s="28">
        <v>4</v>
      </c>
      <c r="I209" s="164">
        <v>90000</v>
      </c>
      <c r="J209" s="30">
        <v>2</v>
      </c>
      <c r="K209" s="162">
        <v>45000</v>
      </c>
      <c r="L209" s="161">
        <v>6</v>
      </c>
      <c r="M209" s="165">
        <v>135000</v>
      </c>
      <c r="N209" s="31">
        <v>6</v>
      </c>
      <c r="O209" s="539">
        <v>135000</v>
      </c>
      <c r="P209" s="565"/>
      <c r="Q209" s="564">
        <f t="shared" si="7"/>
        <v>0</v>
      </c>
      <c r="R209" s="23"/>
    </row>
    <row r="210" spans="1:18">
      <c r="A210" s="359">
        <v>10</v>
      </c>
      <c r="B210" s="28">
        <v>5.0999999999999996</v>
      </c>
      <c r="C210" s="28">
        <v>9</v>
      </c>
      <c r="D210" s="28" t="s">
        <v>497</v>
      </c>
      <c r="E210" s="33" t="s">
        <v>496</v>
      </c>
      <c r="F210" s="29" t="s">
        <v>3</v>
      </c>
      <c r="G210" s="163">
        <v>1195000</v>
      </c>
      <c r="H210" s="28">
        <v>4</v>
      </c>
      <c r="I210" s="164">
        <v>4780000</v>
      </c>
      <c r="J210" s="30">
        <v>2</v>
      </c>
      <c r="K210" s="162">
        <v>2390000</v>
      </c>
      <c r="L210" s="161">
        <v>6</v>
      </c>
      <c r="M210" s="165">
        <v>7170000</v>
      </c>
      <c r="N210" s="31">
        <v>6</v>
      </c>
      <c r="O210" s="539">
        <v>7170000</v>
      </c>
      <c r="P210" s="565"/>
      <c r="Q210" s="564">
        <f t="shared" si="7"/>
        <v>0</v>
      </c>
      <c r="R210" s="23"/>
    </row>
    <row r="211" spans="1:18">
      <c r="A211" s="359">
        <v>11</v>
      </c>
      <c r="B211" s="28">
        <v>5.2</v>
      </c>
      <c r="C211" s="28">
        <v>10</v>
      </c>
      <c r="D211" s="28" t="s">
        <v>495</v>
      </c>
      <c r="E211" s="33" t="s">
        <v>494</v>
      </c>
      <c r="F211" s="29" t="s">
        <v>3</v>
      </c>
      <c r="G211" s="163">
        <v>4750000</v>
      </c>
      <c r="H211" s="28">
        <v>2</v>
      </c>
      <c r="I211" s="164">
        <v>9500000</v>
      </c>
      <c r="J211" s="30"/>
      <c r="K211" s="162">
        <v>0</v>
      </c>
      <c r="L211" s="161">
        <v>2</v>
      </c>
      <c r="M211" s="165">
        <v>9500000</v>
      </c>
      <c r="N211" s="31">
        <v>2</v>
      </c>
      <c r="O211" s="539">
        <v>9500000</v>
      </c>
      <c r="P211" s="565"/>
      <c r="Q211" s="564">
        <f t="shared" si="7"/>
        <v>0</v>
      </c>
      <c r="R211" s="23"/>
    </row>
    <row r="212" spans="1:18" ht="12.95" customHeight="1">
      <c r="A212" s="360"/>
      <c r="B212" s="58"/>
      <c r="C212" s="58"/>
      <c r="D212" s="58"/>
      <c r="E212" s="60" t="s">
        <v>543</v>
      </c>
      <c r="F212" s="58"/>
      <c r="G212" s="163">
        <v>4750000</v>
      </c>
      <c r="H212" s="58"/>
      <c r="I212" s="58"/>
      <c r="J212" s="58"/>
      <c r="K212" s="58"/>
      <c r="L212" s="161"/>
      <c r="M212" s="165"/>
      <c r="N212" s="30">
        <v>2</v>
      </c>
      <c r="O212" s="539">
        <v>9500000</v>
      </c>
      <c r="P212" s="565"/>
      <c r="Q212" s="564">
        <f t="shared" si="7"/>
        <v>0</v>
      </c>
      <c r="R212" s="23" t="s">
        <v>543</v>
      </c>
    </row>
    <row r="213" spans="1:18">
      <c r="A213" s="359">
        <v>12</v>
      </c>
      <c r="B213" s="28">
        <v>5.3</v>
      </c>
      <c r="C213" s="28">
        <v>11</v>
      </c>
      <c r="D213" s="28" t="s">
        <v>493</v>
      </c>
      <c r="E213" s="33" t="s">
        <v>492</v>
      </c>
      <c r="F213" s="29" t="s">
        <v>3</v>
      </c>
      <c r="G213" s="163">
        <v>3550000</v>
      </c>
      <c r="H213" s="28">
        <v>2</v>
      </c>
      <c r="I213" s="164">
        <v>7100000</v>
      </c>
      <c r="J213" s="30">
        <v>2</v>
      </c>
      <c r="K213" s="162">
        <v>7100000</v>
      </c>
      <c r="L213" s="161">
        <v>4</v>
      </c>
      <c r="M213" s="165">
        <v>14200000</v>
      </c>
      <c r="N213" s="31">
        <v>2</v>
      </c>
      <c r="O213" s="539">
        <f>N213*G213</f>
        <v>7100000</v>
      </c>
      <c r="P213" s="565"/>
      <c r="Q213" s="564">
        <f t="shared" si="7"/>
        <v>0</v>
      </c>
      <c r="R213" s="23"/>
    </row>
    <row r="214" spans="1:18" ht="30">
      <c r="A214" s="359">
        <v>13</v>
      </c>
      <c r="B214" s="28">
        <v>5.4</v>
      </c>
      <c r="C214" s="28">
        <v>12</v>
      </c>
      <c r="D214" s="28" t="s">
        <v>491</v>
      </c>
      <c r="E214" s="33" t="s">
        <v>490</v>
      </c>
      <c r="F214" s="29" t="s">
        <v>3</v>
      </c>
      <c r="G214" s="163">
        <v>995000</v>
      </c>
      <c r="H214" s="28">
        <v>2</v>
      </c>
      <c r="I214" s="164">
        <v>1990000</v>
      </c>
      <c r="J214" s="30">
        <v>1</v>
      </c>
      <c r="K214" s="162">
        <v>995000</v>
      </c>
      <c r="L214" s="161">
        <v>3</v>
      </c>
      <c r="M214" s="165">
        <v>2985000</v>
      </c>
      <c r="N214" s="31">
        <v>3</v>
      </c>
      <c r="O214" s="539">
        <v>2985000</v>
      </c>
      <c r="P214" s="565"/>
      <c r="Q214" s="564">
        <f t="shared" si="7"/>
        <v>0</v>
      </c>
      <c r="R214" s="23"/>
    </row>
    <row r="215" spans="1:18" ht="14.45" customHeight="1">
      <c r="A215" s="360"/>
      <c r="B215" s="58"/>
      <c r="C215" s="58"/>
      <c r="D215" s="58"/>
      <c r="E215" s="60"/>
      <c r="F215" s="58"/>
      <c r="G215" s="58"/>
      <c r="H215" s="58"/>
      <c r="I215" s="58"/>
      <c r="J215" s="58"/>
      <c r="K215" s="58"/>
      <c r="L215" s="161"/>
      <c r="M215" s="58"/>
      <c r="N215" s="30"/>
      <c r="O215" s="539">
        <v>0</v>
      </c>
      <c r="P215" s="565"/>
      <c r="Q215" s="564">
        <f t="shared" si="7"/>
        <v>0</v>
      </c>
      <c r="R215" s="23"/>
    </row>
    <row r="216" spans="1:18" ht="30">
      <c r="A216" s="359">
        <v>16</v>
      </c>
      <c r="B216" s="28">
        <v>7</v>
      </c>
      <c r="C216" s="28">
        <v>239</v>
      </c>
      <c r="D216" s="28" t="s">
        <v>486</v>
      </c>
      <c r="E216" s="33" t="s">
        <v>485</v>
      </c>
      <c r="F216" s="29" t="s">
        <v>3</v>
      </c>
      <c r="G216" s="163">
        <v>115000</v>
      </c>
      <c r="H216" s="28">
        <v>7</v>
      </c>
      <c r="I216" s="164">
        <v>805000</v>
      </c>
      <c r="J216" s="30">
        <v>2</v>
      </c>
      <c r="K216" s="162">
        <v>230000</v>
      </c>
      <c r="L216" s="161">
        <v>9</v>
      </c>
      <c r="M216" s="165">
        <v>1035000</v>
      </c>
      <c r="N216" s="31">
        <v>9</v>
      </c>
      <c r="O216" s="539">
        <v>1035000</v>
      </c>
      <c r="P216" s="565"/>
      <c r="Q216" s="564">
        <f t="shared" si="7"/>
        <v>0</v>
      </c>
      <c r="R216" s="23"/>
    </row>
    <row r="217" spans="1:18" ht="18" customHeight="1">
      <c r="A217" s="360"/>
      <c r="B217" s="58"/>
      <c r="C217" s="58"/>
      <c r="D217" s="58"/>
      <c r="E217" s="60" t="s">
        <v>543</v>
      </c>
      <c r="F217" s="58"/>
      <c r="G217" s="163">
        <v>115000</v>
      </c>
      <c r="H217" s="58"/>
      <c r="I217" s="58"/>
      <c r="J217" s="58"/>
      <c r="K217" s="58"/>
      <c r="L217" s="161"/>
      <c r="M217" s="165"/>
      <c r="N217" s="30">
        <v>5</v>
      </c>
      <c r="O217" s="539">
        <v>575000</v>
      </c>
      <c r="P217" s="565"/>
      <c r="Q217" s="564">
        <f t="shared" si="7"/>
        <v>0</v>
      </c>
      <c r="R217" s="23" t="s">
        <v>543</v>
      </c>
    </row>
    <row r="218" spans="1:18">
      <c r="A218" s="359">
        <v>21</v>
      </c>
      <c r="B218" s="28">
        <v>12</v>
      </c>
      <c r="C218" s="28">
        <v>18</v>
      </c>
      <c r="D218" s="28" t="s">
        <v>477</v>
      </c>
      <c r="E218" s="33" t="s">
        <v>476</v>
      </c>
      <c r="F218" s="29" t="s">
        <v>3</v>
      </c>
      <c r="G218" s="163">
        <v>37500</v>
      </c>
      <c r="H218" s="28">
        <v>4</v>
      </c>
      <c r="I218" s="164">
        <v>150000</v>
      </c>
      <c r="J218" s="30">
        <v>2</v>
      </c>
      <c r="K218" s="162">
        <v>75000</v>
      </c>
      <c r="L218" s="161">
        <v>6</v>
      </c>
      <c r="M218" s="165">
        <v>225000</v>
      </c>
      <c r="N218" s="31">
        <v>6</v>
      </c>
      <c r="O218" s="539">
        <v>225000</v>
      </c>
      <c r="P218" s="565"/>
      <c r="Q218" s="564">
        <f t="shared" si="7"/>
        <v>0</v>
      </c>
      <c r="R218" s="23"/>
    </row>
    <row r="219" spans="1:18">
      <c r="A219" s="359">
        <v>22</v>
      </c>
      <c r="B219" s="28">
        <v>13</v>
      </c>
      <c r="C219" s="28">
        <v>19</v>
      </c>
      <c r="D219" s="28" t="s">
        <v>475</v>
      </c>
      <c r="E219" s="33" t="s">
        <v>474</v>
      </c>
      <c r="F219" s="29" t="s">
        <v>3</v>
      </c>
      <c r="G219" s="163">
        <v>385000</v>
      </c>
      <c r="H219" s="28">
        <v>4</v>
      </c>
      <c r="I219" s="164">
        <v>1540000</v>
      </c>
      <c r="J219" s="30">
        <v>2</v>
      </c>
      <c r="K219" s="162">
        <v>770000</v>
      </c>
      <c r="L219" s="161">
        <v>6</v>
      </c>
      <c r="M219" s="165">
        <v>2310000</v>
      </c>
      <c r="N219" s="31">
        <v>6</v>
      </c>
      <c r="O219" s="539">
        <v>2310000</v>
      </c>
      <c r="P219" s="565"/>
      <c r="Q219" s="564">
        <f t="shared" si="7"/>
        <v>0</v>
      </c>
      <c r="R219" s="23"/>
    </row>
    <row r="220" spans="1:18" ht="14.45" customHeight="1">
      <c r="A220" s="360"/>
      <c r="B220" s="58"/>
      <c r="C220" s="58"/>
      <c r="D220" s="58"/>
      <c r="E220" s="60" t="s">
        <v>543</v>
      </c>
      <c r="F220" s="58"/>
      <c r="G220" s="163">
        <v>385000</v>
      </c>
      <c r="H220" s="58"/>
      <c r="I220" s="58"/>
      <c r="J220" s="58"/>
      <c r="K220" s="58"/>
      <c r="L220" s="161"/>
      <c r="M220" s="165"/>
      <c r="N220" s="30">
        <v>3</v>
      </c>
      <c r="O220" s="539">
        <v>1155000</v>
      </c>
      <c r="P220" s="565"/>
      <c r="Q220" s="564">
        <f t="shared" si="7"/>
        <v>0</v>
      </c>
      <c r="R220" s="23" t="s">
        <v>543</v>
      </c>
    </row>
    <row r="221" spans="1:18">
      <c r="A221" s="359">
        <v>23</v>
      </c>
      <c r="B221" s="28">
        <v>14</v>
      </c>
      <c r="C221" s="28">
        <v>20</v>
      </c>
      <c r="D221" s="28" t="s">
        <v>473</v>
      </c>
      <c r="E221" s="33" t="s">
        <v>472</v>
      </c>
      <c r="F221" s="29" t="s">
        <v>3</v>
      </c>
      <c r="G221" s="163">
        <v>368750</v>
      </c>
      <c r="H221" s="28">
        <v>2</v>
      </c>
      <c r="I221" s="164">
        <v>737500</v>
      </c>
      <c r="J221" s="30"/>
      <c r="K221" s="162">
        <v>0</v>
      </c>
      <c r="L221" s="161">
        <v>2</v>
      </c>
      <c r="M221" s="165">
        <v>737500</v>
      </c>
      <c r="N221" s="31">
        <v>2</v>
      </c>
      <c r="O221" s="539">
        <v>737500</v>
      </c>
      <c r="P221" s="565"/>
      <c r="Q221" s="564">
        <f t="shared" si="7"/>
        <v>0</v>
      </c>
      <c r="R221" s="23"/>
    </row>
    <row r="222" spans="1:18" ht="12.95" customHeight="1">
      <c r="A222" s="360"/>
      <c r="B222" s="58"/>
      <c r="C222" s="58"/>
      <c r="D222" s="58"/>
      <c r="E222" s="60" t="s">
        <v>543</v>
      </c>
      <c r="F222" s="58"/>
      <c r="G222" s="163">
        <v>368750</v>
      </c>
      <c r="H222" s="58"/>
      <c r="I222" s="58"/>
      <c r="J222" s="58"/>
      <c r="K222" s="58"/>
      <c r="L222" s="161"/>
      <c r="M222" s="165"/>
      <c r="N222" s="30">
        <v>2</v>
      </c>
      <c r="O222" s="539">
        <v>737500</v>
      </c>
      <c r="P222" s="565"/>
      <c r="Q222" s="564">
        <f t="shared" si="7"/>
        <v>0</v>
      </c>
      <c r="R222" s="23" t="s">
        <v>543</v>
      </c>
    </row>
    <row r="223" spans="1:18">
      <c r="A223" s="359">
        <v>24</v>
      </c>
      <c r="B223" s="28">
        <v>16</v>
      </c>
      <c r="C223" s="28">
        <v>21</v>
      </c>
      <c r="D223" s="28" t="s">
        <v>471</v>
      </c>
      <c r="E223" s="33" t="s">
        <v>470</v>
      </c>
      <c r="F223" s="29" t="s">
        <v>3</v>
      </c>
      <c r="G223" s="163">
        <v>8000000</v>
      </c>
      <c r="H223" s="28">
        <v>1</v>
      </c>
      <c r="I223" s="164">
        <v>8000000</v>
      </c>
      <c r="J223" s="30"/>
      <c r="K223" s="162">
        <v>0</v>
      </c>
      <c r="L223" s="161">
        <v>1</v>
      </c>
      <c r="M223" s="165">
        <v>8000000</v>
      </c>
      <c r="N223" s="31">
        <v>1</v>
      </c>
      <c r="O223" s="539">
        <v>8000000</v>
      </c>
      <c r="P223" s="565"/>
      <c r="Q223" s="564">
        <f t="shared" si="7"/>
        <v>0</v>
      </c>
      <c r="R223" s="23"/>
    </row>
    <row r="224" spans="1:18">
      <c r="A224" s="359">
        <v>25</v>
      </c>
      <c r="B224" s="28">
        <v>16.100000000000001</v>
      </c>
      <c r="C224" s="28">
        <v>22</v>
      </c>
      <c r="D224" s="28" t="s">
        <v>469</v>
      </c>
      <c r="E224" s="33" t="s">
        <v>468</v>
      </c>
      <c r="F224" s="29" t="s">
        <v>3</v>
      </c>
      <c r="G224" s="163">
        <v>1295000</v>
      </c>
      <c r="H224" s="28">
        <v>4</v>
      </c>
      <c r="I224" s="164">
        <v>5180000</v>
      </c>
      <c r="J224" s="30">
        <v>2</v>
      </c>
      <c r="K224" s="162">
        <v>2590000</v>
      </c>
      <c r="L224" s="161">
        <v>6</v>
      </c>
      <c r="M224" s="165">
        <v>7770000</v>
      </c>
      <c r="N224" s="31">
        <v>6</v>
      </c>
      <c r="O224" s="539">
        <v>7770000</v>
      </c>
      <c r="P224" s="565"/>
      <c r="Q224" s="564">
        <f t="shared" si="7"/>
        <v>0</v>
      </c>
      <c r="R224" s="23"/>
    </row>
    <row r="225" spans="1:18" ht="30">
      <c r="A225" s="359">
        <v>26</v>
      </c>
      <c r="B225" s="28">
        <v>16.2</v>
      </c>
      <c r="C225" s="28">
        <v>23</v>
      </c>
      <c r="D225" s="28" t="s">
        <v>467</v>
      </c>
      <c r="E225" s="33" t="s">
        <v>466</v>
      </c>
      <c r="F225" s="29" t="s">
        <v>3</v>
      </c>
      <c r="G225" s="163">
        <v>495000.00000000006</v>
      </c>
      <c r="H225" s="28">
        <v>2</v>
      </c>
      <c r="I225" s="164">
        <v>990000.00000000012</v>
      </c>
      <c r="J225" s="30"/>
      <c r="K225" s="162">
        <v>0</v>
      </c>
      <c r="L225" s="161">
        <v>2</v>
      </c>
      <c r="M225" s="165">
        <v>990000.00000000012</v>
      </c>
      <c r="N225" s="31">
        <v>2</v>
      </c>
      <c r="O225" s="539">
        <v>990000.00000000012</v>
      </c>
      <c r="P225" s="565"/>
      <c r="Q225" s="564">
        <f t="shared" si="7"/>
        <v>0</v>
      </c>
      <c r="R225" s="23"/>
    </row>
    <row r="226" spans="1:18">
      <c r="A226" s="359">
        <v>28</v>
      </c>
      <c r="B226" s="28">
        <v>16.5</v>
      </c>
      <c r="C226" s="28">
        <v>25</v>
      </c>
      <c r="D226" s="28" t="s">
        <v>463</v>
      </c>
      <c r="E226" s="33" t="s">
        <v>462</v>
      </c>
      <c r="F226" s="29" t="s">
        <v>3</v>
      </c>
      <c r="G226" s="163">
        <v>255000</v>
      </c>
      <c r="H226" s="28">
        <v>1</v>
      </c>
      <c r="I226" s="164">
        <v>255000</v>
      </c>
      <c r="J226" s="30"/>
      <c r="K226" s="162">
        <v>0</v>
      </c>
      <c r="L226" s="161">
        <v>1</v>
      </c>
      <c r="M226" s="165">
        <v>255000</v>
      </c>
      <c r="N226" s="31">
        <v>1</v>
      </c>
      <c r="O226" s="539">
        <v>255000</v>
      </c>
      <c r="P226" s="565"/>
      <c r="Q226" s="564">
        <f t="shared" si="7"/>
        <v>0</v>
      </c>
      <c r="R226" s="23"/>
    </row>
    <row r="227" spans="1:18">
      <c r="A227" s="359">
        <v>29</v>
      </c>
      <c r="B227" s="28">
        <v>16.600000000000001</v>
      </c>
      <c r="C227" s="28">
        <v>26</v>
      </c>
      <c r="D227" s="28" t="s">
        <v>461</v>
      </c>
      <c r="E227" s="33" t="s">
        <v>460</v>
      </c>
      <c r="F227" s="29" t="s">
        <v>3</v>
      </c>
      <c r="G227" s="163">
        <v>245000</v>
      </c>
      <c r="H227" s="28">
        <v>1</v>
      </c>
      <c r="I227" s="164">
        <v>245000</v>
      </c>
      <c r="J227" s="30"/>
      <c r="K227" s="162">
        <v>0</v>
      </c>
      <c r="L227" s="161">
        <v>1</v>
      </c>
      <c r="M227" s="165">
        <v>245000</v>
      </c>
      <c r="N227" s="31">
        <v>1</v>
      </c>
      <c r="O227" s="539">
        <v>245000</v>
      </c>
      <c r="P227" s="565"/>
      <c r="Q227" s="564">
        <f t="shared" si="7"/>
        <v>0</v>
      </c>
      <c r="R227" s="23"/>
    </row>
    <row r="228" spans="1:18">
      <c r="A228" s="359">
        <v>30</v>
      </c>
      <c r="B228" s="28">
        <v>16.7</v>
      </c>
      <c r="C228" s="28">
        <v>27</v>
      </c>
      <c r="D228" s="28" t="s">
        <v>459</v>
      </c>
      <c r="E228" s="33" t="s">
        <v>458</v>
      </c>
      <c r="F228" s="29" t="s">
        <v>3</v>
      </c>
      <c r="G228" s="163">
        <v>15000</v>
      </c>
      <c r="H228" s="28">
        <v>4</v>
      </c>
      <c r="I228" s="164">
        <v>60000</v>
      </c>
      <c r="J228" s="30">
        <v>2</v>
      </c>
      <c r="K228" s="162">
        <v>30000</v>
      </c>
      <c r="L228" s="161">
        <v>6</v>
      </c>
      <c r="M228" s="165">
        <v>90000</v>
      </c>
      <c r="N228" s="31">
        <v>6</v>
      </c>
      <c r="O228" s="539">
        <v>90000</v>
      </c>
      <c r="P228" s="565"/>
      <c r="Q228" s="564">
        <f t="shared" si="7"/>
        <v>0</v>
      </c>
      <c r="R228" s="23"/>
    </row>
    <row r="229" spans="1:18">
      <c r="A229" s="359">
        <v>31</v>
      </c>
      <c r="B229" s="28">
        <v>16.8</v>
      </c>
      <c r="C229" s="28">
        <v>28</v>
      </c>
      <c r="D229" s="28" t="s">
        <v>457</v>
      </c>
      <c r="E229" s="33" t="s">
        <v>456</v>
      </c>
      <c r="F229" s="29" t="s">
        <v>3</v>
      </c>
      <c r="G229" s="163">
        <v>1195000</v>
      </c>
      <c r="H229" s="28">
        <v>1</v>
      </c>
      <c r="I229" s="164">
        <v>1195000</v>
      </c>
      <c r="J229" s="30"/>
      <c r="K229" s="162">
        <v>0</v>
      </c>
      <c r="L229" s="161">
        <v>1</v>
      </c>
      <c r="M229" s="165">
        <v>1195000</v>
      </c>
      <c r="N229" s="31">
        <v>1</v>
      </c>
      <c r="O229" s="539">
        <v>1195000</v>
      </c>
      <c r="P229" s="565"/>
      <c r="Q229" s="564">
        <f t="shared" si="7"/>
        <v>0</v>
      </c>
      <c r="R229" s="23"/>
    </row>
    <row r="230" spans="1:18">
      <c r="A230" s="359">
        <v>32</v>
      </c>
      <c r="B230" s="28">
        <v>17.100000000000001</v>
      </c>
      <c r="C230" s="28">
        <v>29</v>
      </c>
      <c r="D230" s="28" t="s">
        <v>455</v>
      </c>
      <c r="E230" s="33" t="s">
        <v>454</v>
      </c>
      <c r="F230" s="29" t="s">
        <v>3</v>
      </c>
      <c r="G230" s="163">
        <v>145000</v>
      </c>
      <c r="H230" s="28">
        <v>1</v>
      </c>
      <c r="I230" s="164">
        <v>145000</v>
      </c>
      <c r="J230" s="30"/>
      <c r="K230" s="162">
        <v>0</v>
      </c>
      <c r="L230" s="161">
        <v>1</v>
      </c>
      <c r="M230" s="165">
        <v>145000</v>
      </c>
      <c r="N230" s="31">
        <v>1</v>
      </c>
      <c r="O230" s="539">
        <v>145000</v>
      </c>
      <c r="P230" s="565"/>
      <c r="Q230" s="564">
        <f t="shared" si="7"/>
        <v>0</v>
      </c>
      <c r="R230" s="23"/>
    </row>
    <row r="231" spans="1:18">
      <c r="A231" s="359">
        <v>33</v>
      </c>
      <c r="B231" s="28">
        <v>17.2</v>
      </c>
      <c r="C231" s="28">
        <v>30</v>
      </c>
      <c r="D231" s="28" t="s">
        <v>453</v>
      </c>
      <c r="E231" s="33" t="s">
        <v>452</v>
      </c>
      <c r="F231" s="29" t="s">
        <v>3</v>
      </c>
      <c r="G231" s="163">
        <v>245000</v>
      </c>
      <c r="H231" s="28">
        <v>1</v>
      </c>
      <c r="I231" s="164">
        <v>245000</v>
      </c>
      <c r="J231" s="30"/>
      <c r="K231" s="162">
        <v>0</v>
      </c>
      <c r="L231" s="161">
        <v>1</v>
      </c>
      <c r="M231" s="165">
        <v>245000</v>
      </c>
      <c r="N231" s="31">
        <v>1</v>
      </c>
      <c r="O231" s="539">
        <v>245000</v>
      </c>
      <c r="P231" s="565"/>
      <c r="Q231" s="564">
        <f t="shared" si="7"/>
        <v>0</v>
      </c>
      <c r="R231" s="23"/>
    </row>
    <row r="232" spans="1:18">
      <c r="A232" s="359">
        <v>34</v>
      </c>
      <c r="B232" s="28">
        <v>17.3</v>
      </c>
      <c r="C232" s="28">
        <v>31</v>
      </c>
      <c r="D232" s="28" t="s">
        <v>451</v>
      </c>
      <c r="E232" s="33" t="s">
        <v>450</v>
      </c>
      <c r="F232" s="29" t="s">
        <v>3</v>
      </c>
      <c r="G232" s="163">
        <v>50000</v>
      </c>
      <c r="H232" s="28">
        <v>1</v>
      </c>
      <c r="I232" s="164">
        <v>50000</v>
      </c>
      <c r="J232" s="30"/>
      <c r="K232" s="162">
        <v>0</v>
      </c>
      <c r="L232" s="161">
        <v>1</v>
      </c>
      <c r="M232" s="165">
        <v>50000</v>
      </c>
      <c r="N232" s="31">
        <v>1</v>
      </c>
      <c r="O232" s="539">
        <v>50000</v>
      </c>
      <c r="P232" s="565"/>
      <c r="Q232" s="564">
        <f t="shared" si="7"/>
        <v>0</v>
      </c>
      <c r="R232" s="23"/>
    </row>
    <row r="233" spans="1:18">
      <c r="A233" s="359">
        <v>35</v>
      </c>
      <c r="B233" s="28">
        <v>17.5</v>
      </c>
      <c r="C233" s="28">
        <v>32</v>
      </c>
      <c r="D233" s="28" t="s">
        <v>449</v>
      </c>
      <c r="E233" s="33" t="s">
        <v>448</v>
      </c>
      <c r="F233" s="29" t="s">
        <v>3</v>
      </c>
      <c r="G233" s="163">
        <v>1495000</v>
      </c>
      <c r="H233" s="28">
        <v>1</v>
      </c>
      <c r="I233" s="164">
        <v>1495000</v>
      </c>
      <c r="J233" s="30"/>
      <c r="K233" s="162">
        <v>0</v>
      </c>
      <c r="L233" s="161">
        <v>1</v>
      </c>
      <c r="M233" s="165">
        <v>1495000</v>
      </c>
      <c r="N233" s="31">
        <v>1</v>
      </c>
      <c r="O233" s="539">
        <v>1495000</v>
      </c>
      <c r="P233" s="565"/>
      <c r="Q233" s="564">
        <f t="shared" si="7"/>
        <v>0</v>
      </c>
      <c r="R233" s="23"/>
    </row>
    <row r="234" spans="1:18" ht="18.95" customHeight="1">
      <c r="A234" s="359">
        <v>36</v>
      </c>
      <c r="B234" s="28" t="s">
        <v>647</v>
      </c>
      <c r="C234" s="28">
        <v>200</v>
      </c>
      <c r="D234" s="28" t="s">
        <v>447</v>
      </c>
      <c r="E234" s="33" t="s">
        <v>446</v>
      </c>
      <c r="F234" s="29" t="s">
        <v>3</v>
      </c>
      <c r="G234" s="163">
        <v>40000</v>
      </c>
      <c r="H234" s="28">
        <v>1</v>
      </c>
      <c r="I234" s="164">
        <v>40000</v>
      </c>
      <c r="J234" s="30"/>
      <c r="K234" s="162">
        <v>0</v>
      </c>
      <c r="L234" s="161">
        <v>1</v>
      </c>
      <c r="M234" s="165">
        <v>40000</v>
      </c>
      <c r="N234" s="31">
        <v>1</v>
      </c>
      <c r="O234" s="539">
        <v>40000</v>
      </c>
      <c r="P234" s="565"/>
      <c r="Q234" s="564">
        <f t="shared" si="7"/>
        <v>0</v>
      </c>
      <c r="R234" s="23"/>
    </row>
    <row r="235" spans="1:18">
      <c r="A235" s="359">
        <v>37</v>
      </c>
      <c r="B235" s="28">
        <v>17.8</v>
      </c>
      <c r="C235" s="28">
        <v>33</v>
      </c>
      <c r="D235" s="28" t="s">
        <v>445</v>
      </c>
      <c r="E235" s="33" t="s">
        <v>444</v>
      </c>
      <c r="F235" s="29" t="s">
        <v>3</v>
      </c>
      <c r="G235" s="163">
        <v>245000</v>
      </c>
      <c r="H235" s="28">
        <v>1</v>
      </c>
      <c r="I235" s="164">
        <v>245000</v>
      </c>
      <c r="J235" s="30"/>
      <c r="K235" s="162">
        <v>0</v>
      </c>
      <c r="L235" s="161">
        <v>1</v>
      </c>
      <c r="M235" s="165">
        <v>245000</v>
      </c>
      <c r="N235" s="31">
        <v>1</v>
      </c>
      <c r="O235" s="539">
        <v>245000</v>
      </c>
      <c r="P235" s="565"/>
      <c r="Q235" s="564">
        <f t="shared" si="7"/>
        <v>0</v>
      </c>
      <c r="R235" s="23"/>
    </row>
    <row r="236" spans="1:18">
      <c r="A236" s="359">
        <v>47</v>
      </c>
      <c r="B236" s="28">
        <v>4</v>
      </c>
      <c r="C236" s="28">
        <v>41</v>
      </c>
      <c r="D236" s="28" t="s">
        <v>425</v>
      </c>
      <c r="E236" s="33" t="s">
        <v>424</v>
      </c>
      <c r="F236" s="29" t="s">
        <v>3</v>
      </c>
      <c r="G236" s="163">
        <v>22500</v>
      </c>
      <c r="H236" s="28">
        <v>3</v>
      </c>
      <c r="I236" s="164">
        <v>67500</v>
      </c>
      <c r="J236" s="30"/>
      <c r="K236" s="162">
        <v>0</v>
      </c>
      <c r="L236" s="161">
        <v>3</v>
      </c>
      <c r="M236" s="165">
        <v>67500</v>
      </c>
      <c r="N236" s="31">
        <v>3</v>
      </c>
      <c r="O236" s="539">
        <v>67500</v>
      </c>
      <c r="P236" s="565"/>
      <c r="Q236" s="564">
        <f t="shared" si="7"/>
        <v>0</v>
      </c>
      <c r="R236" s="23"/>
    </row>
    <row r="237" spans="1:18">
      <c r="A237" s="359">
        <v>50</v>
      </c>
      <c r="B237" s="28">
        <v>15</v>
      </c>
      <c r="C237" s="28">
        <v>44</v>
      </c>
      <c r="D237" s="28" t="s">
        <v>419</v>
      </c>
      <c r="E237" s="33" t="s">
        <v>418</v>
      </c>
      <c r="F237" s="29" t="s">
        <v>3</v>
      </c>
      <c r="G237" s="163">
        <v>165000</v>
      </c>
      <c r="H237" s="28">
        <v>3</v>
      </c>
      <c r="I237" s="164">
        <v>495000</v>
      </c>
      <c r="J237" s="30"/>
      <c r="K237" s="162">
        <v>0</v>
      </c>
      <c r="L237" s="161">
        <v>3</v>
      </c>
      <c r="M237" s="165">
        <v>495000</v>
      </c>
      <c r="N237" s="31">
        <v>3</v>
      </c>
      <c r="O237" s="539">
        <v>495000</v>
      </c>
      <c r="P237" s="565"/>
      <c r="Q237" s="564">
        <f t="shared" si="7"/>
        <v>0</v>
      </c>
      <c r="R237" s="23"/>
    </row>
    <row r="238" spans="1:18" ht="30">
      <c r="A238" s="359">
        <v>53</v>
      </c>
      <c r="B238" s="28">
        <v>12</v>
      </c>
      <c r="C238" s="28">
        <v>47</v>
      </c>
      <c r="D238" s="28" t="s">
        <v>413</v>
      </c>
      <c r="E238" s="33" t="s">
        <v>412</v>
      </c>
      <c r="F238" s="29" t="s">
        <v>3</v>
      </c>
      <c r="G238" s="163">
        <v>37500</v>
      </c>
      <c r="H238" s="28">
        <v>5</v>
      </c>
      <c r="I238" s="164">
        <v>187500</v>
      </c>
      <c r="J238" s="30"/>
      <c r="K238" s="162">
        <v>0</v>
      </c>
      <c r="L238" s="161">
        <v>5</v>
      </c>
      <c r="M238" s="165">
        <v>187500</v>
      </c>
      <c r="N238" s="31">
        <v>5</v>
      </c>
      <c r="O238" s="539">
        <v>187500</v>
      </c>
      <c r="P238" s="565"/>
      <c r="Q238" s="564">
        <f t="shared" si="7"/>
        <v>0</v>
      </c>
      <c r="R238" s="23"/>
    </row>
    <row r="239" spans="1:18" ht="15.95" customHeight="1" thickBot="1">
      <c r="A239" s="360"/>
      <c r="B239" s="58"/>
      <c r="C239" s="58"/>
      <c r="D239" s="58"/>
      <c r="E239" s="127" t="s">
        <v>543</v>
      </c>
      <c r="F239" s="58"/>
      <c r="G239" s="58"/>
      <c r="H239" s="58"/>
      <c r="I239" s="58"/>
      <c r="J239" s="58"/>
      <c r="K239" s="58"/>
      <c r="L239" s="161"/>
      <c r="M239" s="58"/>
      <c r="N239" s="30">
        <v>1</v>
      </c>
      <c r="O239" s="544">
        <v>37500</v>
      </c>
      <c r="P239" s="67"/>
      <c r="Q239" s="564">
        <f t="shared" si="7"/>
        <v>0</v>
      </c>
      <c r="R239" s="23" t="s">
        <v>543</v>
      </c>
    </row>
    <row r="240" spans="1:18">
      <c r="A240" s="359">
        <v>242</v>
      </c>
      <c r="B240" s="28"/>
      <c r="C240" s="43"/>
      <c r="D240" s="43"/>
      <c r="E240" s="61" t="s">
        <v>32</v>
      </c>
      <c r="F240" s="62" t="s">
        <v>3</v>
      </c>
      <c r="G240" s="197">
        <v>1195000</v>
      </c>
      <c r="H240" s="30">
        <v>0</v>
      </c>
      <c r="I240" s="164">
        <v>0</v>
      </c>
      <c r="J240" s="30">
        <v>6</v>
      </c>
      <c r="K240" s="162">
        <v>7170000</v>
      </c>
      <c r="L240" s="159">
        <v>6</v>
      </c>
      <c r="M240" s="165">
        <v>7170000</v>
      </c>
      <c r="N240" s="31">
        <v>6</v>
      </c>
      <c r="O240" s="539">
        <v>7170000</v>
      </c>
      <c r="P240" s="565"/>
      <c r="Q240" s="564">
        <f t="shared" si="7"/>
        <v>0</v>
      </c>
      <c r="R240" s="23"/>
    </row>
    <row r="241" spans="1:18" ht="16.5" thickBot="1">
      <c r="A241" s="260"/>
      <c r="B241" s="311"/>
      <c r="C241" s="261"/>
      <c r="D241" s="261"/>
      <c r="E241" s="262"/>
      <c r="F241" s="262"/>
      <c r="G241" s="263"/>
      <c r="H241" s="261"/>
      <c r="I241" s="264"/>
      <c r="J241" s="261"/>
      <c r="K241" s="265"/>
      <c r="L241" s="261"/>
      <c r="M241" s="839" t="s">
        <v>616</v>
      </c>
      <c r="N241" s="840"/>
      <c r="O241" s="542">
        <v>71887500</v>
      </c>
      <c r="P241" s="567"/>
      <c r="Q241" s="567"/>
      <c r="R241" s="23"/>
    </row>
    <row r="242" spans="1:18" ht="16.5" thickTop="1">
      <c r="A242" s="528"/>
      <c r="B242" s="528"/>
      <c r="C242" s="528"/>
      <c r="D242" s="528"/>
      <c r="E242" s="530"/>
      <c r="F242" s="530"/>
      <c r="G242" s="531"/>
      <c r="H242" s="528"/>
      <c r="I242" s="532"/>
      <c r="J242" s="528"/>
      <c r="K242" s="533"/>
      <c r="L242" s="528"/>
      <c r="M242" s="534"/>
      <c r="N242" s="534"/>
      <c r="O242" s="535"/>
      <c r="P242" s="567"/>
      <c r="Q242" s="567"/>
      <c r="R242" s="23"/>
    </row>
    <row r="243" spans="1:18" ht="15.75">
      <c r="E243" s="6"/>
      <c r="F243" s="6"/>
      <c r="G243" s="409"/>
      <c r="I243" s="410"/>
      <c r="K243" s="21"/>
      <c r="M243" s="411"/>
      <c r="N243" s="411"/>
      <c r="O243" s="412"/>
      <c r="P243" s="567"/>
      <c r="Q243" s="567"/>
      <c r="R243" s="23"/>
    </row>
    <row r="244" spans="1:18" ht="15.75">
      <c r="B244" s="526" t="s">
        <v>804</v>
      </c>
      <c r="E244" s="71" t="s">
        <v>799</v>
      </c>
      <c r="F244" s="526"/>
      <c r="G244" s="409"/>
      <c r="H244" s="526" t="s">
        <v>759</v>
      </c>
      <c r="I244" s="410"/>
      <c r="K244" s="21"/>
      <c r="M244" s="526" t="s">
        <v>802</v>
      </c>
      <c r="N244" s="411"/>
      <c r="O244" s="412"/>
      <c r="P244" s="567"/>
      <c r="Q244" s="567"/>
      <c r="R244" s="23"/>
    </row>
    <row r="245" spans="1:18" ht="15.75">
      <c r="B245" s="526" t="s">
        <v>800</v>
      </c>
      <c r="E245" s="529" t="s">
        <v>800</v>
      </c>
      <c r="F245" s="526"/>
      <c r="G245" s="409"/>
      <c r="H245" t="s">
        <v>800</v>
      </c>
      <c r="I245" s="410"/>
      <c r="K245" s="21"/>
      <c r="M245" s="526" t="s">
        <v>800</v>
      </c>
      <c r="N245" s="411"/>
      <c r="O245" s="412"/>
      <c r="P245" s="567"/>
      <c r="Q245" s="567"/>
      <c r="R245" s="23"/>
    </row>
    <row r="246" spans="1:18" ht="27" thickBot="1">
      <c r="A246" s="855" t="s">
        <v>776</v>
      </c>
      <c r="B246" s="856"/>
      <c r="C246" s="857"/>
      <c r="D246" s="857"/>
      <c r="E246" s="857"/>
      <c r="F246" s="857"/>
      <c r="G246" s="857"/>
      <c r="H246" s="857"/>
      <c r="I246" s="857"/>
      <c r="J246" s="857"/>
      <c r="K246" s="857"/>
      <c r="L246" s="857"/>
      <c r="M246" s="857"/>
      <c r="N246" s="857"/>
      <c r="O246" s="858"/>
      <c r="P246" s="568"/>
      <c r="Q246" s="568"/>
      <c r="R246" s="23"/>
    </row>
    <row r="247" spans="1:18">
      <c r="A247" s="359">
        <v>6</v>
      </c>
      <c r="B247" s="28">
        <v>3</v>
      </c>
      <c r="C247" s="28">
        <v>5</v>
      </c>
      <c r="D247" s="28" t="s">
        <v>501</v>
      </c>
      <c r="E247" s="33" t="s">
        <v>432</v>
      </c>
      <c r="F247" s="29" t="s">
        <v>3</v>
      </c>
      <c r="G247" s="163">
        <v>465000</v>
      </c>
      <c r="H247" s="28">
        <v>4</v>
      </c>
      <c r="I247" s="164">
        <v>1860000</v>
      </c>
      <c r="J247" s="30">
        <v>2</v>
      </c>
      <c r="K247" s="162">
        <v>930000</v>
      </c>
      <c r="L247" s="161">
        <v>6</v>
      </c>
      <c r="M247" s="165">
        <v>2790000</v>
      </c>
      <c r="N247" s="31">
        <v>6</v>
      </c>
      <c r="O247" s="538">
        <v>2790000</v>
      </c>
      <c r="P247" s="565"/>
      <c r="Q247" s="564">
        <f t="shared" ref="Q247:Q268" si="8">P247*N247</f>
        <v>0</v>
      </c>
      <c r="R247" s="23"/>
    </row>
    <row r="248" spans="1:18">
      <c r="A248" s="359">
        <v>7</v>
      </c>
      <c r="B248" s="28">
        <v>3.1</v>
      </c>
      <c r="C248" s="28">
        <v>6</v>
      </c>
      <c r="D248" s="28" t="s">
        <v>500</v>
      </c>
      <c r="E248" s="33" t="s">
        <v>430</v>
      </c>
      <c r="F248" s="29" t="s">
        <v>3</v>
      </c>
      <c r="G248" s="163">
        <v>1495000</v>
      </c>
      <c r="H248" s="28">
        <v>4</v>
      </c>
      <c r="I248" s="164">
        <v>5980000</v>
      </c>
      <c r="J248" s="30">
        <v>2</v>
      </c>
      <c r="K248" s="162">
        <v>2990000</v>
      </c>
      <c r="L248" s="161">
        <v>6</v>
      </c>
      <c r="M248" s="165">
        <v>8970000</v>
      </c>
      <c r="N248" s="31">
        <v>6</v>
      </c>
      <c r="O248" s="539">
        <v>8970000</v>
      </c>
      <c r="P248" s="565"/>
      <c r="Q248" s="564">
        <f t="shared" si="8"/>
        <v>0</v>
      </c>
      <c r="R248" s="23"/>
    </row>
    <row r="249" spans="1:18">
      <c r="A249" s="359">
        <v>8</v>
      </c>
      <c r="B249" s="28">
        <v>3.2</v>
      </c>
      <c r="C249" s="28">
        <v>7</v>
      </c>
      <c r="D249" s="28" t="s">
        <v>499</v>
      </c>
      <c r="E249" s="33" t="s">
        <v>426</v>
      </c>
      <c r="F249" s="29" t="s">
        <v>3</v>
      </c>
      <c r="G249" s="163">
        <v>345000</v>
      </c>
      <c r="H249" s="28">
        <v>4</v>
      </c>
      <c r="I249" s="164">
        <v>1380000</v>
      </c>
      <c r="J249" s="30">
        <v>2</v>
      </c>
      <c r="K249" s="162">
        <v>690000</v>
      </c>
      <c r="L249" s="161">
        <v>6</v>
      </c>
      <c r="M249" s="165">
        <v>2070000</v>
      </c>
      <c r="N249" s="31">
        <v>6</v>
      </c>
      <c r="O249" s="539">
        <v>2070000</v>
      </c>
      <c r="P249" s="565"/>
      <c r="Q249" s="564">
        <f t="shared" si="8"/>
        <v>0</v>
      </c>
      <c r="R249" s="23"/>
    </row>
    <row r="250" spans="1:18" ht="21">
      <c r="A250" s="360"/>
      <c r="B250" s="58"/>
      <c r="C250" s="58"/>
      <c r="D250" s="58"/>
      <c r="E250" s="60" t="s">
        <v>543</v>
      </c>
      <c r="F250" s="58"/>
      <c r="G250" s="163">
        <v>345000</v>
      </c>
      <c r="H250" s="58"/>
      <c r="I250" s="58"/>
      <c r="J250" s="58"/>
      <c r="K250" s="58"/>
      <c r="L250" s="161"/>
      <c r="M250" s="165"/>
      <c r="N250" s="30">
        <v>4</v>
      </c>
      <c r="O250" s="539">
        <v>1380000</v>
      </c>
      <c r="P250" s="565"/>
      <c r="Q250" s="564">
        <f t="shared" si="8"/>
        <v>0</v>
      </c>
      <c r="R250" s="23" t="s">
        <v>543</v>
      </c>
    </row>
    <row r="251" spans="1:18">
      <c r="A251" s="359">
        <v>43</v>
      </c>
      <c r="B251" s="28">
        <v>3</v>
      </c>
      <c r="C251" s="28">
        <v>37</v>
      </c>
      <c r="D251" s="28" t="s">
        <v>433</v>
      </c>
      <c r="E251" s="33" t="s">
        <v>432</v>
      </c>
      <c r="F251" s="29" t="s">
        <v>3</v>
      </c>
      <c r="G251" s="163">
        <v>395000</v>
      </c>
      <c r="H251" s="28">
        <v>3</v>
      </c>
      <c r="I251" s="164">
        <v>1185000</v>
      </c>
      <c r="J251" s="30"/>
      <c r="K251" s="162">
        <v>0</v>
      </c>
      <c r="L251" s="161">
        <v>3</v>
      </c>
      <c r="M251" s="165">
        <v>1185000</v>
      </c>
      <c r="N251" s="31">
        <v>3</v>
      </c>
      <c r="O251" s="539">
        <v>1185000</v>
      </c>
      <c r="P251" s="565"/>
      <c r="Q251" s="564">
        <f t="shared" si="8"/>
        <v>0</v>
      </c>
      <c r="R251" s="23"/>
    </row>
    <row r="252" spans="1:18">
      <c r="A252" s="359">
        <v>44</v>
      </c>
      <c r="B252" s="28">
        <v>3.1</v>
      </c>
      <c r="C252" s="28">
        <v>38</v>
      </c>
      <c r="D252" s="28" t="s">
        <v>431</v>
      </c>
      <c r="E252" s="33" t="s">
        <v>430</v>
      </c>
      <c r="F252" s="29" t="s">
        <v>3</v>
      </c>
      <c r="G252" s="163">
        <v>1495000</v>
      </c>
      <c r="H252" s="28">
        <v>2</v>
      </c>
      <c r="I252" s="164">
        <v>2990000</v>
      </c>
      <c r="J252" s="30"/>
      <c r="K252" s="162">
        <v>0</v>
      </c>
      <c r="L252" s="161">
        <v>2</v>
      </c>
      <c r="M252" s="165">
        <v>2990000</v>
      </c>
      <c r="N252" s="31">
        <v>2</v>
      </c>
      <c r="O252" s="539">
        <v>2990000</v>
      </c>
      <c r="P252" s="565"/>
      <c r="Q252" s="564">
        <f t="shared" si="8"/>
        <v>0</v>
      </c>
      <c r="R252" s="23"/>
    </row>
    <row r="253" spans="1:18">
      <c r="A253" s="359">
        <v>45</v>
      </c>
      <c r="B253" s="28">
        <v>3.1</v>
      </c>
      <c r="C253" s="28">
        <v>39</v>
      </c>
      <c r="D253" s="28" t="s">
        <v>429</v>
      </c>
      <c r="E253" s="33" t="s">
        <v>428</v>
      </c>
      <c r="F253" s="29" t="s">
        <v>3</v>
      </c>
      <c r="G253" s="163">
        <v>1195000</v>
      </c>
      <c r="H253" s="28">
        <v>1</v>
      </c>
      <c r="I253" s="164">
        <v>1195000</v>
      </c>
      <c r="J253" s="30"/>
      <c r="K253" s="162">
        <v>0</v>
      </c>
      <c r="L253" s="161">
        <v>1</v>
      </c>
      <c r="M253" s="165">
        <v>1195000</v>
      </c>
      <c r="N253" s="31">
        <v>1</v>
      </c>
      <c r="O253" s="539">
        <v>1195000</v>
      </c>
      <c r="P253" s="565"/>
      <c r="Q253" s="564">
        <f t="shared" si="8"/>
        <v>0</v>
      </c>
      <c r="R253" s="23"/>
    </row>
    <row r="254" spans="1:18">
      <c r="A254" s="359">
        <v>46</v>
      </c>
      <c r="B254" s="28">
        <v>3.2</v>
      </c>
      <c r="C254" s="28">
        <v>40</v>
      </c>
      <c r="D254" s="28" t="s">
        <v>427</v>
      </c>
      <c r="E254" s="33" t="s">
        <v>426</v>
      </c>
      <c r="F254" s="29" t="s">
        <v>3</v>
      </c>
      <c r="G254" s="163">
        <v>345000</v>
      </c>
      <c r="H254" s="28">
        <v>3</v>
      </c>
      <c r="I254" s="164">
        <v>1035000</v>
      </c>
      <c r="J254" s="30"/>
      <c r="K254" s="162">
        <v>0</v>
      </c>
      <c r="L254" s="161">
        <v>3</v>
      </c>
      <c r="M254" s="165">
        <v>1035000</v>
      </c>
      <c r="N254" s="31">
        <v>3</v>
      </c>
      <c r="O254" s="539">
        <v>1035000</v>
      </c>
      <c r="P254" s="565"/>
      <c r="Q254" s="564">
        <f t="shared" si="8"/>
        <v>0</v>
      </c>
      <c r="R254" s="23"/>
    </row>
    <row r="255" spans="1:18" ht="21">
      <c r="A255" s="360"/>
      <c r="B255" s="58"/>
      <c r="C255" s="58"/>
      <c r="D255" s="58"/>
      <c r="E255" s="60" t="s">
        <v>543</v>
      </c>
      <c r="F255" s="58"/>
      <c r="G255" s="163">
        <v>345000</v>
      </c>
      <c r="H255" s="58"/>
      <c r="I255" s="58"/>
      <c r="J255" s="58"/>
      <c r="K255" s="58"/>
      <c r="L255" s="161"/>
      <c r="M255" s="165"/>
      <c r="N255" s="30">
        <v>3</v>
      </c>
      <c r="O255" s="539">
        <v>1035000</v>
      </c>
      <c r="P255" s="565"/>
      <c r="Q255" s="564">
        <f t="shared" si="8"/>
        <v>0</v>
      </c>
      <c r="R255" s="23" t="s">
        <v>543</v>
      </c>
    </row>
    <row r="256" spans="1:18" ht="30">
      <c r="A256" s="359">
        <v>126</v>
      </c>
      <c r="B256" s="28">
        <v>35.1</v>
      </c>
      <c r="C256" s="28">
        <v>104</v>
      </c>
      <c r="D256" s="28" t="s">
        <v>266</v>
      </c>
      <c r="E256" s="34" t="s">
        <v>265</v>
      </c>
      <c r="F256" s="29" t="s">
        <v>3</v>
      </c>
      <c r="G256" s="163">
        <v>150000</v>
      </c>
      <c r="H256" s="181">
        <v>6</v>
      </c>
      <c r="I256" s="164">
        <v>900000</v>
      </c>
      <c r="J256" s="30"/>
      <c r="K256" s="162">
        <v>0</v>
      </c>
      <c r="L256" s="161">
        <v>6</v>
      </c>
      <c r="M256" s="165">
        <v>900000</v>
      </c>
      <c r="N256" s="31">
        <v>6</v>
      </c>
      <c r="O256" s="539">
        <v>900000</v>
      </c>
      <c r="P256" s="565"/>
      <c r="Q256" s="564">
        <f t="shared" si="8"/>
        <v>0</v>
      </c>
      <c r="R256" s="23"/>
    </row>
    <row r="257" spans="1:18" ht="21">
      <c r="A257" s="360"/>
      <c r="B257" s="58"/>
      <c r="C257" s="58"/>
      <c r="D257" s="58"/>
      <c r="E257" s="60" t="s">
        <v>543</v>
      </c>
      <c r="F257" s="58"/>
      <c r="G257" s="163">
        <v>150000</v>
      </c>
      <c r="H257" s="58"/>
      <c r="I257" s="58"/>
      <c r="J257" s="58"/>
      <c r="K257" s="58"/>
      <c r="L257" s="161"/>
      <c r="M257" s="165"/>
      <c r="N257" s="30">
        <v>1</v>
      </c>
      <c r="O257" s="539">
        <v>150000</v>
      </c>
      <c r="P257" s="565"/>
      <c r="Q257" s="564">
        <f t="shared" si="8"/>
        <v>0</v>
      </c>
      <c r="R257" s="23" t="s">
        <v>543</v>
      </c>
    </row>
    <row r="258" spans="1:18" ht="30">
      <c r="A258" s="359">
        <v>127</v>
      </c>
      <c r="B258" s="28">
        <v>35.200000000000003</v>
      </c>
      <c r="C258" s="28">
        <v>105</v>
      </c>
      <c r="D258" s="28" t="s">
        <v>264</v>
      </c>
      <c r="E258" s="34" t="s">
        <v>263</v>
      </c>
      <c r="F258" s="29" t="s">
        <v>3</v>
      </c>
      <c r="G258" s="163">
        <v>210000</v>
      </c>
      <c r="H258" s="181">
        <v>2</v>
      </c>
      <c r="I258" s="164">
        <v>420000</v>
      </c>
      <c r="J258" s="30"/>
      <c r="K258" s="162">
        <v>0</v>
      </c>
      <c r="L258" s="161">
        <v>2</v>
      </c>
      <c r="M258" s="165">
        <v>420000</v>
      </c>
      <c r="N258" s="31">
        <v>2</v>
      </c>
      <c r="O258" s="539">
        <v>420000</v>
      </c>
      <c r="P258" s="565"/>
      <c r="Q258" s="564">
        <f t="shared" si="8"/>
        <v>0</v>
      </c>
      <c r="R258" s="23"/>
    </row>
    <row r="259" spans="1:18" ht="21">
      <c r="A259" s="360"/>
      <c r="B259" s="58"/>
      <c r="C259" s="58"/>
      <c r="D259" s="58"/>
      <c r="E259" s="60" t="s">
        <v>543</v>
      </c>
      <c r="F259" s="58"/>
      <c r="G259" s="163">
        <v>210000</v>
      </c>
      <c r="H259" s="58"/>
      <c r="I259" s="58"/>
      <c r="J259" s="58"/>
      <c r="K259" s="58"/>
      <c r="L259" s="161"/>
      <c r="M259" s="165"/>
      <c r="N259" s="30">
        <v>4</v>
      </c>
      <c r="O259" s="539">
        <v>840000</v>
      </c>
      <c r="P259" s="565"/>
      <c r="Q259" s="564">
        <f t="shared" si="8"/>
        <v>0</v>
      </c>
      <c r="R259" s="23" t="s">
        <v>543</v>
      </c>
    </row>
    <row r="260" spans="1:18">
      <c r="A260" s="359">
        <v>128</v>
      </c>
      <c r="B260" s="28">
        <v>35.299999999999997</v>
      </c>
      <c r="C260" s="28">
        <v>106</v>
      </c>
      <c r="D260" s="28" t="s">
        <v>262</v>
      </c>
      <c r="E260" s="34" t="s">
        <v>261</v>
      </c>
      <c r="F260" s="29" t="s">
        <v>3</v>
      </c>
      <c r="G260" s="163">
        <v>7000</v>
      </c>
      <c r="H260" s="181">
        <v>6</v>
      </c>
      <c r="I260" s="164">
        <v>42000</v>
      </c>
      <c r="J260" s="30"/>
      <c r="K260" s="162">
        <v>0</v>
      </c>
      <c r="L260" s="161">
        <v>6</v>
      </c>
      <c r="M260" s="165">
        <v>42000</v>
      </c>
      <c r="N260" s="31">
        <v>6</v>
      </c>
      <c r="O260" s="539">
        <v>42000</v>
      </c>
      <c r="P260" s="565"/>
      <c r="Q260" s="564">
        <f t="shared" si="8"/>
        <v>0</v>
      </c>
      <c r="R260" s="23"/>
    </row>
    <row r="261" spans="1:18" ht="21">
      <c r="A261" s="360"/>
      <c r="B261" s="58"/>
      <c r="C261" s="58"/>
      <c r="D261" s="58"/>
      <c r="E261" s="60" t="s">
        <v>543</v>
      </c>
      <c r="F261" s="58"/>
      <c r="G261" s="163">
        <v>7000</v>
      </c>
      <c r="H261" s="58"/>
      <c r="I261" s="58"/>
      <c r="J261" s="58"/>
      <c r="K261" s="58"/>
      <c r="L261" s="161"/>
      <c r="M261" s="165"/>
      <c r="N261" s="30">
        <v>1</v>
      </c>
      <c r="O261" s="539">
        <v>7000</v>
      </c>
      <c r="P261" s="565"/>
      <c r="Q261" s="564">
        <f t="shared" si="8"/>
        <v>0</v>
      </c>
      <c r="R261" s="23" t="s">
        <v>543</v>
      </c>
    </row>
    <row r="262" spans="1:18">
      <c r="A262" s="359">
        <v>129</v>
      </c>
      <c r="B262" s="28">
        <v>35.4</v>
      </c>
      <c r="C262" s="28">
        <v>107</v>
      </c>
      <c r="D262" s="28" t="s">
        <v>260</v>
      </c>
      <c r="E262" s="34" t="s">
        <v>259</v>
      </c>
      <c r="F262" s="29" t="s">
        <v>3</v>
      </c>
      <c r="G262" s="163">
        <v>8500</v>
      </c>
      <c r="H262" s="181">
        <v>2</v>
      </c>
      <c r="I262" s="164">
        <v>17000</v>
      </c>
      <c r="J262" s="30"/>
      <c r="K262" s="162">
        <v>0</v>
      </c>
      <c r="L262" s="161">
        <v>2</v>
      </c>
      <c r="M262" s="165">
        <v>17000</v>
      </c>
      <c r="N262" s="31">
        <v>2</v>
      </c>
      <c r="O262" s="539">
        <v>17000</v>
      </c>
      <c r="P262" s="565"/>
      <c r="Q262" s="564">
        <f t="shared" si="8"/>
        <v>0</v>
      </c>
      <c r="R262" s="23"/>
    </row>
    <row r="263" spans="1:18" ht="21">
      <c r="A263" s="360"/>
      <c r="B263" s="58"/>
      <c r="C263" s="58"/>
      <c r="D263" s="58"/>
      <c r="E263" s="60" t="s">
        <v>543</v>
      </c>
      <c r="F263" s="58"/>
      <c r="G263" s="163">
        <v>8500</v>
      </c>
      <c r="H263" s="58"/>
      <c r="I263" s="58"/>
      <c r="J263" s="58"/>
      <c r="K263" s="58"/>
      <c r="L263" s="161"/>
      <c r="M263" s="165"/>
      <c r="N263" s="30">
        <v>4</v>
      </c>
      <c r="O263" s="539">
        <v>34000</v>
      </c>
      <c r="P263" s="565"/>
      <c r="Q263" s="564">
        <f t="shared" si="8"/>
        <v>0</v>
      </c>
      <c r="R263" s="23" t="s">
        <v>543</v>
      </c>
    </row>
    <row r="264" spans="1:18">
      <c r="A264" s="359">
        <v>130</v>
      </c>
      <c r="B264" s="28">
        <v>35.5</v>
      </c>
      <c r="C264" s="28">
        <v>216</v>
      </c>
      <c r="D264" s="28" t="s">
        <v>258</v>
      </c>
      <c r="E264" s="34" t="s">
        <v>257</v>
      </c>
      <c r="F264" s="29" t="s">
        <v>3</v>
      </c>
      <c r="G264" s="163">
        <v>1200000</v>
      </c>
      <c r="H264" s="181">
        <v>1</v>
      </c>
      <c r="I264" s="164">
        <v>1200000</v>
      </c>
      <c r="J264" s="30"/>
      <c r="K264" s="162">
        <v>0</v>
      </c>
      <c r="L264" s="161">
        <v>1</v>
      </c>
      <c r="M264" s="165">
        <v>1200000</v>
      </c>
      <c r="N264" s="31">
        <v>1</v>
      </c>
      <c r="O264" s="539">
        <v>1200000</v>
      </c>
      <c r="P264" s="565"/>
      <c r="Q264" s="564">
        <f t="shared" si="8"/>
        <v>0</v>
      </c>
      <c r="R264" s="23"/>
    </row>
    <row r="265" spans="1:18">
      <c r="A265" s="359">
        <v>131</v>
      </c>
      <c r="B265" s="28">
        <v>35.6</v>
      </c>
      <c r="C265" s="28">
        <v>217</v>
      </c>
      <c r="D265" s="28" t="s">
        <v>256</v>
      </c>
      <c r="E265" s="34" t="s">
        <v>255</v>
      </c>
      <c r="F265" s="29" t="s">
        <v>3</v>
      </c>
      <c r="G265" s="163">
        <v>1000000</v>
      </c>
      <c r="H265" s="181">
        <v>2</v>
      </c>
      <c r="I265" s="164">
        <v>2000000</v>
      </c>
      <c r="J265" s="30"/>
      <c r="K265" s="162">
        <v>0</v>
      </c>
      <c r="L265" s="161">
        <v>2</v>
      </c>
      <c r="M265" s="165">
        <v>2000000</v>
      </c>
      <c r="N265" s="31">
        <v>2</v>
      </c>
      <c r="O265" s="539">
        <v>2000000</v>
      </c>
      <c r="P265" s="565"/>
      <c r="Q265" s="564">
        <f t="shared" si="8"/>
        <v>0</v>
      </c>
      <c r="R265" s="23"/>
    </row>
    <row r="266" spans="1:18" ht="21">
      <c r="A266" s="360"/>
      <c r="B266" s="58"/>
      <c r="C266" s="58"/>
      <c r="D266" s="58"/>
      <c r="E266" s="60" t="s">
        <v>543</v>
      </c>
      <c r="F266" s="58"/>
      <c r="G266" s="163">
        <v>1000000</v>
      </c>
      <c r="H266" s="58"/>
      <c r="I266" s="58"/>
      <c r="J266" s="58"/>
      <c r="K266" s="58"/>
      <c r="L266" s="161"/>
      <c r="M266" s="165"/>
      <c r="N266" s="30">
        <v>2</v>
      </c>
      <c r="O266" s="539">
        <v>2000000</v>
      </c>
      <c r="P266" s="565"/>
      <c r="Q266" s="564">
        <f t="shared" si="8"/>
        <v>0</v>
      </c>
      <c r="R266" s="23" t="s">
        <v>543</v>
      </c>
    </row>
    <row r="267" spans="1:18">
      <c r="A267" s="359">
        <v>132</v>
      </c>
      <c r="B267" s="28">
        <v>35.700000000000003</v>
      </c>
      <c r="C267" s="28">
        <v>218</v>
      </c>
      <c r="D267" s="28" t="s">
        <v>254</v>
      </c>
      <c r="E267" s="34" t="s">
        <v>253</v>
      </c>
      <c r="F267" s="29" t="s">
        <v>3</v>
      </c>
      <c r="G267" s="163">
        <v>900000.00000000012</v>
      </c>
      <c r="H267" s="181">
        <v>1</v>
      </c>
      <c r="I267" s="164">
        <v>900000.00000000012</v>
      </c>
      <c r="J267" s="30"/>
      <c r="K267" s="162">
        <v>0</v>
      </c>
      <c r="L267" s="161">
        <v>1</v>
      </c>
      <c r="M267" s="165">
        <v>900000.00000000012</v>
      </c>
      <c r="N267" s="31">
        <v>1</v>
      </c>
      <c r="O267" s="539">
        <v>900000.00000000012</v>
      </c>
      <c r="P267" s="565"/>
      <c r="Q267" s="564">
        <f t="shared" si="8"/>
        <v>0</v>
      </c>
      <c r="R267" s="23"/>
    </row>
    <row r="268" spans="1:18" ht="21">
      <c r="A268" s="365"/>
      <c r="B268" s="126"/>
      <c r="C268" s="126"/>
      <c r="D268" s="126"/>
      <c r="E268" s="127" t="s">
        <v>543</v>
      </c>
      <c r="F268" s="126"/>
      <c r="G268" s="166">
        <v>900000.00000000012</v>
      </c>
      <c r="H268" s="126"/>
      <c r="I268" s="126"/>
      <c r="J268" s="126"/>
      <c r="K268" s="126"/>
      <c r="L268" s="169"/>
      <c r="M268" s="170"/>
      <c r="N268" s="40">
        <v>2</v>
      </c>
      <c r="O268" s="540">
        <v>1800000.0000000002</v>
      </c>
      <c r="P268" s="565"/>
      <c r="Q268" s="564">
        <f t="shared" si="8"/>
        <v>0</v>
      </c>
      <c r="R268" s="23" t="s">
        <v>543</v>
      </c>
    </row>
    <row r="269" spans="1:18" ht="16.5" thickBot="1">
      <c r="A269" s="260"/>
      <c r="B269" s="311"/>
      <c r="C269" s="261"/>
      <c r="D269" s="261"/>
      <c r="E269" s="262"/>
      <c r="F269" s="262"/>
      <c r="G269" s="263"/>
      <c r="H269" s="261"/>
      <c r="I269" s="264"/>
      <c r="J269" s="261"/>
      <c r="K269" s="265"/>
      <c r="L269" s="261"/>
      <c r="M269" s="839" t="s">
        <v>616</v>
      </c>
      <c r="N269" s="840"/>
      <c r="O269" s="542">
        <f>SUM(O247:O268)</f>
        <v>32960000</v>
      </c>
      <c r="P269" s="567"/>
      <c r="Q269" s="567"/>
      <c r="R269" s="23"/>
    </row>
    <row r="270" spans="1:18" ht="16.5" thickTop="1">
      <c r="A270" s="528"/>
      <c r="B270" s="528"/>
      <c r="C270" s="528"/>
      <c r="D270" s="528"/>
      <c r="E270" s="530"/>
      <c r="F270" s="530"/>
      <c r="G270" s="531"/>
      <c r="H270" s="528"/>
      <c r="I270" s="532"/>
      <c r="J270" s="528"/>
      <c r="K270" s="533"/>
      <c r="L270" s="528"/>
      <c r="M270" s="534"/>
      <c r="N270" s="534"/>
      <c r="O270" s="535"/>
      <c r="P270" s="567"/>
      <c r="Q270" s="567"/>
      <c r="R270" s="23"/>
    </row>
    <row r="271" spans="1:18" ht="15.75">
      <c r="E271" s="6"/>
      <c r="F271" s="6"/>
      <c r="G271" s="409"/>
      <c r="I271" s="410"/>
      <c r="K271" s="21"/>
      <c r="M271" s="411"/>
      <c r="N271" s="411"/>
      <c r="O271" s="412"/>
      <c r="P271" s="567"/>
      <c r="Q271" s="567"/>
      <c r="R271" s="23"/>
    </row>
    <row r="272" spans="1:18" ht="15.75">
      <c r="B272" s="526" t="s">
        <v>804</v>
      </c>
      <c r="E272" s="71" t="s">
        <v>799</v>
      </c>
      <c r="F272" s="526"/>
      <c r="G272" s="409"/>
      <c r="H272" s="526" t="s">
        <v>759</v>
      </c>
      <c r="I272" s="410"/>
      <c r="K272" s="21"/>
      <c r="M272" s="526" t="s">
        <v>802</v>
      </c>
      <c r="N272" s="411"/>
      <c r="O272" s="412"/>
      <c r="P272" s="567"/>
      <c r="Q272" s="567"/>
      <c r="R272" s="23"/>
    </row>
    <row r="273" spans="1:18" ht="15.75">
      <c r="B273" s="526" t="s">
        <v>800</v>
      </c>
      <c r="E273" s="529" t="s">
        <v>800</v>
      </c>
      <c r="F273" s="526"/>
      <c r="G273" s="409"/>
      <c r="H273" t="s">
        <v>800</v>
      </c>
      <c r="I273" s="410"/>
      <c r="K273" s="21"/>
      <c r="M273" s="526" t="s">
        <v>800</v>
      </c>
      <c r="N273" s="411"/>
      <c r="O273" s="412"/>
      <c r="P273" s="567"/>
      <c r="Q273" s="567"/>
      <c r="R273" s="23"/>
    </row>
    <row r="274" spans="1:18" ht="27" thickBot="1">
      <c r="A274" s="855" t="s">
        <v>777</v>
      </c>
      <c r="B274" s="856"/>
      <c r="C274" s="857"/>
      <c r="D274" s="857"/>
      <c r="E274" s="857"/>
      <c r="F274" s="857"/>
      <c r="G274" s="857"/>
      <c r="H274" s="857"/>
      <c r="I274" s="857"/>
      <c r="J274" s="857"/>
      <c r="K274" s="857"/>
      <c r="L274" s="857"/>
      <c r="M274" s="857"/>
      <c r="N274" s="857"/>
      <c r="O274" s="858"/>
      <c r="P274" s="568"/>
      <c r="Q274" s="568"/>
      <c r="R274" s="23"/>
    </row>
    <row r="275" spans="1:18">
      <c r="A275" s="359">
        <v>184</v>
      </c>
      <c r="B275" s="28">
        <v>75</v>
      </c>
      <c r="C275" s="28">
        <v>225</v>
      </c>
      <c r="D275" s="28" t="s">
        <v>149</v>
      </c>
      <c r="E275" s="33" t="s">
        <v>148</v>
      </c>
      <c r="F275" s="29" t="s">
        <v>3</v>
      </c>
      <c r="G275" s="163">
        <v>270</v>
      </c>
      <c r="H275" s="28">
        <v>25</v>
      </c>
      <c r="I275" s="164">
        <v>6750</v>
      </c>
      <c r="J275" s="30"/>
      <c r="K275" s="162">
        <v>0</v>
      </c>
      <c r="L275" s="161">
        <v>25</v>
      </c>
      <c r="M275" s="165">
        <v>6750</v>
      </c>
      <c r="N275" s="31">
        <v>25</v>
      </c>
      <c r="O275" s="538">
        <v>6750</v>
      </c>
      <c r="P275" s="565"/>
      <c r="Q275" s="564">
        <f t="shared" ref="Q275:Q311" si="9">P275*N275</f>
        <v>0</v>
      </c>
      <c r="R275" s="23"/>
    </row>
    <row r="276" spans="1:18" ht="21">
      <c r="A276" s="360"/>
      <c r="B276" s="58"/>
      <c r="C276" s="58"/>
      <c r="D276" s="58"/>
      <c r="E276" s="60" t="s">
        <v>543</v>
      </c>
      <c r="F276" s="58"/>
      <c r="G276" s="163">
        <v>270</v>
      </c>
      <c r="H276" s="58"/>
      <c r="I276" s="58"/>
      <c r="J276" s="58"/>
      <c r="K276" s="58"/>
      <c r="L276" s="161"/>
      <c r="M276" s="165"/>
      <c r="N276" s="176">
        <v>19</v>
      </c>
      <c r="O276" s="539">
        <v>5130</v>
      </c>
      <c r="P276" s="565"/>
      <c r="Q276" s="564">
        <f t="shared" si="9"/>
        <v>0</v>
      </c>
      <c r="R276" s="23" t="s">
        <v>543</v>
      </c>
    </row>
    <row r="277" spans="1:18" ht="30">
      <c r="A277" s="359">
        <v>185</v>
      </c>
      <c r="B277" s="28">
        <v>76</v>
      </c>
      <c r="C277" s="28">
        <v>151</v>
      </c>
      <c r="D277" s="28" t="s">
        <v>147</v>
      </c>
      <c r="E277" s="33" t="s">
        <v>146</v>
      </c>
      <c r="F277" s="29" t="s">
        <v>3</v>
      </c>
      <c r="G277" s="163">
        <v>5400</v>
      </c>
      <c r="H277" s="28">
        <v>4</v>
      </c>
      <c r="I277" s="164">
        <v>21600</v>
      </c>
      <c r="J277" s="30"/>
      <c r="K277" s="162">
        <v>0</v>
      </c>
      <c r="L277" s="161">
        <v>4</v>
      </c>
      <c r="M277" s="165">
        <v>21600</v>
      </c>
      <c r="N277" s="31">
        <v>4</v>
      </c>
      <c r="O277" s="539">
        <v>21600</v>
      </c>
      <c r="P277" s="565"/>
      <c r="Q277" s="564">
        <f t="shared" si="9"/>
        <v>0</v>
      </c>
      <c r="R277" s="23"/>
    </row>
    <row r="278" spans="1:18" ht="21">
      <c r="A278" s="360"/>
      <c r="B278" s="58"/>
      <c r="C278" s="58"/>
      <c r="D278" s="58"/>
      <c r="E278" s="58"/>
      <c r="F278" s="58"/>
      <c r="G278" s="58"/>
      <c r="H278" s="58"/>
      <c r="I278" s="58"/>
      <c r="J278" s="58"/>
      <c r="K278" s="58"/>
      <c r="L278" s="161"/>
      <c r="M278" s="58"/>
      <c r="N278" s="58"/>
      <c r="O278" s="541"/>
      <c r="P278" s="566"/>
      <c r="Q278" s="564">
        <f t="shared" si="9"/>
        <v>0</v>
      </c>
      <c r="R278" s="23"/>
    </row>
    <row r="279" spans="1:18">
      <c r="A279" s="359">
        <v>186</v>
      </c>
      <c r="B279" s="28">
        <v>77</v>
      </c>
      <c r="C279" s="28">
        <v>152</v>
      </c>
      <c r="D279" s="28" t="s">
        <v>145</v>
      </c>
      <c r="E279" s="33" t="s">
        <v>144</v>
      </c>
      <c r="F279" s="29" t="s">
        <v>3</v>
      </c>
      <c r="G279" s="163">
        <v>6300</v>
      </c>
      <c r="H279" s="28">
        <v>9</v>
      </c>
      <c r="I279" s="164">
        <v>56700</v>
      </c>
      <c r="J279" s="30"/>
      <c r="K279" s="162">
        <v>0</v>
      </c>
      <c r="L279" s="161">
        <v>9</v>
      </c>
      <c r="M279" s="165">
        <v>56700</v>
      </c>
      <c r="N279" s="31">
        <v>9</v>
      </c>
      <c r="O279" s="539">
        <v>56700</v>
      </c>
      <c r="P279" s="565"/>
      <c r="Q279" s="564">
        <f t="shared" si="9"/>
        <v>0</v>
      </c>
      <c r="R279" s="23"/>
    </row>
    <row r="280" spans="1:18" ht="21">
      <c r="A280" s="360"/>
      <c r="B280" s="58"/>
      <c r="C280" s="58"/>
      <c r="D280" s="58"/>
      <c r="E280" s="58"/>
      <c r="F280" s="58"/>
      <c r="G280" s="58"/>
      <c r="H280" s="58"/>
      <c r="I280" s="58"/>
      <c r="J280" s="58"/>
      <c r="K280" s="58"/>
      <c r="L280" s="161"/>
      <c r="M280" s="58"/>
      <c r="N280" s="58"/>
      <c r="O280" s="541"/>
      <c r="P280" s="566"/>
      <c r="Q280" s="564">
        <f t="shared" si="9"/>
        <v>0</v>
      </c>
      <c r="R280" s="23"/>
    </row>
    <row r="281" spans="1:18">
      <c r="A281" s="359">
        <v>187</v>
      </c>
      <c r="B281" s="28">
        <v>78</v>
      </c>
      <c r="C281" s="28">
        <v>153</v>
      </c>
      <c r="D281" s="28" t="s">
        <v>143</v>
      </c>
      <c r="E281" s="33" t="s">
        <v>142</v>
      </c>
      <c r="F281" s="29" t="s">
        <v>3</v>
      </c>
      <c r="G281" s="163">
        <v>3600</v>
      </c>
      <c r="H281" s="28">
        <v>16</v>
      </c>
      <c r="I281" s="164">
        <v>57600</v>
      </c>
      <c r="J281" s="30"/>
      <c r="K281" s="162">
        <v>0</v>
      </c>
      <c r="L281" s="161">
        <v>16</v>
      </c>
      <c r="M281" s="165">
        <v>57600</v>
      </c>
      <c r="N281" s="31">
        <v>15</v>
      </c>
      <c r="O281" s="539">
        <v>54000</v>
      </c>
      <c r="P281" s="565"/>
      <c r="Q281" s="564">
        <f t="shared" si="9"/>
        <v>0</v>
      </c>
      <c r="R281" s="23"/>
    </row>
    <row r="282" spans="1:18" ht="21">
      <c r="A282" s="360"/>
      <c r="B282" s="58"/>
      <c r="C282" s="58"/>
      <c r="D282" s="58"/>
      <c r="E282" s="58"/>
      <c r="F282" s="58"/>
      <c r="G282" s="58"/>
      <c r="H282" s="58"/>
      <c r="I282" s="58"/>
      <c r="J282" s="58"/>
      <c r="K282" s="58"/>
      <c r="L282" s="161"/>
      <c r="M282" s="58"/>
      <c r="N282" s="58"/>
      <c r="O282" s="541"/>
      <c r="P282" s="566"/>
      <c r="Q282" s="564">
        <f t="shared" si="9"/>
        <v>0</v>
      </c>
      <c r="R282" s="23"/>
    </row>
    <row r="283" spans="1:18">
      <c r="A283" s="359">
        <v>188</v>
      </c>
      <c r="B283" s="28">
        <v>79</v>
      </c>
      <c r="C283" s="28">
        <v>154</v>
      </c>
      <c r="D283" s="28" t="s">
        <v>141</v>
      </c>
      <c r="E283" s="33" t="s">
        <v>140</v>
      </c>
      <c r="F283" s="29" t="s">
        <v>3</v>
      </c>
      <c r="G283" s="163">
        <v>1100</v>
      </c>
      <c r="H283" s="28">
        <v>21</v>
      </c>
      <c r="I283" s="164">
        <v>23100</v>
      </c>
      <c r="J283" s="30"/>
      <c r="K283" s="162">
        <v>0</v>
      </c>
      <c r="L283" s="161">
        <v>21</v>
      </c>
      <c r="M283" s="165">
        <v>23100</v>
      </c>
      <c r="N283" s="31">
        <v>21</v>
      </c>
      <c r="O283" s="539">
        <v>23100</v>
      </c>
      <c r="P283" s="565"/>
      <c r="Q283" s="564">
        <f t="shared" si="9"/>
        <v>0</v>
      </c>
      <c r="R283" s="23"/>
    </row>
    <row r="284" spans="1:18" ht="21">
      <c r="A284" s="360"/>
      <c r="B284" s="58"/>
      <c r="C284" s="58"/>
      <c r="D284" s="58"/>
      <c r="E284" s="58"/>
      <c r="F284" s="58"/>
      <c r="G284" s="58"/>
      <c r="H284" s="58"/>
      <c r="I284" s="58"/>
      <c r="J284" s="58"/>
      <c r="K284" s="58"/>
      <c r="L284" s="161"/>
      <c r="M284" s="58"/>
      <c r="N284" s="58"/>
      <c r="O284" s="541"/>
      <c r="P284" s="566"/>
      <c r="Q284" s="564">
        <f t="shared" si="9"/>
        <v>0</v>
      </c>
      <c r="R284" s="23"/>
    </row>
    <row r="285" spans="1:18" ht="30">
      <c r="A285" s="359">
        <v>189</v>
      </c>
      <c r="B285" s="28">
        <v>80</v>
      </c>
      <c r="C285" s="28">
        <v>155</v>
      </c>
      <c r="D285" s="28" t="s">
        <v>139</v>
      </c>
      <c r="E285" s="33" t="s">
        <v>138</v>
      </c>
      <c r="F285" s="29" t="s">
        <v>3</v>
      </c>
      <c r="G285" s="163">
        <v>630</v>
      </c>
      <c r="H285" s="28">
        <v>25</v>
      </c>
      <c r="I285" s="164">
        <v>15750</v>
      </c>
      <c r="J285" s="30"/>
      <c r="K285" s="162">
        <v>0</v>
      </c>
      <c r="L285" s="161">
        <v>25</v>
      </c>
      <c r="M285" s="165">
        <v>15750</v>
      </c>
      <c r="N285" s="31">
        <v>15</v>
      </c>
      <c r="O285" s="539">
        <v>9450</v>
      </c>
      <c r="P285" s="565"/>
      <c r="Q285" s="564">
        <f t="shared" si="9"/>
        <v>0</v>
      </c>
      <c r="R285" s="23"/>
    </row>
    <row r="286" spans="1:18" ht="21">
      <c r="A286" s="360"/>
      <c r="B286" s="58"/>
      <c r="C286" s="58"/>
      <c r="D286" s="58"/>
      <c r="E286" s="58"/>
      <c r="F286" s="58"/>
      <c r="G286" s="58"/>
      <c r="H286" s="58"/>
      <c r="I286" s="58"/>
      <c r="J286" s="58"/>
      <c r="K286" s="58"/>
      <c r="L286" s="161"/>
      <c r="M286" s="58"/>
      <c r="N286" s="58"/>
      <c r="O286" s="541"/>
      <c r="P286" s="566"/>
      <c r="Q286" s="564">
        <f t="shared" si="9"/>
        <v>0</v>
      </c>
      <c r="R286" s="23"/>
    </row>
    <row r="287" spans="1:18" ht="30">
      <c r="A287" s="359">
        <v>190</v>
      </c>
      <c r="B287" s="28">
        <v>81</v>
      </c>
      <c r="C287" s="28">
        <v>156</v>
      </c>
      <c r="D287" s="28" t="s">
        <v>137</v>
      </c>
      <c r="E287" s="33" t="s">
        <v>136</v>
      </c>
      <c r="F287" s="29" t="s">
        <v>3</v>
      </c>
      <c r="G287" s="163">
        <v>540</v>
      </c>
      <c r="H287" s="28">
        <v>36</v>
      </c>
      <c r="I287" s="164">
        <v>19440</v>
      </c>
      <c r="J287" s="30"/>
      <c r="K287" s="162">
        <v>0</v>
      </c>
      <c r="L287" s="161">
        <v>36</v>
      </c>
      <c r="M287" s="165">
        <v>19440</v>
      </c>
      <c r="N287" s="31">
        <v>21</v>
      </c>
      <c r="O287" s="539">
        <v>11340</v>
      </c>
      <c r="P287" s="565"/>
      <c r="Q287" s="564">
        <f t="shared" si="9"/>
        <v>0</v>
      </c>
      <c r="R287" s="23"/>
    </row>
    <row r="288" spans="1:18" ht="21">
      <c r="A288" s="360"/>
      <c r="B288" s="58"/>
      <c r="C288" s="58"/>
      <c r="D288" s="58"/>
      <c r="E288" s="58"/>
      <c r="F288" s="58"/>
      <c r="G288" s="58"/>
      <c r="H288" s="58"/>
      <c r="I288" s="58"/>
      <c r="J288" s="58"/>
      <c r="K288" s="58"/>
      <c r="L288" s="161"/>
      <c r="M288" s="58"/>
      <c r="N288" s="58"/>
      <c r="O288" s="541"/>
      <c r="P288" s="566"/>
      <c r="Q288" s="564">
        <f t="shared" si="9"/>
        <v>0</v>
      </c>
      <c r="R288" s="23"/>
    </row>
    <row r="289" spans="1:18" ht="30">
      <c r="A289" s="359">
        <v>191</v>
      </c>
      <c r="B289" s="28">
        <v>82</v>
      </c>
      <c r="C289" s="28">
        <v>156</v>
      </c>
      <c r="D289" s="28" t="s">
        <v>135</v>
      </c>
      <c r="E289" s="33" t="s">
        <v>134</v>
      </c>
      <c r="F289" s="29" t="s">
        <v>3</v>
      </c>
      <c r="G289" s="163">
        <v>540</v>
      </c>
      <c r="H289" s="28">
        <v>25</v>
      </c>
      <c r="I289" s="164">
        <v>13500</v>
      </c>
      <c r="J289" s="30"/>
      <c r="K289" s="162">
        <v>0</v>
      </c>
      <c r="L289" s="161">
        <v>25</v>
      </c>
      <c r="M289" s="165">
        <v>13500</v>
      </c>
      <c r="N289" s="31">
        <v>14</v>
      </c>
      <c r="O289" s="539">
        <v>7560</v>
      </c>
      <c r="P289" s="565"/>
      <c r="Q289" s="564">
        <f t="shared" si="9"/>
        <v>0</v>
      </c>
      <c r="R289" s="23"/>
    </row>
    <row r="290" spans="1:18" ht="21">
      <c r="A290" s="360"/>
      <c r="B290" s="58"/>
      <c r="C290" s="58"/>
      <c r="D290" s="58"/>
      <c r="E290" s="58"/>
      <c r="F290" s="58"/>
      <c r="G290" s="58"/>
      <c r="H290" s="58"/>
      <c r="I290" s="58"/>
      <c r="J290" s="58"/>
      <c r="K290" s="58"/>
      <c r="L290" s="161"/>
      <c r="M290" s="58"/>
      <c r="N290" s="58"/>
      <c r="O290" s="541"/>
      <c r="P290" s="566"/>
      <c r="Q290" s="564">
        <f t="shared" si="9"/>
        <v>0</v>
      </c>
      <c r="R290" s="23"/>
    </row>
    <row r="291" spans="1:18">
      <c r="A291" s="359">
        <v>192</v>
      </c>
      <c r="B291" s="28" t="s">
        <v>719</v>
      </c>
      <c r="C291" s="28">
        <v>158</v>
      </c>
      <c r="D291" s="28" t="s">
        <v>133</v>
      </c>
      <c r="E291" s="33" t="s">
        <v>132</v>
      </c>
      <c r="F291" s="29" t="s">
        <v>3</v>
      </c>
      <c r="G291" s="163">
        <v>720</v>
      </c>
      <c r="H291" s="28">
        <v>25</v>
      </c>
      <c r="I291" s="164">
        <v>18000</v>
      </c>
      <c r="J291" s="30"/>
      <c r="K291" s="162">
        <v>0</v>
      </c>
      <c r="L291" s="161">
        <v>25</v>
      </c>
      <c r="M291" s="165">
        <v>18000</v>
      </c>
      <c r="N291" s="31">
        <v>15</v>
      </c>
      <c r="O291" s="539">
        <v>10800</v>
      </c>
      <c r="P291" s="565"/>
      <c r="Q291" s="564">
        <f t="shared" si="9"/>
        <v>0</v>
      </c>
      <c r="R291" s="23"/>
    </row>
    <row r="292" spans="1:18" ht="21">
      <c r="A292" s="360"/>
      <c r="B292" s="58"/>
      <c r="C292" s="58"/>
      <c r="D292" s="58"/>
      <c r="E292" s="58"/>
      <c r="F292" s="58"/>
      <c r="G292" s="58"/>
      <c r="H292" s="58"/>
      <c r="I292" s="58"/>
      <c r="J292" s="58"/>
      <c r="K292" s="58"/>
      <c r="L292" s="161"/>
      <c r="M292" s="58"/>
      <c r="N292" s="58"/>
      <c r="O292" s="541"/>
      <c r="P292" s="566"/>
      <c r="Q292" s="564">
        <f t="shared" si="9"/>
        <v>0</v>
      </c>
      <c r="R292" s="23"/>
    </row>
    <row r="293" spans="1:18" ht="30">
      <c r="A293" s="359">
        <v>193</v>
      </c>
      <c r="B293" s="28">
        <v>84</v>
      </c>
      <c r="C293" s="28">
        <v>159</v>
      </c>
      <c r="D293" s="28" t="s">
        <v>131</v>
      </c>
      <c r="E293" s="33" t="s">
        <v>130</v>
      </c>
      <c r="F293" s="29" t="s">
        <v>3</v>
      </c>
      <c r="G293" s="163">
        <v>3600</v>
      </c>
      <c r="H293" s="28">
        <v>12</v>
      </c>
      <c r="I293" s="164">
        <v>43200</v>
      </c>
      <c r="J293" s="30"/>
      <c r="K293" s="162">
        <v>0</v>
      </c>
      <c r="L293" s="161">
        <v>12</v>
      </c>
      <c r="M293" s="165">
        <v>43200</v>
      </c>
      <c r="N293" s="31">
        <v>9</v>
      </c>
      <c r="O293" s="539">
        <v>32400</v>
      </c>
      <c r="P293" s="565"/>
      <c r="Q293" s="564">
        <f t="shared" si="9"/>
        <v>0</v>
      </c>
      <c r="R293" s="23"/>
    </row>
    <row r="294" spans="1:18" ht="21">
      <c r="A294" s="360"/>
      <c r="B294" s="58"/>
      <c r="C294" s="58"/>
      <c r="D294" s="58"/>
      <c r="E294" s="60" t="s">
        <v>543</v>
      </c>
      <c r="F294" s="58"/>
      <c r="G294" s="163">
        <v>3600</v>
      </c>
      <c r="H294" s="58"/>
      <c r="I294" s="58"/>
      <c r="J294" s="58"/>
      <c r="K294" s="58"/>
      <c r="L294" s="161"/>
      <c r="M294" s="165"/>
      <c r="N294" s="30"/>
      <c r="O294" s="539"/>
      <c r="P294" s="565"/>
      <c r="Q294" s="564">
        <f t="shared" si="9"/>
        <v>0</v>
      </c>
      <c r="R294" s="23" t="s">
        <v>543</v>
      </c>
    </row>
    <row r="295" spans="1:18" ht="30">
      <c r="A295" s="359">
        <v>194</v>
      </c>
      <c r="B295" s="28">
        <v>85</v>
      </c>
      <c r="C295" s="28">
        <v>160</v>
      </c>
      <c r="D295" s="28" t="s">
        <v>129</v>
      </c>
      <c r="E295" s="33" t="s">
        <v>128</v>
      </c>
      <c r="F295" s="35" t="s">
        <v>99</v>
      </c>
      <c r="G295" s="180">
        <v>270</v>
      </c>
      <c r="H295" s="28">
        <v>55</v>
      </c>
      <c r="I295" s="164">
        <v>14850</v>
      </c>
      <c r="J295" s="30"/>
      <c r="K295" s="162">
        <v>0</v>
      </c>
      <c r="L295" s="161">
        <v>55</v>
      </c>
      <c r="M295" s="165">
        <v>14850</v>
      </c>
      <c r="N295" s="31">
        <v>55</v>
      </c>
      <c r="O295" s="539">
        <v>14850</v>
      </c>
      <c r="P295" s="565"/>
      <c r="Q295" s="564">
        <f t="shared" si="9"/>
        <v>0</v>
      </c>
      <c r="R295" s="23"/>
    </row>
    <row r="296" spans="1:18" ht="21">
      <c r="A296" s="360"/>
      <c r="B296" s="58"/>
      <c r="C296" s="58"/>
      <c r="D296" s="58"/>
      <c r="E296" s="60" t="s">
        <v>543</v>
      </c>
      <c r="F296" s="58"/>
      <c r="G296" s="180">
        <v>270</v>
      </c>
      <c r="H296" s="58"/>
      <c r="I296" s="58"/>
      <c r="J296" s="58"/>
      <c r="K296" s="58"/>
      <c r="L296" s="161"/>
      <c r="M296" s="165"/>
      <c r="N296" s="176">
        <v>53.234000000000009</v>
      </c>
      <c r="O296" s="539">
        <v>14373.180000000002</v>
      </c>
      <c r="P296" s="565"/>
      <c r="Q296" s="564">
        <f t="shared" si="9"/>
        <v>0</v>
      </c>
      <c r="R296" s="23" t="s">
        <v>543</v>
      </c>
    </row>
    <row r="297" spans="1:18" ht="30">
      <c r="A297" s="359">
        <v>195</v>
      </c>
      <c r="B297" s="28">
        <v>85</v>
      </c>
      <c r="C297" s="28">
        <v>161</v>
      </c>
      <c r="D297" s="28" t="s">
        <v>127</v>
      </c>
      <c r="E297" s="33" t="s">
        <v>126</v>
      </c>
      <c r="F297" s="35" t="s">
        <v>99</v>
      </c>
      <c r="G297" s="180">
        <v>360</v>
      </c>
      <c r="H297" s="28">
        <v>115</v>
      </c>
      <c r="I297" s="164">
        <v>41400</v>
      </c>
      <c r="J297" s="30"/>
      <c r="K297" s="162">
        <v>0</v>
      </c>
      <c r="L297" s="161">
        <v>115</v>
      </c>
      <c r="M297" s="165">
        <v>41400</v>
      </c>
      <c r="N297" s="31">
        <v>115</v>
      </c>
      <c r="O297" s="539">
        <v>41400</v>
      </c>
      <c r="P297" s="565"/>
      <c r="Q297" s="564">
        <f t="shared" si="9"/>
        <v>0</v>
      </c>
      <c r="R297" s="23"/>
    </row>
    <row r="298" spans="1:18" ht="21">
      <c r="A298" s="360"/>
      <c r="B298" s="58"/>
      <c r="C298" s="58"/>
      <c r="D298" s="58"/>
      <c r="E298" s="60" t="s">
        <v>543</v>
      </c>
      <c r="F298" s="58"/>
      <c r="G298" s="180">
        <v>360</v>
      </c>
      <c r="H298" s="58"/>
      <c r="I298" s="58"/>
      <c r="J298" s="58"/>
      <c r="K298" s="58"/>
      <c r="L298" s="161"/>
      <c r="M298" s="165"/>
      <c r="N298" s="176">
        <v>14.706500000000005</v>
      </c>
      <c r="O298" s="539">
        <v>5294.340000000002</v>
      </c>
      <c r="P298" s="565"/>
      <c r="Q298" s="564">
        <f t="shared" si="9"/>
        <v>0</v>
      </c>
      <c r="R298" s="23" t="s">
        <v>543</v>
      </c>
    </row>
    <row r="299" spans="1:18" ht="30">
      <c r="A299" s="359">
        <v>196</v>
      </c>
      <c r="B299" s="28">
        <v>85</v>
      </c>
      <c r="C299" s="28">
        <v>162</v>
      </c>
      <c r="D299" s="28" t="s">
        <v>125</v>
      </c>
      <c r="E299" s="33" t="s">
        <v>124</v>
      </c>
      <c r="F299" s="35" t="s">
        <v>99</v>
      </c>
      <c r="G299" s="180">
        <v>450</v>
      </c>
      <c r="H299" s="28">
        <v>143</v>
      </c>
      <c r="I299" s="164">
        <v>64350</v>
      </c>
      <c r="J299" s="30"/>
      <c r="K299" s="162">
        <v>0</v>
      </c>
      <c r="L299" s="161">
        <v>143</v>
      </c>
      <c r="M299" s="165">
        <v>64350</v>
      </c>
      <c r="N299" s="31">
        <v>115.5</v>
      </c>
      <c r="O299" s="539">
        <v>51975</v>
      </c>
      <c r="P299" s="565"/>
      <c r="Q299" s="564">
        <f t="shared" si="9"/>
        <v>0</v>
      </c>
      <c r="R299" s="23"/>
    </row>
    <row r="300" spans="1:18" ht="21">
      <c r="A300" s="360"/>
      <c r="B300" s="58"/>
      <c r="C300" s="58"/>
      <c r="D300" s="58"/>
      <c r="E300" s="58"/>
      <c r="F300" s="58"/>
      <c r="G300" s="58"/>
      <c r="H300" s="58"/>
      <c r="I300" s="58"/>
      <c r="J300" s="58"/>
      <c r="K300" s="58"/>
      <c r="L300" s="161"/>
      <c r="M300" s="58"/>
      <c r="N300" s="58"/>
      <c r="O300" s="541"/>
      <c r="P300" s="566"/>
      <c r="Q300" s="564">
        <f t="shared" si="9"/>
        <v>0</v>
      </c>
      <c r="R300" s="23"/>
    </row>
    <row r="301" spans="1:18">
      <c r="A301" s="359">
        <v>197</v>
      </c>
      <c r="B301" s="28">
        <v>86</v>
      </c>
      <c r="C301" s="28">
        <v>163</v>
      </c>
      <c r="D301" s="28" t="s">
        <v>123</v>
      </c>
      <c r="E301" s="33" t="s">
        <v>122</v>
      </c>
      <c r="F301" s="29" t="s">
        <v>3</v>
      </c>
      <c r="G301" s="163">
        <v>1440</v>
      </c>
      <c r="H301" s="28">
        <v>15</v>
      </c>
      <c r="I301" s="164">
        <v>21600</v>
      </c>
      <c r="J301" s="30"/>
      <c r="K301" s="162">
        <v>0</v>
      </c>
      <c r="L301" s="161">
        <v>15</v>
      </c>
      <c r="M301" s="165">
        <v>21600</v>
      </c>
      <c r="N301" s="31">
        <v>15</v>
      </c>
      <c r="O301" s="539">
        <v>21600</v>
      </c>
      <c r="P301" s="565"/>
      <c r="Q301" s="564">
        <f t="shared" si="9"/>
        <v>0</v>
      </c>
      <c r="R301" s="23"/>
    </row>
    <row r="302" spans="1:18" ht="21">
      <c r="A302" s="360"/>
      <c r="B302" s="58"/>
      <c r="C302" s="58"/>
      <c r="D302" s="58"/>
      <c r="E302" s="60" t="s">
        <v>543</v>
      </c>
      <c r="F302" s="58"/>
      <c r="G302" s="163">
        <v>1440</v>
      </c>
      <c r="H302" s="58"/>
      <c r="I302" s="58"/>
      <c r="J302" s="58"/>
      <c r="K302" s="58"/>
      <c r="L302" s="161"/>
      <c r="M302" s="165"/>
      <c r="N302" s="30">
        <v>5</v>
      </c>
      <c r="O302" s="539">
        <v>7200</v>
      </c>
      <c r="P302" s="565"/>
      <c r="Q302" s="564">
        <f t="shared" si="9"/>
        <v>0</v>
      </c>
      <c r="R302" s="23" t="s">
        <v>543</v>
      </c>
    </row>
    <row r="303" spans="1:18" ht="30">
      <c r="A303" s="359">
        <v>198</v>
      </c>
      <c r="B303" s="28">
        <v>87</v>
      </c>
      <c r="C303" s="28">
        <v>164</v>
      </c>
      <c r="D303" s="28" t="s">
        <v>121</v>
      </c>
      <c r="E303" s="33" t="s">
        <v>120</v>
      </c>
      <c r="F303" s="35" t="s">
        <v>99</v>
      </c>
      <c r="G303" s="180">
        <v>450</v>
      </c>
      <c r="H303" s="28">
        <v>145</v>
      </c>
      <c r="I303" s="164">
        <v>65250</v>
      </c>
      <c r="J303" s="30"/>
      <c r="K303" s="162">
        <v>0</v>
      </c>
      <c r="L303" s="161">
        <v>145</v>
      </c>
      <c r="M303" s="165">
        <v>65250</v>
      </c>
      <c r="N303" s="31">
        <v>84</v>
      </c>
      <c r="O303" s="539">
        <v>37800</v>
      </c>
      <c r="P303" s="565"/>
      <c r="Q303" s="564">
        <f t="shared" si="9"/>
        <v>0</v>
      </c>
      <c r="R303" s="23"/>
    </row>
    <row r="304" spans="1:18" ht="21">
      <c r="A304" s="360"/>
      <c r="B304" s="58"/>
      <c r="C304" s="58"/>
      <c r="D304" s="58"/>
      <c r="E304" s="58"/>
      <c r="F304" s="58"/>
      <c r="G304" s="58"/>
      <c r="H304" s="58"/>
      <c r="I304" s="58"/>
      <c r="J304" s="58"/>
      <c r="K304" s="58"/>
      <c r="L304" s="161"/>
      <c r="M304" s="58"/>
      <c r="N304" s="58"/>
      <c r="O304" s="541"/>
      <c r="P304" s="566"/>
      <c r="Q304" s="564">
        <f t="shared" si="9"/>
        <v>0</v>
      </c>
      <c r="R304" s="23"/>
    </row>
    <row r="305" spans="1:18" ht="30">
      <c r="A305" s="359">
        <v>199</v>
      </c>
      <c r="B305" s="28">
        <v>87</v>
      </c>
      <c r="C305" s="28">
        <v>165</v>
      </c>
      <c r="D305" s="28" t="s">
        <v>119</v>
      </c>
      <c r="E305" s="33" t="s">
        <v>118</v>
      </c>
      <c r="F305" s="35" t="s">
        <v>99</v>
      </c>
      <c r="G305" s="180">
        <v>540</v>
      </c>
      <c r="H305" s="28">
        <v>145</v>
      </c>
      <c r="I305" s="164">
        <v>78300</v>
      </c>
      <c r="J305" s="30"/>
      <c r="K305" s="162">
        <v>0</v>
      </c>
      <c r="L305" s="161">
        <v>145</v>
      </c>
      <c r="M305" s="165">
        <v>78300</v>
      </c>
      <c r="N305" s="31">
        <v>68.25</v>
      </c>
      <c r="O305" s="539">
        <v>36855</v>
      </c>
      <c r="P305" s="565"/>
      <c r="Q305" s="564">
        <f t="shared" si="9"/>
        <v>0</v>
      </c>
      <c r="R305" s="23"/>
    </row>
    <row r="306" spans="1:18" ht="21">
      <c r="A306" s="360"/>
      <c r="B306" s="58"/>
      <c r="C306" s="58"/>
      <c r="D306" s="58"/>
      <c r="E306" s="58"/>
      <c r="F306" s="58"/>
      <c r="G306" s="58"/>
      <c r="H306" s="58"/>
      <c r="I306" s="58"/>
      <c r="J306" s="58"/>
      <c r="K306" s="58"/>
      <c r="L306" s="161"/>
      <c r="M306" s="58"/>
      <c r="N306" s="58"/>
      <c r="O306" s="541"/>
      <c r="P306" s="566"/>
      <c r="Q306" s="564">
        <f t="shared" si="9"/>
        <v>0</v>
      </c>
      <c r="R306" s="23"/>
    </row>
    <row r="307" spans="1:18" ht="75">
      <c r="A307" s="359">
        <v>200</v>
      </c>
      <c r="B307" s="28">
        <v>90</v>
      </c>
      <c r="C307" s="28">
        <v>226</v>
      </c>
      <c r="D307" s="28" t="s">
        <v>117</v>
      </c>
      <c r="E307" s="33" t="s">
        <v>116</v>
      </c>
      <c r="F307" s="29" t="s">
        <v>3</v>
      </c>
      <c r="G307" s="163">
        <v>630</v>
      </c>
      <c r="H307" s="28">
        <v>5</v>
      </c>
      <c r="I307" s="164">
        <v>3150</v>
      </c>
      <c r="J307" s="30"/>
      <c r="K307" s="162">
        <v>0</v>
      </c>
      <c r="L307" s="161">
        <v>5</v>
      </c>
      <c r="M307" s="165">
        <v>3150</v>
      </c>
      <c r="N307" s="31">
        <v>5</v>
      </c>
      <c r="O307" s="539">
        <v>3150</v>
      </c>
      <c r="P307" s="565"/>
      <c r="Q307" s="564">
        <f t="shared" si="9"/>
        <v>0</v>
      </c>
      <c r="R307" s="23"/>
    </row>
    <row r="308" spans="1:18" ht="21">
      <c r="A308" s="360"/>
      <c r="B308" s="58"/>
      <c r="C308" s="58"/>
      <c r="D308" s="58"/>
      <c r="E308" s="60" t="s">
        <v>543</v>
      </c>
      <c r="F308" s="58"/>
      <c r="G308" s="163">
        <v>630</v>
      </c>
      <c r="H308" s="58"/>
      <c r="I308" s="58"/>
      <c r="J308" s="58"/>
      <c r="K308" s="58"/>
      <c r="L308" s="161"/>
      <c r="M308" s="165"/>
      <c r="N308" s="30">
        <v>1</v>
      </c>
      <c r="O308" s="539">
        <v>630</v>
      </c>
      <c r="P308" s="565"/>
      <c r="Q308" s="564">
        <f t="shared" si="9"/>
        <v>0</v>
      </c>
      <c r="R308" s="23" t="s">
        <v>543</v>
      </c>
    </row>
    <row r="309" spans="1:18" ht="30">
      <c r="A309" s="359">
        <v>201</v>
      </c>
      <c r="B309" s="28" t="s">
        <v>720</v>
      </c>
      <c r="C309" s="28">
        <v>166</v>
      </c>
      <c r="D309" s="28" t="s">
        <v>115</v>
      </c>
      <c r="E309" s="33" t="s">
        <v>114</v>
      </c>
      <c r="F309" s="29" t="s">
        <v>3</v>
      </c>
      <c r="G309" s="163">
        <v>2700</v>
      </c>
      <c r="H309" s="28">
        <v>4</v>
      </c>
      <c r="I309" s="164">
        <v>10800</v>
      </c>
      <c r="J309" s="30"/>
      <c r="K309" s="162">
        <v>0</v>
      </c>
      <c r="L309" s="161">
        <v>4</v>
      </c>
      <c r="M309" s="165">
        <v>10800</v>
      </c>
      <c r="N309" s="31">
        <v>0</v>
      </c>
      <c r="O309" s="539">
        <v>0</v>
      </c>
      <c r="P309" s="565"/>
      <c r="Q309" s="564">
        <f t="shared" si="9"/>
        <v>0</v>
      </c>
      <c r="R309" s="23"/>
    </row>
    <row r="310" spans="1:18" ht="21">
      <c r="A310" s="360"/>
      <c r="B310" s="58"/>
      <c r="C310" s="58"/>
      <c r="D310" s="58"/>
      <c r="E310" s="58"/>
      <c r="F310" s="58"/>
      <c r="G310" s="58"/>
      <c r="H310" s="58"/>
      <c r="I310" s="58"/>
      <c r="J310" s="58"/>
      <c r="K310" s="58"/>
      <c r="L310" s="161"/>
      <c r="M310" s="58"/>
      <c r="N310" s="58"/>
      <c r="O310" s="541"/>
      <c r="P310" s="566"/>
      <c r="Q310" s="564">
        <f t="shared" si="9"/>
        <v>0</v>
      </c>
      <c r="R310" s="23"/>
    </row>
    <row r="311" spans="1:18" ht="30">
      <c r="A311" s="359">
        <v>202</v>
      </c>
      <c r="B311" s="28" t="s">
        <v>721</v>
      </c>
      <c r="C311" s="28">
        <v>227</v>
      </c>
      <c r="D311" s="28" t="s">
        <v>113</v>
      </c>
      <c r="E311" s="33" t="s">
        <v>112</v>
      </c>
      <c r="F311" s="29" t="s">
        <v>3</v>
      </c>
      <c r="G311" s="163">
        <v>3600</v>
      </c>
      <c r="H311" s="28">
        <v>10</v>
      </c>
      <c r="I311" s="164">
        <v>36000</v>
      </c>
      <c r="J311" s="30"/>
      <c r="K311" s="162">
        <v>0</v>
      </c>
      <c r="L311" s="161">
        <v>10</v>
      </c>
      <c r="M311" s="165">
        <v>36000</v>
      </c>
      <c r="N311" s="31">
        <v>0</v>
      </c>
      <c r="O311" s="539">
        <v>0</v>
      </c>
      <c r="P311" s="565"/>
      <c r="Q311" s="564">
        <f t="shared" si="9"/>
        <v>0</v>
      </c>
      <c r="R311" s="23"/>
    </row>
    <row r="312" spans="1:18" ht="21">
      <c r="A312" s="365"/>
      <c r="B312" s="126"/>
      <c r="C312" s="126"/>
      <c r="D312" s="126"/>
      <c r="E312" s="126"/>
      <c r="F312" s="126"/>
      <c r="G312" s="126"/>
      <c r="H312" s="126"/>
      <c r="I312" s="126"/>
      <c r="J312" s="126"/>
      <c r="K312" s="126"/>
      <c r="L312" s="169"/>
      <c r="M312" s="126"/>
      <c r="N312" s="126"/>
      <c r="O312" s="545"/>
      <c r="P312" s="566"/>
      <c r="Q312" s="566"/>
      <c r="R312" s="23"/>
    </row>
    <row r="313" spans="1:18" ht="16.5" thickBot="1">
      <c r="A313" s="260"/>
      <c r="B313" s="311"/>
      <c r="C313" s="261"/>
      <c r="D313" s="261"/>
      <c r="E313" s="262"/>
      <c r="F313" s="262"/>
      <c r="G313" s="263"/>
      <c r="H313" s="261"/>
      <c r="I313" s="264"/>
      <c r="J313" s="261"/>
      <c r="K313" s="265"/>
      <c r="L313" s="261"/>
      <c r="M313" s="839" t="s">
        <v>616</v>
      </c>
      <c r="N313" s="840"/>
      <c r="O313" s="542">
        <f>SUM(O275:O312)</f>
        <v>473957.52</v>
      </c>
      <c r="P313" s="567"/>
      <c r="Q313" s="567"/>
      <c r="R313" s="23"/>
    </row>
    <row r="314" spans="1:18" ht="16.5" thickTop="1">
      <c r="A314" s="528"/>
      <c r="B314" s="528"/>
      <c r="C314" s="528"/>
      <c r="D314" s="528"/>
      <c r="E314" s="530"/>
      <c r="F314" s="530"/>
      <c r="G314" s="531"/>
      <c r="H314" s="528"/>
      <c r="I314" s="532"/>
      <c r="J314" s="528"/>
      <c r="K314" s="533"/>
      <c r="L314" s="528"/>
      <c r="M314" s="534"/>
      <c r="N314" s="534"/>
      <c r="O314" s="535"/>
      <c r="P314" s="567"/>
      <c r="Q314" s="567"/>
      <c r="R314" s="23"/>
    </row>
    <row r="315" spans="1:18" ht="15.75">
      <c r="E315" s="6"/>
      <c r="F315" s="6"/>
      <c r="G315" s="409"/>
      <c r="I315" s="410"/>
      <c r="K315" s="21"/>
      <c r="M315" s="411"/>
      <c r="N315" s="411"/>
      <c r="O315" s="412"/>
      <c r="P315" s="567"/>
      <c r="Q315" s="567"/>
      <c r="R315" s="23"/>
    </row>
    <row r="316" spans="1:18" ht="15.75">
      <c r="B316" s="526" t="s">
        <v>804</v>
      </c>
      <c r="E316" s="71" t="s">
        <v>799</v>
      </c>
      <c r="F316" s="526"/>
      <c r="G316" s="409"/>
      <c r="H316" s="526" t="s">
        <v>759</v>
      </c>
      <c r="I316" s="410"/>
      <c r="K316" s="21"/>
      <c r="M316" s="526" t="s">
        <v>802</v>
      </c>
      <c r="N316" s="411"/>
      <c r="O316" s="412"/>
      <c r="P316" s="567"/>
      <c r="Q316" s="567"/>
      <c r="R316" s="23"/>
    </row>
    <row r="317" spans="1:18" ht="15.75">
      <c r="B317" s="526" t="s">
        <v>800</v>
      </c>
      <c r="E317" s="529" t="s">
        <v>800</v>
      </c>
      <c r="F317" s="526"/>
      <c r="G317" s="409"/>
      <c r="H317" t="s">
        <v>800</v>
      </c>
      <c r="I317" s="410"/>
      <c r="K317" s="21"/>
      <c r="M317" s="526" t="s">
        <v>800</v>
      </c>
      <c r="N317" s="411"/>
      <c r="O317" s="412"/>
      <c r="P317" s="567"/>
      <c r="Q317" s="567"/>
      <c r="R317" s="23"/>
    </row>
    <row r="318" spans="1:18" ht="27" thickBot="1">
      <c r="A318" s="855" t="s">
        <v>778</v>
      </c>
      <c r="B318" s="856"/>
      <c r="C318" s="857"/>
      <c r="D318" s="857"/>
      <c r="E318" s="857"/>
      <c r="F318" s="857"/>
      <c r="G318" s="857"/>
      <c r="H318" s="857"/>
      <c r="I318" s="857"/>
      <c r="J318" s="857"/>
      <c r="K318" s="857"/>
      <c r="L318" s="857"/>
      <c r="M318" s="857"/>
      <c r="N318" s="857"/>
      <c r="O318" s="858"/>
      <c r="P318" s="568"/>
      <c r="Q318" s="568"/>
      <c r="R318" s="23"/>
    </row>
    <row r="319" spans="1:18" ht="30">
      <c r="A319" s="359">
        <v>52</v>
      </c>
      <c r="B319" s="28">
        <v>88.6</v>
      </c>
      <c r="C319" s="28">
        <v>46</v>
      </c>
      <c r="D319" s="28" t="s">
        <v>415</v>
      </c>
      <c r="E319" s="33" t="s">
        <v>414</v>
      </c>
      <c r="F319" s="29" t="s">
        <v>3</v>
      </c>
      <c r="G319" s="163">
        <v>49500</v>
      </c>
      <c r="H319" s="28">
        <v>3</v>
      </c>
      <c r="I319" s="164">
        <v>148500</v>
      </c>
      <c r="J319" s="30"/>
      <c r="K319" s="162">
        <v>0</v>
      </c>
      <c r="L319" s="161">
        <v>3</v>
      </c>
      <c r="M319" s="165">
        <v>148500</v>
      </c>
      <c r="N319" s="31">
        <v>3</v>
      </c>
      <c r="O319" s="538">
        <v>148500</v>
      </c>
      <c r="P319" s="565"/>
      <c r="Q319" s="564">
        <f t="shared" ref="Q319:Q382" si="10">P319*N319</f>
        <v>0</v>
      </c>
      <c r="R319" s="23"/>
    </row>
    <row r="320" spans="1:18" ht="30">
      <c r="A320" s="359">
        <v>203</v>
      </c>
      <c r="B320" s="28">
        <v>88.1</v>
      </c>
      <c r="C320" s="28">
        <v>167</v>
      </c>
      <c r="D320" s="28" t="s">
        <v>111</v>
      </c>
      <c r="E320" s="33" t="s">
        <v>110</v>
      </c>
      <c r="F320" s="35" t="s">
        <v>99</v>
      </c>
      <c r="G320" s="180">
        <v>1750</v>
      </c>
      <c r="H320" s="28">
        <v>700</v>
      </c>
      <c r="I320" s="164">
        <v>1225000</v>
      </c>
      <c r="J320" s="30"/>
      <c r="K320" s="162">
        <v>0</v>
      </c>
      <c r="L320" s="161">
        <v>700</v>
      </c>
      <c r="M320" s="165">
        <v>1225000</v>
      </c>
      <c r="N320" s="31">
        <v>700</v>
      </c>
      <c r="O320" s="539">
        <v>1225000</v>
      </c>
      <c r="P320" s="565"/>
      <c r="Q320" s="564">
        <f t="shared" si="10"/>
        <v>0</v>
      </c>
      <c r="R320" s="23"/>
    </row>
    <row r="321" spans="1:18" ht="21">
      <c r="A321" s="360"/>
      <c r="B321" s="58"/>
      <c r="C321" s="58"/>
      <c r="D321" s="58"/>
      <c r="E321" s="60" t="s">
        <v>543</v>
      </c>
      <c r="F321" s="58"/>
      <c r="G321" s="180">
        <v>1750</v>
      </c>
      <c r="H321" s="58"/>
      <c r="I321" s="58"/>
      <c r="J321" s="58"/>
      <c r="K321" s="58"/>
      <c r="L321" s="161"/>
      <c r="M321" s="165"/>
      <c r="N321" s="176">
        <v>133</v>
      </c>
      <c r="O321" s="539">
        <v>232750</v>
      </c>
      <c r="P321" s="565"/>
      <c r="Q321" s="564">
        <f t="shared" si="10"/>
        <v>0</v>
      </c>
      <c r="R321" s="23" t="s">
        <v>543</v>
      </c>
    </row>
    <row r="322" spans="1:18" ht="30">
      <c r="A322" s="359">
        <v>204</v>
      </c>
      <c r="B322" s="28">
        <v>88.1</v>
      </c>
      <c r="C322" s="28">
        <v>168</v>
      </c>
      <c r="D322" s="28" t="s">
        <v>109</v>
      </c>
      <c r="E322" s="33" t="s">
        <v>108</v>
      </c>
      <c r="F322" s="35" t="s">
        <v>99</v>
      </c>
      <c r="G322" s="180">
        <v>2250</v>
      </c>
      <c r="H322" s="28">
        <v>200</v>
      </c>
      <c r="I322" s="164">
        <v>450000</v>
      </c>
      <c r="J322" s="30"/>
      <c r="K322" s="162">
        <v>0</v>
      </c>
      <c r="L322" s="161">
        <v>200</v>
      </c>
      <c r="M322" s="165">
        <v>450000</v>
      </c>
      <c r="N322" s="31">
        <v>200</v>
      </c>
      <c r="O322" s="539">
        <v>450000</v>
      </c>
      <c r="P322" s="565"/>
      <c r="Q322" s="564">
        <f t="shared" si="10"/>
        <v>0</v>
      </c>
      <c r="R322" s="23"/>
    </row>
    <row r="323" spans="1:18" ht="21">
      <c r="A323" s="360"/>
      <c r="B323" s="58"/>
      <c r="C323" s="58"/>
      <c r="D323" s="58"/>
      <c r="E323" s="60" t="s">
        <v>543</v>
      </c>
      <c r="F323" s="58"/>
      <c r="G323" s="180">
        <v>2250</v>
      </c>
      <c r="H323" s="58"/>
      <c r="I323" s="58"/>
      <c r="J323" s="58"/>
      <c r="K323" s="58"/>
      <c r="L323" s="161"/>
      <c r="M323" s="165"/>
      <c r="N323" s="30">
        <v>27</v>
      </c>
      <c r="O323" s="539">
        <v>60750</v>
      </c>
      <c r="P323" s="565"/>
      <c r="Q323" s="564">
        <f t="shared" si="10"/>
        <v>0</v>
      </c>
      <c r="R323" s="23" t="s">
        <v>543</v>
      </c>
    </row>
    <row r="324" spans="1:18" ht="30">
      <c r="A324" s="359">
        <v>205</v>
      </c>
      <c r="B324" s="28">
        <v>88.1</v>
      </c>
      <c r="C324" s="28">
        <v>169</v>
      </c>
      <c r="D324" s="28" t="s">
        <v>107</v>
      </c>
      <c r="E324" s="33" t="s">
        <v>106</v>
      </c>
      <c r="F324" s="35" t="s">
        <v>99</v>
      </c>
      <c r="G324" s="180">
        <v>2950</v>
      </c>
      <c r="H324" s="28">
        <v>550</v>
      </c>
      <c r="I324" s="164">
        <v>1622500</v>
      </c>
      <c r="J324" s="30"/>
      <c r="K324" s="162">
        <v>0</v>
      </c>
      <c r="L324" s="161">
        <v>550</v>
      </c>
      <c r="M324" s="165">
        <v>1622500</v>
      </c>
      <c r="N324" s="31">
        <v>550</v>
      </c>
      <c r="O324" s="539">
        <v>1622500</v>
      </c>
      <c r="P324" s="565"/>
      <c r="Q324" s="564">
        <f t="shared" si="10"/>
        <v>0</v>
      </c>
      <c r="R324" s="23"/>
    </row>
    <row r="325" spans="1:18" ht="21">
      <c r="A325" s="360"/>
      <c r="B325" s="58"/>
      <c r="C325" s="58"/>
      <c r="D325" s="58"/>
      <c r="E325" s="60" t="s">
        <v>543</v>
      </c>
      <c r="F325" s="58"/>
      <c r="G325" s="180">
        <v>2950</v>
      </c>
      <c r="H325" s="58"/>
      <c r="I325" s="58"/>
      <c r="J325" s="58"/>
      <c r="K325" s="58"/>
      <c r="L325" s="161"/>
      <c r="M325" s="165"/>
      <c r="N325" s="30">
        <v>14</v>
      </c>
      <c r="O325" s="539">
        <v>41300</v>
      </c>
      <c r="P325" s="565"/>
      <c r="Q325" s="564">
        <f t="shared" si="10"/>
        <v>0</v>
      </c>
      <c r="R325" s="23" t="s">
        <v>543</v>
      </c>
    </row>
    <row r="326" spans="1:18" ht="30">
      <c r="A326" s="359">
        <v>206</v>
      </c>
      <c r="B326" s="28">
        <v>88.1</v>
      </c>
      <c r="C326" s="28">
        <v>170</v>
      </c>
      <c r="D326" s="28" t="s">
        <v>105</v>
      </c>
      <c r="E326" s="33" t="s">
        <v>104</v>
      </c>
      <c r="F326" s="35" t="s">
        <v>99</v>
      </c>
      <c r="G326" s="180">
        <v>650.00000000000011</v>
      </c>
      <c r="H326" s="28">
        <v>320</v>
      </c>
      <c r="I326" s="164">
        <v>208000.00000000003</v>
      </c>
      <c r="J326" s="30"/>
      <c r="K326" s="162">
        <v>0</v>
      </c>
      <c r="L326" s="161">
        <v>320</v>
      </c>
      <c r="M326" s="165">
        <v>208000.00000000003</v>
      </c>
      <c r="N326" s="31">
        <v>320</v>
      </c>
      <c r="O326" s="539">
        <v>208000.00000000003</v>
      </c>
      <c r="P326" s="565"/>
      <c r="Q326" s="564">
        <f t="shared" si="10"/>
        <v>0</v>
      </c>
      <c r="R326" s="23"/>
    </row>
    <row r="327" spans="1:18" ht="21">
      <c r="A327" s="360"/>
      <c r="B327" s="58"/>
      <c r="C327" s="58"/>
      <c r="D327" s="58"/>
      <c r="E327" s="60" t="s">
        <v>543</v>
      </c>
      <c r="F327" s="58"/>
      <c r="G327" s="180">
        <v>650.00000000000011</v>
      </c>
      <c r="H327" s="58"/>
      <c r="I327" s="58"/>
      <c r="J327" s="58"/>
      <c r="K327" s="58"/>
      <c r="L327" s="161"/>
      <c r="M327" s="165"/>
      <c r="N327" s="30">
        <v>224</v>
      </c>
      <c r="O327" s="539">
        <v>145600.00000000003</v>
      </c>
      <c r="P327" s="565"/>
      <c r="Q327" s="564">
        <f t="shared" si="10"/>
        <v>0</v>
      </c>
      <c r="R327" s="23" t="s">
        <v>543</v>
      </c>
    </row>
    <row r="328" spans="1:18" ht="30">
      <c r="A328" s="359">
        <v>207</v>
      </c>
      <c r="B328" s="28">
        <v>88.1</v>
      </c>
      <c r="C328" s="28">
        <v>171</v>
      </c>
      <c r="D328" s="28" t="s">
        <v>103</v>
      </c>
      <c r="E328" s="33" t="s">
        <v>102</v>
      </c>
      <c r="F328" s="35" t="s">
        <v>99</v>
      </c>
      <c r="G328" s="180">
        <v>950</v>
      </c>
      <c r="H328" s="28">
        <v>525</v>
      </c>
      <c r="I328" s="164">
        <v>498750</v>
      </c>
      <c r="J328" s="30"/>
      <c r="K328" s="162">
        <v>0</v>
      </c>
      <c r="L328" s="161">
        <v>525</v>
      </c>
      <c r="M328" s="165">
        <v>498750</v>
      </c>
      <c r="N328" s="31">
        <v>525</v>
      </c>
      <c r="O328" s="539">
        <v>498750</v>
      </c>
      <c r="P328" s="565"/>
      <c r="Q328" s="564">
        <f t="shared" si="10"/>
        <v>0</v>
      </c>
      <c r="R328" s="23"/>
    </row>
    <row r="329" spans="1:18" ht="21">
      <c r="A329" s="360"/>
      <c r="B329" s="58"/>
      <c r="C329" s="58"/>
      <c r="D329" s="58"/>
      <c r="E329" s="60" t="s">
        <v>543</v>
      </c>
      <c r="F329" s="58"/>
      <c r="G329" s="180">
        <v>950</v>
      </c>
      <c r="H329" s="58"/>
      <c r="I329" s="58"/>
      <c r="J329" s="58"/>
      <c r="K329" s="58"/>
      <c r="L329" s="161"/>
      <c r="M329" s="165"/>
      <c r="N329" s="30">
        <v>232</v>
      </c>
      <c r="O329" s="539">
        <v>220400</v>
      </c>
      <c r="P329" s="565"/>
      <c r="Q329" s="564">
        <f t="shared" si="10"/>
        <v>0</v>
      </c>
      <c r="R329" s="23" t="s">
        <v>543</v>
      </c>
    </row>
    <row r="330" spans="1:18" ht="30">
      <c r="A330" s="359">
        <v>208</v>
      </c>
      <c r="B330" s="28">
        <v>88.1</v>
      </c>
      <c r="C330" s="28">
        <v>172</v>
      </c>
      <c r="D330" s="28" t="s">
        <v>101</v>
      </c>
      <c r="E330" s="33" t="s">
        <v>100</v>
      </c>
      <c r="F330" s="35" t="s">
        <v>99</v>
      </c>
      <c r="G330" s="180">
        <v>1450</v>
      </c>
      <c r="H330" s="28">
        <v>530</v>
      </c>
      <c r="I330" s="164">
        <v>768500</v>
      </c>
      <c r="J330" s="30"/>
      <c r="K330" s="162">
        <v>0</v>
      </c>
      <c r="L330" s="161">
        <v>530</v>
      </c>
      <c r="M330" s="165">
        <v>768500</v>
      </c>
      <c r="N330" s="31">
        <v>530</v>
      </c>
      <c r="O330" s="539">
        <v>768500</v>
      </c>
      <c r="P330" s="565"/>
      <c r="Q330" s="564">
        <f t="shared" si="10"/>
        <v>0</v>
      </c>
      <c r="R330" s="23"/>
    </row>
    <row r="331" spans="1:18" ht="21">
      <c r="A331" s="360"/>
      <c r="B331" s="58"/>
      <c r="C331" s="58"/>
      <c r="D331" s="58"/>
      <c r="E331" s="60" t="s">
        <v>543</v>
      </c>
      <c r="F331" s="58"/>
      <c r="G331" s="180">
        <v>1450</v>
      </c>
      <c r="H331" s="58"/>
      <c r="I331" s="58"/>
      <c r="J331" s="58"/>
      <c r="K331" s="58"/>
      <c r="L331" s="161"/>
      <c r="M331" s="165"/>
      <c r="N331" s="30">
        <v>65</v>
      </c>
      <c r="O331" s="539">
        <v>94250</v>
      </c>
      <c r="P331" s="565"/>
      <c r="Q331" s="564">
        <f t="shared" si="10"/>
        <v>0</v>
      </c>
      <c r="R331" s="23" t="s">
        <v>543</v>
      </c>
    </row>
    <row r="332" spans="1:18">
      <c r="A332" s="359">
        <v>209</v>
      </c>
      <c r="B332" s="28">
        <v>88.2</v>
      </c>
      <c r="C332" s="28">
        <v>228</v>
      </c>
      <c r="D332" s="28" t="s">
        <v>98</v>
      </c>
      <c r="E332" s="33" t="s">
        <v>97</v>
      </c>
      <c r="F332" s="29" t="s">
        <v>3</v>
      </c>
      <c r="G332" s="163">
        <v>1500</v>
      </c>
      <c r="H332" s="28">
        <v>40</v>
      </c>
      <c r="I332" s="164">
        <v>60000</v>
      </c>
      <c r="J332" s="30"/>
      <c r="K332" s="162">
        <v>0</v>
      </c>
      <c r="L332" s="161">
        <v>40</v>
      </c>
      <c r="M332" s="165">
        <v>60000</v>
      </c>
      <c r="N332" s="31">
        <v>31</v>
      </c>
      <c r="O332" s="539">
        <v>46500</v>
      </c>
      <c r="P332" s="565"/>
      <c r="Q332" s="564">
        <f t="shared" si="10"/>
        <v>0</v>
      </c>
      <c r="R332" s="23"/>
    </row>
    <row r="333" spans="1:18" ht="21">
      <c r="A333" s="360"/>
      <c r="B333" s="58"/>
      <c r="C333" s="58"/>
      <c r="D333" s="58"/>
      <c r="E333" s="58"/>
      <c r="F333" s="58"/>
      <c r="G333" s="58"/>
      <c r="H333" s="58"/>
      <c r="I333" s="58"/>
      <c r="J333" s="58"/>
      <c r="K333" s="58"/>
      <c r="L333" s="161"/>
      <c r="M333" s="58"/>
      <c r="N333" s="58"/>
      <c r="O333" s="541"/>
      <c r="P333" s="566"/>
      <c r="Q333" s="564">
        <f t="shared" si="10"/>
        <v>0</v>
      </c>
      <c r="R333" s="23"/>
    </row>
    <row r="334" spans="1:18">
      <c r="A334" s="359">
        <v>210</v>
      </c>
      <c r="B334" s="28">
        <v>88.2</v>
      </c>
      <c r="C334" s="28">
        <v>229</v>
      </c>
      <c r="D334" s="28" t="s">
        <v>96</v>
      </c>
      <c r="E334" s="33" t="s">
        <v>95</v>
      </c>
      <c r="F334" s="29" t="s">
        <v>3</v>
      </c>
      <c r="G334" s="163">
        <v>2500</v>
      </c>
      <c r="H334" s="28">
        <v>15</v>
      </c>
      <c r="I334" s="164">
        <v>37500</v>
      </c>
      <c r="J334" s="30"/>
      <c r="K334" s="162">
        <v>0</v>
      </c>
      <c r="L334" s="161">
        <v>15</v>
      </c>
      <c r="M334" s="165">
        <v>37500</v>
      </c>
      <c r="N334" s="31">
        <v>14</v>
      </c>
      <c r="O334" s="539">
        <v>35000</v>
      </c>
      <c r="P334" s="565"/>
      <c r="Q334" s="564">
        <f t="shared" si="10"/>
        <v>0</v>
      </c>
      <c r="R334" s="23"/>
    </row>
    <row r="335" spans="1:18" ht="21">
      <c r="A335" s="360"/>
      <c r="B335" s="58"/>
      <c r="C335" s="58"/>
      <c r="D335" s="58"/>
      <c r="E335" s="58"/>
      <c r="F335" s="58"/>
      <c r="G335" s="58"/>
      <c r="H335" s="58"/>
      <c r="I335" s="58"/>
      <c r="J335" s="58"/>
      <c r="K335" s="58"/>
      <c r="L335" s="161"/>
      <c r="M335" s="58"/>
      <c r="N335" s="58"/>
      <c r="O335" s="541"/>
      <c r="P335" s="566"/>
      <c r="Q335" s="564">
        <f t="shared" si="10"/>
        <v>0</v>
      </c>
      <c r="R335" s="23"/>
    </row>
    <row r="336" spans="1:18">
      <c r="A336" s="359">
        <v>211</v>
      </c>
      <c r="B336" s="28">
        <v>88.2</v>
      </c>
      <c r="C336" s="28">
        <v>173</v>
      </c>
      <c r="D336" s="28" t="s">
        <v>94</v>
      </c>
      <c r="E336" s="33" t="s">
        <v>93</v>
      </c>
      <c r="F336" s="29" t="s">
        <v>3</v>
      </c>
      <c r="G336" s="163">
        <v>3500</v>
      </c>
      <c r="H336" s="28">
        <v>3</v>
      </c>
      <c r="I336" s="164">
        <v>10500</v>
      </c>
      <c r="J336" s="30">
        <v>2</v>
      </c>
      <c r="K336" s="162">
        <v>7000</v>
      </c>
      <c r="L336" s="161">
        <v>5</v>
      </c>
      <c r="M336" s="165">
        <v>17500</v>
      </c>
      <c r="N336" s="31">
        <v>5</v>
      </c>
      <c r="O336" s="539">
        <v>17500</v>
      </c>
      <c r="P336" s="565"/>
      <c r="Q336" s="564">
        <f t="shared" si="10"/>
        <v>0</v>
      </c>
      <c r="R336" s="23"/>
    </row>
    <row r="337" spans="1:18" ht="21">
      <c r="A337" s="360"/>
      <c r="B337" s="58"/>
      <c r="C337" s="58"/>
      <c r="D337" s="58"/>
      <c r="E337" s="60" t="s">
        <v>543</v>
      </c>
      <c r="F337" s="58"/>
      <c r="G337" s="163">
        <v>3500</v>
      </c>
      <c r="H337" s="58"/>
      <c r="I337" s="58"/>
      <c r="J337" s="58"/>
      <c r="K337" s="58"/>
      <c r="L337" s="161"/>
      <c r="M337" s="165"/>
      <c r="N337" s="30">
        <v>4</v>
      </c>
      <c r="O337" s="539">
        <v>14000</v>
      </c>
      <c r="P337" s="565"/>
      <c r="Q337" s="564">
        <f t="shared" si="10"/>
        <v>0</v>
      </c>
      <c r="R337" s="23" t="s">
        <v>543</v>
      </c>
    </row>
    <row r="338" spans="1:18">
      <c r="A338" s="359">
        <v>212</v>
      </c>
      <c r="B338" s="28">
        <v>88.2</v>
      </c>
      <c r="C338" s="28">
        <v>174</v>
      </c>
      <c r="D338" s="28" t="s">
        <v>92</v>
      </c>
      <c r="E338" s="33" t="s">
        <v>91</v>
      </c>
      <c r="F338" s="29" t="s">
        <v>3</v>
      </c>
      <c r="G338" s="163">
        <v>4500</v>
      </c>
      <c r="H338" s="28">
        <v>2</v>
      </c>
      <c r="I338" s="164">
        <v>9000</v>
      </c>
      <c r="J338" s="30">
        <v>3</v>
      </c>
      <c r="K338" s="162">
        <v>13500</v>
      </c>
      <c r="L338" s="161">
        <v>5</v>
      </c>
      <c r="M338" s="165">
        <v>22500</v>
      </c>
      <c r="N338" s="31">
        <v>4</v>
      </c>
      <c r="O338" s="539">
        <v>18000</v>
      </c>
      <c r="P338" s="565"/>
      <c r="Q338" s="564">
        <f t="shared" si="10"/>
        <v>0</v>
      </c>
      <c r="R338" s="23"/>
    </row>
    <row r="339" spans="1:18" ht="21">
      <c r="A339" s="360"/>
      <c r="B339" s="58"/>
      <c r="C339" s="58"/>
      <c r="D339" s="58"/>
      <c r="E339" s="58"/>
      <c r="F339" s="58"/>
      <c r="G339" s="58"/>
      <c r="H339" s="58"/>
      <c r="I339" s="58"/>
      <c r="J339" s="58"/>
      <c r="K339" s="58"/>
      <c r="L339" s="161"/>
      <c r="M339" s="58"/>
      <c r="N339" s="58"/>
      <c r="O339" s="541"/>
      <c r="P339" s="566"/>
      <c r="Q339" s="564">
        <f t="shared" si="10"/>
        <v>0</v>
      </c>
      <c r="R339" s="23"/>
    </row>
    <row r="340" spans="1:18">
      <c r="A340" s="359">
        <v>213</v>
      </c>
      <c r="B340" s="28">
        <v>88.2</v>
      </c>
      <c r="C340" s="28">
        <v>175</v>
      </c>
      <c r="D340" s="28" t="s">
        <v>90</v>
      </c>
      <c r="E340" s="33" t="s">
        <v>89</v>
      </c>
      <c r="F340" s="29" t="s">
        <v>3</v>
      </c>
      <c r="G340" s="163">
        <v>5500.0000000000009</v>
      </c>
      <c r="H340" s="28">
        <v>2</v>
      </c>
      <c r="I340" s="164">
        <v>11000.000000000002</v>
      </c>
      <c r="J340" s="30">
        <v>1</v>
      </c>
      <c r="K340" s="162">
        <v>5500.0000000000009</v>
      </c>
      <c r="L340" s="161">
        <v>3</v>
      </c>
      <c r="M340" s="165">
        <v>16500.000000000004</v>
      </c>
      <c r="N340" s="31">
        <v>3</v>
      </c>
      <c r="O340" s="539">
        <v>16500.000000000004</v>
      </c>
      <c r="P340" s="565"/>
      <c r="Q340" s="564">
        <f t="shared" si="10"/>
        <v>0</v>
      </c>
      <c r="R340" s="23"/>
    </row>
    <row r="341" spans="1:18" ht="21">
      <c r="A341" s="360"/>
      <c r="B341" s="58"/>
      <c r="C341" s="58"/>
      <c r="D341" s="58"/>
      <c r="E341" s="60" t="s">
        <v>543</v>
      </c>
      <c r="F341" s="58"/>
      <c r="G341" s="163">
        <v>5500.0000000000009</v>
      </c>
      <c r="H341" s="58"/>
      <c r="I341" s="58"/>
      <c r="J341" s="58"/>
      <c r="K341" s="58"/>
      <c r="L341" s="161"/>
      <c r="M341" s="165"/>
      <c r="N341" s="30">
        <v>7</v>
      </c>
      <c r="O341" s="539">
        <v>38500.000000000007</v>
      </c>
      <c r="P341" s="565"/>
      <c r="Q341" s="564">
        <f t="shared" si="10"/>
        <v>0</v>
      </c>
      <c r="R341" s="23" t="s">
        <v>543</v>
      </c>
    </row>
    <row r="342" spans="1:18" ht="30">
      <c r="A342" s="359">
        <v>214</v>
      </c>
      <c r="B342" s="28">
        <v>88.3</v>
      </c>
      <c r="C342" s="28">
        <v>176</v>
      </c>
      <c r="D342" s="28" t="s">
        <v>88</v>
      </c>
      <c r="E342" s="33" t="s">
        <v>87</v>
      </c>
      <c r="F342" s="29" t="s">
        <v>3</v>
      </c>
      <c r="G342" s="163">
        <v>2850</v>
      </c>
      <c r="H342" s="28">
        <v>189</v>
      </c>
      <c r="I342" s="164">
        <v>538650</v>
      </c>
      <c r="J342" s="30"/>
      <c r="K342" s="162">
        <v>0</v>
      </c>
      <c r="L342" s="161">
        <v>189</v>
      </c>
      <c r="M342" s="165">
        <v>538650</v>
      </c>
      <c r="N342" s="31">
        <v>189</v>
      </c>
      <c r="O342" s="539">
        <v>538650</v>
      </c>
      <c r="P342" s="565"/>
      <c r="Q342" s="564">
        <f t="shared" si="10"/>
        <v>0</v>
      </c>
      <c r="R342" s="23"/>
    </row>
    <row r="343" spans="1:18" ht="21">
      <c r="A343" s="360"/>
      <c r="B343" s="58"/>
      <c r="C343" s="58"/>
      <c r="D343" s="58"/>
      <c r="E343" s="60" t="s">
        <v>543</v>
      </c>
      <c r="F343" s="58"/>
      <c r="G343" s="163">
        <v>2850</v>
      </c>
      <c r="H343" s="58"/>
      <c r="I343" s="58"/>
      <c r="J343" s="58"/>
      <c r="K343" s="58"/>
      <c r="L343" s="161"/>
      <c r="M343" s="165"/>
      <c r="N343" s="30">
        <v>17</v>
      </c>
      <c r="O343" s="539">
        <v>48450</v>
      </c>
      <c r="P343" s="565"/>
      <c r="Q343" s="564">
        <f t="shared" si="10"/>
        <v>0</v>
      </c>
      <c r="R343" s="23" t="s">
        <v>543</v>
      </c>
    </row>
    <row r="344" spans="1:18">
      <c r="A344" s="359">
        <v>215</v>
      </c>
      <c r="B344" s="28">
        <v>88.4</v>
      </c>
      <c r="C344" s="28">
        <v>177</v>
      </c>
      <c r="D344" s="28" t="s">
        <v>86</v>
      </c>
      <c r="E344" s="33" t="s">
        <v>85</v>
      </c>
      <c r="F344" s="29" t="s">
        <v>3</v>
      </c>
      <c r="G344" s="163">
        <v>25000</v>
      </c>
      <c r="H344" s="28">
        <v>2</v>
      </c>
      <c r="I344" s="164">
        <v>50000</v>
      </c>
      <c r="J344" s="30"/>
      <c r="K344" s="162">
        <v>0</v>
      </c>
      <c r="L344" s="161">
        <v>2</v>
      </c>
      <c r="M344" s="165">
        <v>50000</v>
      </c>
      <c r="N344" s="31">
        <v>0</v>
      </c>
      <c r="O344" s="539">
        <v>0</v>
      </c>
      <c r="P344" s="565"/>
      <c r="Q344" s="564">
        <f t="shared" si="10"/>
        <v>0</v>
      </c>
      <c r="R344" s="23"/>
    </row>
    <row r="345" spans="1:18" ht="21">
      <c r="A345" s="360"/>
      <c r="B345" s="58"/>
      <c r="C345" s="58"/>
      <c r="D345" s="58"/>
      <c r="E345" s="58"/>
      <c r="F345" s="58"/>
      <c r="G345" s="58"/>
      <c r="H345" s="58"/>
      <c r="I345" s="58"/>
      <c r="J345" s="58"/>
      <c r="K345" s="58"/>
      <c r="L345" s="161"/>
      <c r="M345" s="58"/>
      <c r="N345" s="58"/>
      <c r="O345" s="541"/>
      <c r="P345" s="566"/>
      <c r="Q345" s="564">
        <f t="shared" si="10"/>
        <v>0</v>
      </c>
      <c r="R345" s="23"/>
    </row>
    <row r="346" spans="1:18">
      <c r="A346" s="359">
        <v>216</v>
      </c>
      <c r="B346" s="28">
        <v>88.4</v>
      </c>
      <c r="C346" s="28">
        <v>178</v>
      </c>
      <c r="D346" s="28" t="s">
        <v>84</v>
      </c>
      <c r="E346" s="33" t="s">
        <v>83</v>
      </c>
      <c r="F346" s="29" t="s">
        <v>3</v>
      </c>
      <c r="G346" s="163">
        <v>30000</v>
      </c>
      <c r="H346" s="28">
        <v>4</v>
      </c>
      <c r="I346" s="164">
        <v>120000</v>
      </c>
      <c r="J346" s="30"/>
      <c r="K346" s="162">
        <v>0</v>
      </c>
      <c r="L346" s="161">
        <v>4</v>
      </c>
      <c r="M346" s="165">
        <v>120000</v>
      </c>
      <c r="N346" s="31">
        <v>4</v>
      </c>
      <c r="O346" s="539">
        <v>120000</v>
      </c>
      <c r="P346" s="565"/>
      <c r="Q346" s="564">
        <f t="shared" si="10"/>
        <v>0</v>
      </c>
      <c r="R346" s="23"/>
    </row>
    <row r="347" spans="1:18" ht="21">
      <c r="A347" s="360"/>
      <c r="B347" s="58"/>
      <c r="C347" s="58"/>
      <c r="D347" s="58"/>
      <c r="E347" s="60" t="s">
        <v>543</v>
      </c>
      <c r="F347" s="58"/>
      <c r="G347" s="163">
        <v>30000</v>
      </c>
      <c r="H347" s="58"/>
      <c r="I347" s="58"/>
      <c r="J347" s="58"/>
      <c r="K347" s="58"/>
      <c r="L347" s="161"/>
      <c r="M347" s="165"/>
      <c r="N347" s="30">
        <v>1</v>
      </c>
      <c r="O347" s="539">
        <v>30000</v>
      </c>
      <c r="P347" s="565"/>
      <c r="Q347" s="564">
        <f t="shared" si="10"/>
        <v>0</v>
      </c>
      <c r="R347" s="23" t="s">
        <v>543</v>
      </c>
    </row>
    <row r="348" spans="1:18">
      <c r="A348" s="359">
        <v>217</v>
      </c>
      <c r="B348" s="28">
        <v>88.4</v>
      </c>
      <c r="C348" s="28">
        <v>179</v>
      </c>
      <c r="D348" s="28" t="s">
        <v>82</v>
      </c>
      <c r="E348" s="33" t="s">
        <v>81</v>
      </c>
      <c r="F348" s="29" t="s">
        <v>3</v>
      </c>
      <c r="G348" s="163">
        <v>40000</v>
      </c>
      <c r="H348" s="28">
        <v>5</v>
      </c>
      <c r="I348" s="164">
        <v>200000</v>
      </c>
      <c r="J348" s="30">
        <v>1</v>
      </c>
      <c r="K348" s="162">
        <v>40000</v>
      </c>
      <c r="L348" s="161">
        <v>6</v>
      </c>
      <c r="M348" s="165">
        <v>240000</v>
      </c>
      <c r="N348" s="31">
        <v>0</v>
      </c>
      <c r="O348" s="539">
        <v>0</v>
      </c>
      <c r="P348" s="565"/>
      <c r="Q348" s="564">
        <f t="shared" si="10"/>
        <v>0</v>
      </c>
      <c r="R348" s="23"/>
    </row>
    <row r="349" spans="1:18" ht="21">
      <c r="A349" s="360"/>
      <c r="B349" s="58"/>
      <c r="C349" s="58"/>
      <c r="D349" s="58"/>
      <c r="E349" s="58"/>
      <c r="F349" s="58"/>
      <c r="G349" s="58"/>
      <c r="H349" s="58"/>
      <c r="I349" s="58"/>
      <c r="J349" s="58"/>
      <c r="K349" s="58"/>
      <c r="L349" s="161"/>
      <c r="M349" s="58"/>
      <c r="N349" s="58"/>
      <c r="O349" s="541"/>
      <c r="P349" s="566"/>
      <c r="Q349" s="564">
        <f t="shared" si="10"/>
        <v>0</v>
      </c>
      <c r="R349" s="23"/>
    </row>
    <row r="350" spans="1:18">
      <c r="A350" s="359">
        <v>218</v>
      </c>
      <c r="B350" s="28">
        <v>88.4</v>
      </c>
      <c r="C350" s="28">
        <v>180</v>
      </c>
      <c r="D350" s="28" t="s">
        <v>80</v>
      </c>
      <c r="E350" s="33" t="s">
        <v>79</v>
      </c>
      <c r="F350" s="29" t="s">
        <v>3</v>
      </c>
      <c r="G350" s="163">
        <v>50000</v>
      </c>
      <c r="H350" s="28">
        <v>1</v>
      </c>
      <c r="I350" s="164">
        <v>50000</v>
      </c>
      <c r="J350" s="30"/>
      <c r="K350" s="162">
        <v>0</v>
      </c>
      <c r="L350" s="161">
        <v>1</v>
      </c>
      <c r="M350" s="165">
        <v>50000</v>
      </c>
      <c r="N350" s="31">
        <v>1</v>
      </c>
      <c r="O350" s="539">
        <v>50000</v>
      </c>
      <c r="P350" s="565"/>
      <c r="Q350" s="564">
        <f t="shared" si="10"/>
        <v>0</v>
      </c>
      <c r="R350" s="23"/>
    </row>
    <row r="351" spans="1:18" ht="21">
      <c r="A351" s="360"/>
      <c r="B351" s="58"/>
      <c r="C351" s="58"/>
      <c r="D351" s="58"/>
      <c r="E351" s="58"/>
      <c r="F351" s="58"/>
      <c r="G351" s="58"/>
      <c r="H351" s="58"/>
      <c r="I351" s="58"/>
      <c r="J351" s="58"/>
      <c r="K351" s="58"/>
      <c r="L351" s="161"/>
      <c r="M351" s="58"/>
      <c r="N351" s="58"/>
      <c r="O351" s="541"/>
      <c r="P351" s="566"/>
      <c r="Q351" s="564">
        <f t="shared" si="10"/>
        <v>0</v>
      </c>
      <c r="R351" s="23"/>
    </row>
    <row r="352" spans="1:18" ht="30">
      <c r="A352" s="359">
        <v>219</v>
      </c>
      <c r="B352" s="28">
        <v>88.5</v>
      </c>
      <c r="C352" s="28">
        <v>181</v>
      </c>
      <c r="D352" s="28" t="s">
        <v>78</v>
      </c>
      <c r="E352" s="33" t="s">
        <v>77</v>
      </c>
      <c r="F352" s="29" t="s">
        <v>3</v>
      </c>
      <c r="G352" s="163">
        <v>2250</v>
      </c>
      <c r="H352" s="28">
        <v>27</v>
      </c>
      <c r="I352" s="164">
        <v>60750</v>
      </c>
      <c r="J352" s="30"/>
      <c r="K352" s="162">
        <v>0</v>
      </c>
      <c r="L352" s="161">
        <v>27</v>
      </c>
      <c r="M352" s="165">
        <v>60750</v>
      </c>
      <c r="N352" s="31">
        <v>27</v>
      </c>
      <c r="O352" s="539">
        <v>60750</v>
      </c>
      <c r="P352" s="565"/>
      <c r="Q352" s="564">
        <f t="shared" si="10"/>
        <v>0</v>
      </c>
      <c r="R352" s="23"/>
    </row>
    <row r="353" spans="1:18" ht="21">
      <c r="A353" s="360"/>
      <c r="B353" s="58"/>
      <c r="C353" s="58"/>
      <c r="D353" s="58"/>
      <c r="E353" s="60" t="s">
        <v>543</v>
      </c>
      <c r="F353" s="58"/>
      <c r="G353" s="163">
        <v>2250</v>
      </c>
      <c r="H353" s="58"/>
      <c r="I353" s="58"/>
      <c r="J353" s="58"/>
      <c r="K353" s="58"/>
      <c r="L353" s="161"/>
      <c r="M353" s="165"/>
      <c r="N353" s="30">
        <v>16</v>
      </c>
      <c r="O353" s="539">
        <v>36000</v>
      </c>
      <c r="P353" s="565"/>
      <c r="Q353" s="564">
        <f t="shared" si="10"/>
        <v>0</v>
      </c>
      <c r="R353" s="23" t="s">
        <v>543</v>
      </c>
    </row>
    <row r="354" spans="1:18">
      <c r="A354" s="359">
        <v>220</v>
      </c>
      <c r="B354" s="28">
        <v>88.5</v>
      </c>
      <c r="C354" s="28">
        <v>182</v>
      </c>
      <c r="D354" s="28" t="s">
        <v>76</v>
      </c>
      <c r="E354" s="33" t="s">
        <v>75</v>
      </c>
      <c r="F354" s="29" t="s">
        <v>3</v>
      </c>
      <c r="G354" s="163">
        <v>1250</v>
      </c>
      <c r="H354" s="28">
        <v>27</v>
      </c>
      <c r="I354" s="164">
        <v>33750</v>
      </c>
      <c r="J354" s="30"/>
      <c r="K354" s="162">
        <v>0</v>
      </c>
      <c r="L354" s="161">
        <v>27</v>
      </c>
      <c r="M354" s="165">
        <v>33750</v>
      </c>
      <c r="N354" s="31">
        <v>27</v>
      </c>
      <c r="O354" s="539">
        <v>33750</v>
      </c>
      <c r="P354" s="565"/>
      <c r="Q354" s="564">
        <f t="shared" si="10"/>
        <v>0</v>
      </c>
      <c r="R354" s="23"/>
    </row>
    <row r="355" spans="1:18" ht="21">
      <c r="A355" s="360"/>
      <c r="B355" s="58"/>
      <c r="C355" s="58"/>
      <c r="D355" s="58"/>
      <c r="E355" s="58"/>
      <c r="F355" s="58"/>
      <c r="G355" s="58"/>
      <c r="H355" s="58"/>
      <c r="I355" s="58"/>
      <c r="J355" s="58"/>
      <c r="K355" s="58"/>
      <c r="L355" s="161"/>
      <c r="M355" s="58"/>
      <c r="N355" s="58"/>
      <c r="O355" s="541"/>
      <c r="P355" s="566"/>
      <c r="Q355" s="564">
        <f t="shared" si="10"/>
        <v>0</v>
      </c>
      <c r="R355" s="23"/>
    </row>
    <row r="356" spans="1:18">
      <c r="A356" s="359">
        <v>221</v>
      </c>
      <c r="B356" s="28">
        <v>88.5</v>
      </c>
      <c r="C356" s="28">
        <v>183</v>
      </c>
      <c r="D356" s="28" t="s">
        <v>74</v>
      </c>
      <c r="E356" s="33" t="s">
        <v>73</v>
      </c>
      <c r="F356" s="29" t="s">
        <v>3</v>
      </c>
      <c r="G356" s="163">
        <v>1650</v>
      </c>
      <c r="H356" s="28">
        <v>27</v>
      </c>
      <c r="I356" s="164">
        <v>44550</v>
      </c>
      <c r="J356" s="30"/>
      <c r="K356" s="162">
        <v>0</v>
      </c>
      <c r="L356" s="161">
        <v>27</v>
      </c>
      <c r="M356" s="165">
        <v>44550</v>
      </c>
      <c r="N356" s="31">
        <v>18</v>
      </c>
      <c r="O356" s="539">
        <v>29700</v>
      </c>
      <c r="P356" s="565"/>
      <c r="Q356" s="564">
        <f t="shared" si="10"/>
        <v>0</v>
      </c>
      <c r="R356" s="23"/>
    </row>
    <row r="357" spans="1:18" ht="21">
      <c r="A357" s="360"/>
      <c r="B357" s="58"/>
      <c r="C357" s="58"/>
      <c r="D357" s="58"/>
      <c r="E357" s="58"/>
      <c r="F357" s="58"/>
      <c r="G357" s="58"/>
      <c r="H357" s="58"/>
      <c r="I357" s="58"/>
      <c r="J357" s="58"/>
      <c r="K357" s="58"/>
      <c r="L357" s="161"/>
      <c r="M357" s="58"/>
      <c r="N357" s="58"/>
      <c r="O357" s="541"/>
      <c r="P357" s="566"/>
      <c r="Q357" s="564">
        <f t="shared" si="10"/>
        <v>0</v>
      </c>
      <c r="R357" s="23"/>
    </row>
    <row r="358" spans="1:18">
      <c r="A358" s="359">
        <v>222</v>
      </c>
      <c r="B358" s="28">
        <v>88.5</v>
      </c>
      <c r="C358" s="28">
        <v>184</v>
      </c>
      <c r="D358" s="28" t="s">
        <v>72</v>
      </c>
      <c r="E358" s="33" t="s">
        <v>71</v>
      </c>
      <c r="F358" s="29" t="s">
        <v>3</v>
      </c>
      <c r="G358" s="163">
        <v>3450</v>
      </c>
      <c r="H358" s="28">
        <v>27</v>
      </c>
      <c r="I358" s="164">
        <v>93150</v>
      </c>
      <c r="J358" s="30"/>
      <c r="K358" s="162">
        <v>0</v>
      </c>
      <c r="L358" s="161">
        <v>27</v>
      </c>
      <c r="M358" s="165">
        <v>93150</v>
      </c>
      <c r="N358" s="31">
        <v>27</v>
      </c>
      <c r="O358" s="539">
        <v>93150</v>
      </c>
      <c r="P358" s="565"/>
      <c r="Q358" s="564">
        <f t="shared" si="10"/>
        <v>0</v>
      </c>
      <c r="R358" s="23"/>
    </row>
    <row r="359" spans="1:18" ht="21">
      <c r="A359" s="360"/>
      <c r="B359" s="58"/>
      <c r="C359" s="58"/>
      <c r="D359" s="58"/>
      <c r="E359" s="60" t="s">
        <v>543</v>
      </c>
      <c r="F359" s="58"/>
      <c r="G359" s="163">
        <v>3450</v>
      </c>
      <c r="H359" s="58"/>
      <c r="I359" s="58"/>
      <c r="J359" s="58"/>
      <c r="K359" s="58"/>
      <c r="L359" s="161"/>
      <c r="M359" s="165"/>
      <c r="N359" s="30">
        <v>19</v>
      </c>
      <c r="O359" s="539">
        <v>65550</v>
      </c>
      <c r="P359" s="565"/>
      <c r="Q359" s="564">
        <f t="shared" si="10"/>
        <v>0</v>
      </c>
      <c r="R359" s="23" t="s">
        <v>543</v>
      </c>
    </row>
    <row r="360" spans="1:18">
      <c r="A360" s="359">
        <v>223</v>
      </c>
      <c r="B360" s="28">
        <v>88.5</v>
      </c>
      <c r="C360" s="28">
        <v>185</v>
      </c>
      <c r="D360" s="28" t="s">
        <v>70</v>
      </c>
      <c r="E360" s="33" t="s">
        <v>69</v>
      </c>
      <c r="F360" s="29" t="s">
        <v>3</v>
      </c>
      <c r="G360" s="163">
        <v>750</v>
      </c>
      <c r="H360" s="28">
        <v>27</v>
      </c>
      <c r="I360" s="164">
        <v>20250</v>
      </c>
      <c r="J360" s="30"/>
      <c r="K360" s="162">
        <v>0</v>
      </c>
      <c r="L360" s="161">
        <v>27</v>
      </c>
      <c r="M360" s="165">
        <v>20250</v>
      </c>
      <c r="N360" s="31">
        <v>27</v>
      </c>
      <c r="O360" s="539">
        <v>20250</v>
      </c>
      <c r="P360" s="565"/>
      <c r="Q360" s="564">
        <f t="shared" si="10"/>
        <v>0</v>
      </c>
      <c r="R360" s="23"/>
    </row>
    <row r="361" spans="1:18" ht="21">
      <c r="A361" s="360"/>
      <c r="B361" s="58"/>
      <c r="C361" s="58"/>
      <c r="D361" s="58"/>
      <c r="E361" s="58"/>
      <c r="F361" s="58"/>
      <c r="G361" s="58"/>
      <c r="H361" s="58"/>
      <c r="I361" s="58"/>
      <c r="J361" s="58"/>
      <c r="K361" s="58"/>
      <c r="L361" s="161"/>
      <c r="M361" s="58"/>
      <c r="N361" s="58"/>
      <c r="O361" s="541"/>
      <c r="P361" s="566"/>
      <c r="Q361" s="564">
        <f t="shared" si="10"/>
        <v>0</v>
      </c>
      <c r="R361" s="23"/>
    </row>
    <row r="362" spans="1:18">
      <c r="A362" s="359">
        <v>224</v>
      </c>
      <c r="B362" s="28">
        <v>88.5</v>
      </c>
      <c r="C362" s="28">
        <v>186</v>
      </c>
      <c r="D362" s="28" t="s">
        <v>68</v>
      </c>
      <c r="E362" s="33" t="s">
        <v>67</v>
      </c>
      <c r="F362" s="29" t="s">
        <v>3</v>
      </c>
      <c r="G362" s="163">
        <v>750</v>
      </c>
      <c r="H362" s="28">
        <v>27</v>
      </c>
      <c r="I362" s="164">
        <v>20250</v>
      </c>
      <c r="J362" s="30"/>
      <c r="K362" s="162">
        <v>0</v>
      </c>
      <c r="L362" s="161">
        <v>27</v>
      </c>
      <c r="M362" s="165">
        <v>20250</v>
      </c>
      <c r="N362" s="31">
        <v>27</v>
      </c>
      <c r="O362" s="539">
        <v>20250</v>
      </c>
      <c r="P362" s="565"/>
      <c r="Q362" s="564">
        <f t="shared" si="10"/>
        <v>0</v>
      </c>
      <c r="R362" s="23"/>
    </row>
    <row r="363" spans="1:18" ht="21">
      <c r="A363" s="360"/>
      <c r="B363" s="58"/>
      <c r="C363" s="58"/>
      <c r="D363" s="58"/>
      <c r="E363" s="58"/>
      <c r="F363" s="58"/>
      <c r="G363" s="58"/>
      <c r="H363" s="58"/>
      <c r="I363" s="58"/>
      <c r="J363" s="58"/>
      <c r="K363" s="58"/>
      <c r="L363" s="161"/>
      <c r="M363" s="58"/>
      <c r="N363" s="58"/>
      <c r="O363" s="541"/>
      <c r="P363" s="566"/>
      <c r="Q363" s="564">
        <f t="shared" si="10"/>
        <v>0</v>
      </c>
      <c r="R363" s="23"/>
    </row>
    <row r="364" spans="1:18">
      <c r="A364" s="359">
        <v>225</v>
      </c>
      <c r="B364" s="28">
        <v>88.5</v>
      </c>
      <c r="C364" s="28">
        <v>187</v>
      </c>
      <c r="D364" s="28" t="s">
        <v>66</v>
      </c>
      <c r="E364" s="33" t="s">
        <v>65</v>
      </c>
      <c r="F364" s="29" t="s">
        <v>3</v>
      </c>
      <c r="G364" s="163">
        <v>750</v>
      </c>
      <c r="H364" s="28">
        <v>15</v>
      </c>
      <c r="I364" s="164">
        <v>11250</v>
      </c>
      <c r="J364" s="30"/>
      <c r="K364" s="162">
        <v>0</v>
      </c>
      <c r="L364" s="161">
        <v>15</v>
      </c>
      <c r="M364" s="165">
        <v>11250</v>
      </c>
      <c r="N364" s="31">
        <v>15</v>
      </c>
      <c r="O364" s="539">
        <v>11250</v>
      </c>
      <c r="P364" s="565"/>
      <c r="Q364" s="564">
        <f t="shared" si="10"/>
        <v>0</v>
      </c>
      <c r="R364" s="23"/>
    </row>
    <row r="365" spans="1:18" ht="21">
      <c r="A365" s="360"/>
      <c r="B365" s="58"/>
      <c r="C365" s="58"/>
      <c r="D365" s="58"/>
      <c r="E365" s="58"/>
      <c r="F365" s="58"/>
      <c r="G365" s="58"/>
      <c r="H365" s="58"/>
      <c r="I365" s="58"/>
      <c r="J365" s="58"/>
      <c r="K365" s="58"/>
      <c r="L365" s="161"/>
      <c r="M365" s="58"/>
      <c r="N365" s="58"/>
      <c r="O365" s="541"/>
      <c r="P365" s="566"/>
      <c r="Q365" s="564">
        <f t="shared" si="10"/>
        <v>0</v>
      </c>
      <c r="R365" s="23"/>
    </row>
    <row r="366" spans="1:18">
      <c r="A366" s="359">
        <v>226</v>
      </c>
      <c r="B366" s="28">
        <v>88.5</v>
      </c>
      <c r="C366" s="28">
        <v>188</v>
      </c>
      <c r="D366" s="28" t="s">
        <v>64</v>
      </c>
      <c r="E366" s="33" t="s">
        <v>63</v>
      </c>
      <c r="F366" s="29" t="s">
        <v>3</v>
      </c>
      <c r="G366" s="163">
        <v>550</v>
      </c>
      <c r="H366" s="28">
        <v>27</v>
      </c>
      <c r="I366" s="164">
        <v>14850</v>
      </c>
      <c r="J366" s="30">
        <v>58</v>
      </c>
      <c r="K366" s="162">
        <v>31900</v>
      </c>
      <c r="L366" s="161">
        <v>85</v>
      </c>
      <c r="M366" s="165">
        <v>46750</v>
      </c>
      <c r="N366" s="31">
        <v>85</v>
      </c>
      <c r="O366" s="539">
        <v>46750</v>
      </c>
      <c r="P366" s="565"/>
      <c r="Q366" s="564">
        <f t="shared" si="10"/>
        <v>0</v>
      </c>
      <c r="R366" s="23"/>
    </row>
    <row r="367" spans="1:18" ht="21">
      <c r="A367" s="360"/>
      <c r="B367" s="58"/>
      <c r="C367" s="58"/>
      <c r="D367" s="58"/>
      <c r="E367" s="60" t="s">
        <v>543</v>
      </c>
      <c r="F367" s="58"/>
      <c r="G367" s="163">
        <v>550</v>
      </c>
      <c r="H367" s="58"/>
      <c r="I367" s="58"/>
      <c r="J367" s="58"/>
      <c r="K367" s="58"/>
      <c r="L367" s="161"/>
      <c r="M367" s="165"/>
      <c r="N367" s="30">
        <v>30</v>
      </c>
      <c r="O367" s="539">
        <v>16500</v>
      </c>
      <c r="P367" s="565"/>
      <c r="Q367" s="564">
        <f t="shared" si="10"/>
        <v>0</v>
      </c>
      <c r="R367" s="23" t="s">
        <v>543</v>
      </c>
    </row>
    <row r="368" spans="1:18" ht="30">
      <c r="A368" s="359">
        <v>227</v>
      </c>
      <c r="B368" s="28">
        <v>88.6</v>
      </c>
      <c r="C368" s="28">
        <v>189</v>
      </c>
      <c r="D368" s="28" t="s">
        <v>62</v>
      </c>
      <c r="E368" s="33" t="s">
        <v>61</v>
      </c>
      <c r="F368" s="29" t="s">
        <v>3</v>
      </c>
      <c r="G368" s="163">
        <v>35000</v>
      </c>
      <c r="H368" s="28">
        <v>27</v>
      </c>
      <c r="I368" s="164">
        <v>945000</v>
      </c>
      <c r="J368" s="30"/>
      <c r="K368" s="162">
        <v>0</v>
      </c>
      <c r="L368" s="161">
        <v>27</v>
      </c>
      <c r="M368" s="165">
        <v>945000</v>
      </c>
      <c r="N368" s="31">
        <v>27</v>
      </c>
      <c r="O368" s="539">
        <v>945000</v>
      </c>
      <c r="P368" s="565"/>
      <c r="Q368" s="564">
        <f t="shared" si="10"/>
        <v>0</v>
      </c>
      <c r="R368" s="23"/>
    </row>
    <row r="369" spans="1:18" ht="21">
      <c r="A369" s="360"/>
      <c r="B369" s="58"/>
      <c r="C369" s="58"/>
      <c r="D369" s="58"/>
      <c r="E369" s="60" t="s">
        <v>543</v>
      </c>
      <c r="F369" s="58"/>
      <c r="G369" s="163">
        <v>35000</v>
      </c>
      <c r="H369" s="58"/>
      <c r="I369" s="58"/>
      <c r="J369" s="58"/>
      <c r="K369" s="58"/>
      <c r="L369" s="161"/>
      <c r="M369" s="165"/>
      <c r="N369" s="30">
        <v>4</v>
      </c>
      <c r="O369" s="539">
        <v>140000</v>
      </c>
      <c r="P369" s="565"/>
      <c r="Q369" s="564">
        <f t="shared" si="10"/>
        <v>0</v>
      </c>
      <c r="R369" s="23" t="s">
        <v>543</v>
      </c>
    </row>
    <row r="370" spans="1:18">
      <c r="A370" s="359">
        <v>228</v>
      </c>
      <c r="B370" s="28" t="s">
        <v>722</v>
      </c>
      <c r="C370" s="28">
        <v>190</v>
      </c>
      <c r="D370" s="28" t="s">
        <v>60</v>
      </c>
      <c r="E370" s="33" t="s">
        <v>59</v>
      </c>
      <c r="F370" s="29" t="s">
        <v>3</v>
      </c>
      <c r="G370" s="163">
        <v>9500</v>
      </c>
      <c r="H370" s="28">
        <v>1</v>
      </c>
      <c r="I370" s="164">
        <v>9500</v>
      </c>
      <c r="J370" s="30"/>
      <c r="K370" s="162">
        <v>0</v>
      </c>
      <c r="L370" s="161">
        <v>1</v>
      </c>
      <c r="M370" s="165">
        <v>9500</v>
      </c>
      <c r="N370" s="31">
        <v>0</v>
      </c>
      <c r="O370" s="539">
        <v>0</v>
      </c>
      <c r="P370" s="565"/>
      <c r="Q370" s="564">
        <f t="shared" si="10"/>
        <v>0</v>
      </c>
      <c r="R370" s="23"/>
    </row>
    <row r="371" spans="1:18" ht="21">
      <c r="A371" s="360"/>
      <c r="B371" s="58"/>
      <c r="C371" s="58"/>
      <c r="D371" s="58"/>
      <c r="E371" s="58"/>
      <c r="F371" s="58"/>
      <c r="G371" s="58"/>
      <c r="H371" s="58"/>
      <c r="I371" s="58"/>
      <c r="J371" s="58"/>
      <c r="K371" s="58"/>
      <c r="L371" s="161"/>
      <c r="M371" s="58"/>
      <c r="N371" s="58"/>
      <c r="O371" s="541"/>
      <c r="P371" s="566"/>
      <c r="Q371" s="564">
        <f t="shared" si="10"/>
        <v>0</v>
      </c>
      <c r="R371" s="23"/>
    </row>
    <row r="372" spans="1:18">
      <c r="A372" s="359">
        <v>229</v>
      </c>
      <c r="B372" s="28" t="s">
        <v>722</v>
      </c>
      <c r="C372" s="28">
        <v>191</v>
      </c>
      <c r="D372" s="28" t="s">
        <v>58</v>
      </c>
      <c r="E372" s="33" t="s">
        <v>57</v>
      </c>
      <c r="F372" s="29" t="s">
        <v>3</v>
      </c>
      <c r="G372" s="163">
        <v>14500.000000000002</v>
      </c>
      <c r="H372" s="28">
        <v>3</v>
      </c>
      <c r="I372" s="164">
        <v>43500.000000000007</v>
      </c>
      <c r="J372" s="30"/>
      <c r="K372" s="162">
        <v>0</v>
      </c>
      <c r="L372" s="161">
        <v>3</v>
      </c>
      <c r="M372" s="165">
        <v>43500.000000000007</v>
      </c>
      <c r="N372" s="31">
        <v>3</v>
      </c>
      <c r="O372" s="539">
        <v>43500.000000000007</v>
      </c>
      <c r="P372" s="565"/>
      <c r="Q372" s="564">
        <f t="shared" si="10"/>
        <v>0</v>
      </c>
      <c r="R372" s="23"/>
    </row>
    <row r="373" spans="1:18" ht="21">
      <c r="A373" s="360"/>
      <c r="B373" s="58"/>
      <c r="C373" s="58"/>
      <c r="D373" s="58"/>
      <c r="E373" s="60" t="s">
        <v>543</v>
      </c>
      <c r="F373" s="58"/>
      <c r="G373" s="163">
        <v>14500.000000000002</v>
      </c>
      <c r="H373" s="58"/>
      <c r="I373" s="58"/>
      <c r="J373" s="58"/>
      <c r="K373" s="58"/>
      <c r="L373" s="161"/>
      <c r="M373" s="165"/>
      <c r="N373" s="30">
        <v>2</v>
      </c>
      <c r="O373" s="539">
        <v>29000.000000000004</v>
      </c>
      <c r="P373" s="565"/>
      <c r="Q373" s="564">
        <f t="shared" si="10"/>
        <v>0</v>
      </c>
      <c r="R373" s="23" t="s">
        <v>543</v>
      </c>
    </row>
    <row r="374" spans="1:18">
      <c r="A374" s="359">
        <v>230</v>
      </c>
      <c r="B374" s="28" t="s">
        <v>722</v>
      </c>
      <c r="C374" s="28">
        <v>192</v>
      </c>
      <c r="D374" s="28" t="s">
        <v>56</v>
      </c>
      <c r="E374" s="33" t="s">
        <v>55</v>
      </c>
      <c r="F374" s="29" t="s">
        <v>3</v>
      </c>
      <c r="G374" s="163">
        <v>22500</v>
      </c>
      <c r="H374" s="28">
        <v>1</v>
      </c>
      <c r="I374" s="164">
        <v>22500</v>
      </c>
      <c r="J374" s="30">
        <v>5</v>
      </c>
      <c r="K374" s="162">
        <v>112500</v>
      </c>
      <c r="L374" s="161">
        <v>6</v>
      </c>
      <c r="M374" s="165">
        <v>135000</v>
      </c>
      <c r="N374" s="31">
        <v>6</v>
      </c>
      <c r="O374" s="539">
        <v>135000</v>
      </c>
      <c r="P374" s="565"/>
      <c r="Q374" s="564">
        <f t="shared" si="10"/>
        <v>0</v>
      </c>
      <c r="R374" s="23"/>
    </row>
    <row r="375" spans="1:18" ht="21">
      <c r="A375" s="360"/>
      <c r="B375" s="58"/>
      <c r="C375" s="58"/>
      <c r="D375" s="58"/>
      <c r="E375" s="58"/>
      <c r="F375" s="58"/>
      <c r="G375" s="58"/>
      <c r="H375" s="58"/>
      <c r="I375" s="58"/>
      <c r="J375" s="58"/>
      <c r="K375" s="58"/>
      <c r="L375" s="161"/>
      <c r="M375" s="58"/>
      <c r="N375" s="58"/>
      <c r="O375" s="541"/>
      <c r="P375" s="566"/>
      <c r="Q375" s="564">
        <f t="shared" si="10"/>
        <v>0</v>
      </c>
      <c r="R375" s="23"/>
    </row>
    <row r="376" spans="1:18">
      <c r="A376" s="359">
        <v>231</v>
      </c>
      <c r="B376" s="28" t="s">
        <v>723</v>
      </c>
      <c r="C376" s="28">
        <v>193</v>
      </c>
      <c r="D376" s="28" t="s">
        <v>54</v>
      </c>
      <c r="E376" s="33" t="s">
        <v>53</v>
      </c>
      <c r="F376" s="29" t="s">
        <v>4</v>
      </c>
      <c r="G376" s="163">
        <v>40000</v>
      </c>
      <c r="H376" s="28">
        <v>1</v>
      </c>
      <c r="I376" s="164">
        <v>40000</v>
      </c>
      <c r="J376" s="30">
        <v>1</v>
      </c>
      <c r="K376" s="162">
        <v>40000</v>
      </c>
      <c r="L376" s="161">
        <v>2</v>
      </c>
      <c r="M376" s="165">
        <v>80000</v>
      </c>
      <c r="N376" s="31">
        <v>2</v>
      </c>
      <c r="O376" s="539">
        <v>80000</v>
      </c>
      <c r="P376" s="565"/>
      <c r="Q376" s="564">
        <f t="shared" si="10"/>
        <v>0</v>
      </c>
      <c r="R376" s="23"/>
    </row>
    <row r="377" spans="1:18" ht="21">
      <c r="A377" s="360"/>
      <c r="B377" s="58"/>
      <c r="C377" s="58"/>
      <c r="D377" s="58"/>
      <c r="E377" s="60" t="s">
        <v>543</v>
      </c>
      <c r="F377" s="58"/>
      <c r="G377" s="163">
        <v>40000</v>
      </c>
      <c r="H377" s="58"/>
      <c r="I377" s="58"/>
      <c r="J377" s="58"/>
      <c r="K377" s="58"/>
      <c r="L377" s="161"/>
      <c r="M377" s="165"/>
      <c r="N377" s="30">
        <v>1</v>
      </c>
      <c r="O377" s="539">
        <v>40000</v>
      </c>
      <c r="P377" s="565"/>
      <c r="Q377" s="564">
        <f t="shared" si="10"/>
        <v>0</v>
      </c>
      <c r="R377" s="23" t="s">
        <v>543</v>
      </c>
    </row>
    <row r="378" spans="1:18">
      <c r="A378" s="359">
        <v>232</v>
      </c>
      <c r="B378" s="28" t="s">
        <v>724</v>
      </c>
      <c r="C378" s="28">
        <v>194</v>
      </c>
      <c r="D378" s="28" t="s">
        <v>52</v>
      </c>
      <c r="E378" s="33" t="s">
        <v>51</v>
      </c>
      <c r="F378" s="29" t="s">
        <v>4</v>
      </c>
      <c r="G378" s="163">
        <v>14500.000000000002</v>
      </c>
      <c r="H378" s="28">
        <v>1</v>
      </c>
      <c r="I378" s="164">
        <v>14500.000000000002</v>
      </c>
      <c r="J378" s="30">
        <v>1</v>
      </c>
      <c r="K378" s="162">
        <v>14500.000000000002</v>
      </c>
      <c r="L378" s="161">
        <v>2</v>
      </c>
      <c r="M378" s="165">
        <v>29000.000000000004</v>
      </c>
      <c r="N378" s="31">
        <v>2</v>
      </c>
      <c r="O378" s="539">
        <v>29000.000000000004</v>
      </c>
      <c r="P378" s="565"/>
      <c r="Q378" s="564">
        <f t="shared" si="10"/>
        <v>0</v>
      </c>
      <c r="R378" s="23"/>
    </row>
    <row r="379" spans="1:18" ht="21">
      <c r="A379" s="360"/>
      <c r="B379" s="58"/>
      <c r="C379" s="58"/>
      <c r="D379" s="58"/>
      <c r="E379" s="58"/>
      <c r="F379" s="58"/>
      <c r="G379" s="58"/>
      <c r="H379" s="58"/>
      <c r="I379" s="58"/>
      <c r="J379" s="58"/>
      <c r="K379" s="58"/>
      <c r="L379" s="161"/>
      <c r="M379" s="58"/>
      <c r="N379" s="58"/>
      <c r="O379" s="541"/>
      <c r="P379" s="566"/>
      <c r="Q379" s="564">
        <f t="shared" si="10"/>
        <v>0</v>
      </c>
      <c r="R379" s="23"/>
    </row>
    <row r="380" spans="1:18">
      <c r="A380" s="359">
        <v>233</v>
      </c>
      <c r="B380" s="28" t="s">
        <v>725</v>
      </c>
      <c r="C380" s="28">
        <v>195</v>
      </c>
      <c r="D380" s="28" t="s">
        <v>50</v>
      </c>
      <c r="E380" s="33" t="s">
        <v>49</v>
      </c>
      <c r="F380" s="29" t="s">
        <v>4</v>
      </c>
      <c r="G380" s="163">
        <v>185000</v>
      </c>
      <c r="H380" s="28">
        <v>1</v>
      </c>
      <c r="I380" s="164">
        <v>185000</v>
      </c>
      <c r="J380" s="30">
        <v>1</v>
      </c>
      <c r="K380" s="162">
        <v>185000</v>
      </c>
      <c r="L380" s="161">
        <v>2</v>
      </c>
      <c r="M380" s="165">
        <v>370000</v>
      </c>
      <c r="N380" s="31">
        <v>2</v>
      </c>
      <c r="O380" s="539">
        <v>370000</v>
      </c>
      <c r="P380" s="565"/>
      <c r="Q380" s="564">
        <f t="shared" si="10"/>
        <v>0</v>
      </c>
      <c r="R380" s="23"/>
    </row>
    <row r="381" spans="1:18" ht="21">
      <c r="A381" s="360"/>
      <c r="B381" s="58"/>
      <c r="C381" s="58"/>
      <c r="D381" s="58"/>
      <c r="E381" s="58"/>
      <c r="F381" s="58"/>
      <c r="G381" s="58"/>
      <c r="H381" s="58"/>
      <c r="I381" s="58"/>
      <c r="J381" s="58"/>
      <c r="K381" s="58"/>
      <c r="L381" s="161"/>
      <c r="M381" s="58"/>
      <c r="N381" s="58"/>
      <c r="O381" s="541"/>
      <c r="P381" s="566"/>
      <c r="Q381" s="564">
        <f t="shared" si="10"/>
        <v>0</v>
      </c>
      <c r="R381" s="23"/>
    </row>
    <row r="382" spans="1:18" ht="60">
      <c r="A382" s="359">
        <v>234</v>
      </c>
      <c r="B382" s="28">
        <v>88.9</v>
      </c>
      <c r="C382" s="28">
        <v>237</v>
      </c>
      <c r="D382" s="28" t="s">
        <v>48</v>
      </c>
      <c r="E382" s="33" t="s">
        <v>47</v>
      </c>
      <c r="F382" s="29" t="s">
        <v>4</v>
      </c>
      <c r="G382" s="163">
        <v>1895000</v>
      </c>
      <c r="H382" s="28">
        <v>1</v>
      </c>
      <c r="I382" s="164">
        <v>1895000</v>
      </c>
      <c r="J382" s="30"/>
      <c r="K382" s="162">
        <v>0</v>
      </c>
      <c r="L382" s="161">
        <v>1</v>
      </c>
      <c r="M382" s="165">
        <v>1895000</v>
      </c>
      <c r="N382" s="31">
        <v>1</v>
      </c>
      <c r="O382" s="539">
        <v>1895000</v>
      </c>
      <c r="P382" s="565"/>
      <c r="Q382" s="564">
        <f t="shared" si="10"/>
        <v>0</v>
      </c>
      <c r="R382" s="23"/>
    </row>
    <row r="383" spans="1:18" ht="21">
      <c r="A383" s="360"/>
      <c r="B383" s="58"/>
      <c r="C383" s="58"/>
      <c r="D383" s="58"/>
      <c r="E383" s="58"/>
      <c r="F383" s="58"/>
      <c r="G383" s="58"/>
      <c r="H383" s="58"/>
      <c r="I383" s="58"/>
      <c r="J383" s="58"/>
      <c r="K383" s="58"/>
      <c r="L383" s="161"/>
      <c r="M383" s="58"/>
      <c r="N383" s="58"/>
      <c r="O383" s="541"/>
      <c r="P383" s="566"/>
      <c r="Q383" s="564">
        <f t="shared" ref="Q383:Q394" si="11">P383*N383</f>
        <v>0</v>
      </c>
      <c r="R383" s="23"/>
    </row>
    <row r="384" spans="1:18" ht="30">
      <c r="A384" s="359">
        <v>235</v>
      </c>
      <c r="B384" s="28">
        <v>88.1</v>
      </c>
      <c r="C384" s="28">
        <v>196</v>
      </c>
      <c r="D384" s="28" t="s">
        <v>46</v>
      </c>
      <c r="E384" s="33" t="s">
        <v>45</v>
      </c>
      <c r="F384" s="29" t="s">
        <v>4</v>
      </c>
      <c r="G384" s="163">
        <v>795000</v>
      </c>
      <c r="H384" s="28">
        <v>1</v>
      </c>
      <c r="I384" s="164">
        <v>795000</v>
      </c>
      <c r="J384" s="30"/>
      <c r="K384" s="162">
        <v>0</v>
      </c>
      <c r="L384" s="161">
        <v>1</v>
      </c>
      <c r="M384" s="165">
        <v>795000</v>
      </c>
      <c r="N384" s="31">
        <v>1</v>
      </c>
      <c r="O384" s="539">
        <v>795000</v>
      </c>
      <c r="P384" s="565"/>
      <c r="Q384" s="564">
        <f t="shared" si="11"/>
        <v>0</v>
      </c>
      <c r="R384" s="23"/>
    </row>
    <row r="385" spans="1:18" ht="21">
      <c r="A385" s="360"/>
      <c r="B385" s="58"/>
      <c r="C385" s="58"/>
      <c r="D385" s="58"/>
      <c r="E385" s="58"/>
      <c r="F385" s="58"/>
      <c r="G385" s="58"/>
      <c r="H385" s="58"/>
      <c r="I385" s="58"/>
      <c r="J385" s="58"/>
      <c r="K385" s="58"/>
      <c r="L385" s="161"/>
      <c r="M385" s="58"/>
      <c r="N385" s="58"/>
      <c r="O385" s="541"/>
      <c r="P385" s="566"/>
      <c r="Q385" s="564">
        <f t="shared" si="11"/>
        <v>0</v>
      </c>
      <c r="R385" s="23"/>
    </row>
    <row r="386" spans="1:18">
      <c r="A386" s="359">
        <v>236</v>
      </c>
      <c r="B386" s="28">
        <v>88.11</v>
      </c>
      <c r="C386" s="28">
        <v>197</v>
      </c>
      <c r="D386" s="28" t="s">
        <v>44</v>
      </c>
      <c r="E386" s="33" t="s">
        <v>43</v>
      </c>
      <c r="F386" s="29" t="s">
        <v>4</v>
      </c>
      <c r="G386" s="163">
        <v>95000.000000000015</v>
      </c>
      <c r="H386" s="28">
        <v>1</v>
      </c>
      <c r="I386" s="164">
        <v>95000.000000000015</v>
      </c>
      <c r="J386" s="30"/>
      <c r="K386" s="162">
        <v>0</v>
      </c>
      <c r="L386" s="161">
        <v>1</v>
      </c>
      <c r="M386" s="165">
        <v>95000.000000000015</v>
      </c>
      <c r="N386" s="31">
        <v>1</v>
      </c>
      <c r="O386" s="539">
        <v>95000.000000000015</v>
      </c>
      <c r="P386" s="565"/>
      <c r="Q386" s="564">
        <f t="shared" si="11"/>
        <v>0</v>
      </c>
      <c r="R386" s="23"/>
    </row>
    <row r="387" spans="1:18" ht="21">
      <c r="A387" s="360"/>
      <c r="B387" s="58"/>
      <c r="C387" s="58"/>
      <c r="D387" s="58"/>
      <c r="E387" s="58"/>
      <c r="F387" s="58"/>
      <c r="G387" s="58"/>
      <c r="H387" s="58"/>
      <c r="I387" s="58"/>
      <c r="J387" s="58"/>
      <c r="K387" s="58"/>
      <c r="L387" s="161"/>
      <c r="M387" s="58"/>
      <c r="N387" s="58"/>
      <c r="O387" s="541"/>
      <c r="P387" s="566"/>
      <c r="Q387" s="564">
        <f t="shared" si="11"/>
        <v>0</v>
      </c>
      <c r="R387" s="23"/>
    </row>
    <row r="388" spans="1:18">
      <c r="A388" s="359">
        <v>237</v>
      </c>
      <c r="B388" s="28">
        <v>88.12</v>
      </c>
      <c r="C388" s="28">
        <v>198</v>
      </c>
      <c r="D388" s="28" t="s">
        <v>42</v>
      </c>
      <c r="E388" s="33" t="s">
        <v>41</v>
      </c>
      <c r="F388" s="29" t="s">
        <v>4</v>
      </c>
      <c r="G388" s="163">
        <v>145000</v>
      </c>
      <c r="H388" s="28">
        <v>1</v>
      </c>
      <c r="I388" s="164">
        <v>145000</v>
      </c>
      <c r="J388" s="30"/>
      <c r="K388" s="162">
        <v>0</v>
      </c>
      <c r="L388" s="161">
        <v>1</v>
      </c>
      <c r="M388" s="165">
        <v>145000</v>
      </c>
      <c r="N388" s="31">
        <v>1</v>
      </c>
      <c r="O388" s="539">
        <v>145000</v>
      </c>
      <c r="P388" s="565"/>
      <c r="Q388" s="564">
        <f t="shared" si="11"/>
        <v>0</v>
      </c>
      <c r="R388" s="23"/>
    </row>
    <row r="389" spans="1:18" ht="21">
      <c r="A389" s="360"/>
      <c r="B389" s="58"/>
      <c r="C389" s="58"/>
      <c r="D389" s="58"/>
      <c r="E389" s="58"/>
      <c r="F389" s="58"/>
      <c r="G389" s="58"/>
      <c r="H389" s="58"/>
      <c r="I389" s="58"/>
      <c r="J389" s="58"/>
      <c r="K389" s="58"/>
      <c r="L389" s="161"/>
      <c r="M389" s="58"/>
      <c r="N389" s="58"/>
      <c r="O389" s="541"/>
      <c r="P389" s="566"/>
      <c r="Q389" s="564">
        <f t="shared" si="11"/>
        <v>0</v>
      </c>
      <c r="R389" s="23"/>
    </row>
    <row r="390" spans="1:18" ht="60">
      <c r="A390" s="359">
        <v>238</v>
      </c>
      <c r="B390" s="28">
        <v>88.13</v>
      </c>
      <c r="C390" s="28">
        <v>238</v>
      </c>
      <c r="D390" s="28" t="s">
        <v>40</v>
      </c>
      <c r="E390" s="33" t="s">
        <v>39</v>
      </c>
      <c r="F390" s="29" t="s">
        <v>4</v>
      </c>
      <c r="G390" s="163">
        <v>1495000</v>
      </c>
      <c r="H390" s="28">
        <v>2</v>
      </c>
      <c r="I390" s="164">
        <v>2990000</v>
      </c>
      <c r="J390" s="30"/>
      <c r="K390" s="162">
        <v>0</v>
      </c>
      <c r="L390" s="161">
        <v>2</v>
      </c>
      <c r="M390" s="165">
        <v>2990000</v>
      </c>
      <c r="N390" s="31">
        <v>2</v>
      </c>
      <c r="O390" s="539">
        <v>2990000</v>
      </c>
      <c r="P390" s="565"/>
      <c r="Q390" s="564">
        <f t="shared" si="11"/>
        <v>0</v>
      </c>
      <c r="R390" s="23"/>
    </row>
    <row r="391" spans="1:18" ht="21">
      <c r="A391" s="360"/>
      <c r="B391" s="58" t="s">
        <v>644</v>
      </c>
      <c r="C391" s="58"/>
      <c r="D391" s="58"/>
      <c r="E391" s="58"/>
      <c r="F391" s="58"/>
      <c r="G391" s="58"/>
      <c r="H391" s="58"/>
      <c r="I391" s="58"/>
      <c r="J391" s="58"/>
      <c r="K391" s="58"/>
      <c r="L391" s="161"/>
      <c r="M391" s="58"/>
      <c r="N391" s="58"/>
      <c r="O391" s="541"/>
      <c r="P391" s="566"/>
      <c r="Q391" s="564">
        <f t="shared" si="11"/>
        <v>0</v>
      </c>
      <c r="R391" s="23"/>
    </row>
    <row r="392" spans="1:18" ht="30">
      <c r="A392" s="359">
        <v>239</v>
      </c>
      <c r="B392" s="28"/>
      <c r="C392" s="28">
        <v>235</v>
      </c>
      <c r="D392" s="28" t="s">
        <v>38</v>
      </c>
      <c r="E392" s="39" t="s">
        <v>37</v>
      </c>
      <c r="F392" s="29" t="s">
        <v>36</v>
      </c>
      <c r="G392" s="163">
        <v>100000</v>
      </c>
      <c r="H392" s="28">
        <v>4</v>
      </c>
      <c r="I392" s="164">
        <v>400000</v>
      </c>
      <c r="J392" s="30"/>
      <c r="K392" s="162">
        <v>0</v>
      </c>
      <c r="L392" s="161">
        <v>4</v>
      </c>
      <c r="M392" s="165">
        <v>400000</v>
      </c>
      <c r="N392" s="31">
        <v>4</v>
      </c>
      <c r="O392" s="539">
        <v>400000</v>
      </c>
      <c r="P392" s="565"/>
      <c r="Q392" s="564">
        <f t="shared" si="11"/>
        <v>0</v>
      </c>
      <c r="R392" s="23"/>
    </row>
    <row r="393" spans="1:18" ht="21">
      <c r="A393" s="360"/>
      <c r="B393" s="58"/>
      <c r="C393" s="58"/>
      <c r="D393" s="58"/>
      <c r="E393" s="60" t="s">
        <v>543</v>
      </c>
      <c r="F393" s="58"/>
      <c r="G393" s="163">
        <v>100000</v>
      </c>
      <c r="H393" s="58"/>
      <c r="I393" s="58"/>
      <c r="J393" s="58"/>
      <c r="K393" s="58"/>
      <c r="L393" s="161"/>
      <c r="M393" s="165"/>
      <c r="N393" s="30">
        <v>5</v>
      </c>
      <c r="O393" s="539">
        <v>500000</v>
      </c>
      <c r="P393" s="565"/>
      <c r="Q393" s="564">
        <f t="shared" si="11"/>
        <v>0</v>
      </c>
      <c r="R393" s="23" t="s">
        <v>543</v>
      </c>
    </row>
    <row r="394" spans="1:18">
      <c r="A394" s="359">
        <v>240</v>
      </c>
      <c r="B394" s="28"/>
      <c r="C394" s="28">
        <v>236</v>
      </c>
      <c r="D394" s="28" t="s">
        <v>35</v>
      </c>
      <c r="E394" s="39" t="s">
        <v>34</v>
      </c>
      <c r="F394" s="29" t="s">
        <v>4</v>
      </c>
      <c r="G394" s="163">
        <v>1213000</v>
      </c>
      <c r="H394" s="28">
        <v>1</v>
      </c>
      <c r="I394" s="164">
        <v>1213000</v>
      </c>
      <c r="J394" s="30"/>
      <c r="K394" s="162">
        <v>0</v>
      </c>
      <c r="L394" s="161">
        <v>1</v>
      </c>
      <c r="M394" s="165">
        <v>1213000</v>
      </c>
      <c r="N394" s="31">
        <v>1</v>
      </c>
      <c r="O394" s="539">
        <v>1213000</v>
      </c>
      <c r="P394" s="565"/>
      <c r="Q394" s="564">
        <f t="shared" si="11"/>
        <v>0</v>
      </c>
      <c r="R394" s="23"/>
    </row>
    <row r="395" spans="1:18" ht="16.5" thickBot="1">
      <c r="A395" s="260"/>
      <c r="B395" s="311"/>
      <c r="C395" s="261"/>
      <c r="D395" s="261"/>
      <c r="E395" s="262"/>
      <c r="F395" s="262"/>
      <c r="G395" s="263"/>
      <c r="H395" s="261"/>
      <c r="I395" s="264"/>
      <c r="J395" s="261"/>
      <c r="K395" s="265"/>
      <c r="L395" s="261"/>
      <c r="M395" s="839" t="s">
        <v>616</v>
      </c>
      <c r="N395" s="840"/>
      <c r="O395" s="542">
        <f>SUM(O319:O394)</f>
        <v>16967800</v>
      </c>
      <c r="P395" s="567"/>
      <c r="Q395" s="567"/>
      <c r="R395" s="23"/>
    </row>
    <row r="396" spans="1:18" ht="16.5" thickTop="1">
      <c r="A396" s="528"/>
      <c r="B396" s="528"/>
      <c r="C396" s="528"/>
      <c r="D396" s="528"/>
      <c r="E396" s="530"/>
      <c r="F396" s="530"/>
      <c r="G396" s="531"/>
      <c r="H396" s="528"/>
      <c r="I396" s="532"/>
      <c r="J396" s="528"/>
      <c r="K396" s="533"/>
      <c r="L396" s="528"/>
      <c r="M396" s="534"/>
      <c r="N396" s="534"/>
      <c r="O396" s="535"/>
      <c r="P396" s="567"/>
      <c r="Q396" s="567"/>
      <c r="R396" s="23"/>
    </row>
    <row r="397" spans="1:18" ht="15.75">
      <c r="E397" s="6"/>
      <c r="F397" s="6"/>
      <c r="G397" s="409"/>
      <c r="I397" s="410"/>
      <c r="K397" s="21"/>
      <c r="M397" s="411"/>
      <c r="N397" s="411"/>
      <c r="O397" s="412"/>
      <c r="P397" s="567"/>
      <c r="Q397" s="567"/>
      <c r="R397" s="23"/>
    </row>
    <row r="398" spans="1:18" ht="15.75">
      <c r="B398" s="526" t="s">
        <v>804</v>
      </c>
      <c r="E398" s="71" t="s">
        <v>799</v>
      </c>
      <c r="F398" s="526"/>
      <c r="G398" s="409"/>
      <c r="H398" s="526" t="s">
        <v>759</v>
      </c>
      <c r="I398" s="410"/>
      <c r="K398" s="21"/>
      <c r="M398" s="526" t="s">
        <v>802</v>
      </c>
      <c r="N398" s="411"/>
      <c r="O398" s="412"/>
      <c r="P398" s="567"/>
      <c r="Q398" s="567"/>
      <c r="R398" s="23"/>
    </row>
    <row r="399" spans="1:18" ht="15.75">
      <c r="B399" s="526" t="s">
        <v>800</v>
      </c>
      <c r="E399" s="529" t="s">
        <v>800</v>
      </c>
      <c r="F399" s="526"/>
      <c r="G399" s="409"/>
      <c r="H399" t="s">
        <v>800</v>
      </c>
      <c r="I399" s="410"/>
      <c r="K399" s="21"/>
      <c r="M399" s="526" t="s">
        <v>800</v>
      </c>
      <c r="N399" s="411"/>
      <c r="O399" s="412"/>
      <c r="P399" s="567"/>
      <c r="Q399" s="567"/>
      <c r="R399" s="23"/>
    </row>
    <row r="400" spans="1:18" ht="27" thickBot="1">
      <c r="A400" s="855" t="s">
        <v>779</v>
      </c>
      <c r="B400" s="856"/>
      <c r="C400" s="857"/>
      <c r="D400" s="857"/>
      <c r="E400" s="857"/>
      <c r="F400" s="857"/>
      <c r="G400" s="857"/>
      <c r="H400" s="857"/>
      <c r="I400" s="857"/>
      <c r="J400" s="857"/>
      <c r="K400" s="857"/>
      <c r="L400" s="857"/>
      <c r="M400" s="857"/>
      <c r="N400" s="857"/>
      <c r="O400" s="858"/>
      <c r="P400" s="568"/>
      <c r="Q400" s="568"/>
      <c r="R400" s="23"/>
    </row>
    <row r="401" spans="1:18" ht="122.25">
      <c r="A401" s="368">
        <v>1</v>
      </c>
      <c r="B401" s="30"/>
      <c r="C401" s="43"/>
      <c r="D401" s="43"/>
      <c r="E401" s="39" t="s">
        <v>25</v>
      </c>
      <c r="F401" s="30" t="s">
        <v>0</v>
      </c>
      <c r="G401" s="197">
        <v>1014</v>
      </c>
      <c r="H401" s="30"/>
      <c r="I401" s="197"/>
      <c r="J401" s="43"/>
      <c r="K401" s="43"/>
      <c r="L401" s="161"/>
      <c r="M401" s="206"/>
      <c r="N401" s="30">
        <v>262.74</v>
      </c>
      <c r="O401" s="546">
        <v>266418.36</v>
      </c>
      <c r="P401" s="569"/>
      <c r="Q401" s="564">
        <f t="shared" ref="Q401:Q418" si="12">P401*N401</f>
        <v>0</v>
      </c>
      <c r="R401" s="23" t="s">
        <v>845</v>
      </c>
    </row>
    <row r="402" spans="1:18" ht="150">
      <c r="A402" s="368">
        <v>2</v>
      </c>
      <c r="B402" s="30"/>
      <c r="C402" s="43"/>
      <c r="D402" s="43"/>
      <c r="E402" s="39" t="s">
        <v>24</v>
      </c>
      <c r="F402" s="28" t="s">
        <v>23</v>
      </c>
      <c r="G402" s="163">
        <v>11740</v>
      </c>
      <c r="H402" s="30"/>
      <c r="I402" s="197"/>
      <c r="J402" s="43"/>
      <c r="K402" s="43"/>
      <c r="L402" s="161"/>
      <c r="M402" s="206"/>
      <c r="N402" s="30">
        <v>28.01</v>
      </c>
      <c r="O402" s="547">
        <v>328837.40000000002</v>
      </c>
      <c r="P402" s="569"/>
      <c r="Q402" s="564">
        <f t="shared" si="12"/>
        <v>0</v>
      </c>
      <c r="R402" s="23" t="s">
        <v>845</v>
      </c>
    </row>
    <row r="403" spans="1:18" ht="122.25">
      <c r="A403" s="368">
        <v>3</v>
      </c>
      <c r="B403" s="30"/>
      <c r="C403" s="43"/>
      <c r="D403" s="43"/>
      <c r="E403" s="39" t="s">
        <v>22</v>
      </c>
      <c r="F403" s="28" t="s">
        <v>0</v>
      </c>
      <c r="G403" s="163">
        <v>1460</v>
      </c>
      <c r="H403" s="30"/>
      <c r="I403" s="197"/>
      <c r="J403" s="43"/>
      <c r="K403" s="43"/>
      <c r="L403" s="161"/>
      <c r="M403" s="206"/>
      <c r="N403" s="30">
        <v>882.44</v>
      </c>
      <c r="O403" s="547">
        <v>1288362.4000000001</v>
      </c>
      <c r="P403" s="569"/>
      <c r="Q403" s="564">
        <f t="shared" si="12"/>
        <v>0</v>
      </c>
      <c r="R403" s="23" t="s">
        <v>845</v>
      </c>
    </row>
    <row r="404" spans="1:18" ht="240">
      <c r="A404" s="368">
        <v>4</v>
      </c>
      <c r="B404" s="30"/>
      <c r="C404" s="43"/>
      <c r="D404" s="43"/>
      <c r="E404" s="44" t="s">
        <v>15</v>
      </c>
      <c r="F404" s="28" t="s">
        <v>0</v>
      </c>
      <c r="G404" s="163">
        <v>4665</v>
      </c>
      <c r="H404" s="30"/>
      <c r="I404" s="197"/>
      <c r="J404" s="43"/>
      <c r="K404" s="207"/>
      <c r="L404" s="161"/>
      <c r="M404" s="206"/>
      <c r="N404" s="30">
        <v>119.38500000000001</v>
      </c>
      <c r="O404" s="547">
        <v>556931.02500000002</v>
      </c>
      <c r="P404" s="569"/>
      <c r="Q404" s="564">
        <f t="shared" si="12"/>
        <v>0</v>
      </c>
      <c r="R404" s="23" t="s">
        <v>845</v>
      </c>
    </row>
    <row r="405" spans="1:18" ht="225">
      <c r="A405" s="368">
        <v>5</v>
      </c>
      <c r="B405" s="30"/>
      <c r="C405" s="43"/>
      <c r="D405" s="43"/>
      <c r="E405" s="61" t="s">
        <v>14</v>
      </c>
      <c r="F405" s="28" t="s">
        <v>3</v>
      </c>
      <c r="G405" s="163">
        <v>270276</v>
      </c>
      <c r="H405" s="30"/>
      <c r="I405" s="197"/>
      <c r="J405" s="43"/>
      <c r="K405" s="207"/>
      <c r="L405" s="161"/>
      <c r="M405" s="206"/>
      <c r="N405" s="30">
        <v>2</v>
      </c>
      <c r="O405" s="547">
        <v>540552</v>
      </c>
      <c r="P405" s="569"/>
      <c r="Q405" s="564">
        <f t="shared" si="12"/>
        <v>0</v>
      </c>
      <c r="R405" s="23" t="s">
        <v>845</v>
      </c>
    </row>
    <row r="406" spans="1:18" ht="60">
      <c r="A406" s="368">
        <v>6</v>
      </c>
      <c r="B406" s="30"/>
      <c r="C406" s="43"/>
      <c r="D406" s="43"/>
      <c r="E406" s="39" t="s">
        <v>9</v>
      </c>
      <c r="F406" s="28" t="s">
        <v>0</v>
      </c>
      <c r="G406" s="163">
        <v>3640</v>
      </c>
      <c r="H406" s="30"/>
      <c r="I406" s="197"/>
      <c r="J406" s="30"/>
      <c r="K406" s="208"/>
      <c r="L406" s="161"/>
      <c r="M406" s="206"/>
      <c r="N406" s="30">
        <v>16</v>
      </c>
      <c r="O406" s="547">
        <v>58240</v>
      </c>
      <c r="P406" s="569"/>
      <c r="Q406" s="564">
        <f t="shared" si="12"/>
        <v>0</v>
      </c>
      <c r="R406" s="23" t="s">
        <v>845</v>
      </c>
    </row>
    <row r="407" spans="1:18" ht="135">
      <c r="A407" s="368">
        <v>7</v>
      </c>
      <c r="B407" s="30"/>
      <c r="C407" s="43"/>
      <c r="D407" s="43"/>
      <c r="E407" s="97" t="s">
        <v>8</v>
      </c>
      <c r="F407" s="28" t="s">
        <v>3</v>
      </c>
      <c r="G407" s="163">
        <v>84133</v>
      </c>
      <c r="H407" s="30"/>
      <c r="I407" s="197"/>
      <c r="J407" s="30"/>
      <c r="K407" s="208"/>
      <c r="L407" s="161"/>
      <c r="M407" s="206"/>
      <c r="N407" s="30">
        <v>1</v>
      </c>
      <c r="O407" s="547">
        <v>84133</v>
      </c>
      <c r="P407" s="569"/>
      <c r="Q407" s="564">
        <f t="shared" si="12"/>
        <v>0</v>
      </c>
      <c r="R407" s="23" t="s">
        <v>845</v>
      </c>
    </row>
    <row r="408" spans="1:18" ht="197.25">
      <c r="A408" s="368">
        <v>8</v>
      </c>
      <c r="B408" s="30"/>
      <c r="C408" s="43"/>
      <c r="D408" s="43"/>
      <c r="E408" s="44" t="s">
        <v>2</v>
      </c>
      <c r="F408" s="28" t="s">
        <v>0</v>
      </c>
      <c r="G408" s="163">
        <v>7450</v>
      </c>
      <c r="H408" s="43"/>
      <c r="I408" s="209"/>
      <c r="J408" s="43"/>
      <c r="K408" s="43"/>
      <c r="L408" s="161"/>
      <c r="M408" s="206"/>
      <c r="N408" s="210">
        <v>297.52</v>
      </c>
      <c r="O408" s="547">
        <v>2216524</v>
      </c>
      <c r="P408" s="569"/>
      <c r="Q408" s="564">
        <f t="shared" si="12"/>
        <v>0</v>
      </c>
      <c r="R408" s="23" t="s">
        <v>845</v>
      </c>
    </row>
    <row r="409" spans="1:18" ht="197.25">
      <c r="A409" s="368">
        <v>9</v>
      </c>
      <c r="B409" s="30"/>
      <c r="C409" s="43"/>
      <c r="D409" s="43"/>
      <c r="E409" s="44" t="s">
        <v>1</v>
      </c>
      <c r="F409" s="28" t="s">
        <v>0</v>
      </c>
      <c r="G409" s="163">
        <v>7450</v>
      </c>
      <c r="H409" s="43"/>
      <c r="I409" s="209"/>
      <c r="J409" s="43"/>
      <c r="K409" s="43"/>
      <c r="L409" s="161"/>
      <c r="M409" s="206"/>
      <c r="N409" s="210">
        <v>163.08000000000001</v>
      </c>
      <c r="O409" s="547">
        <v>1214946</v>
      </c>
      <c r="P409" s="569"/>
      <c r="Q409" s="564">
        <f t="shared" si="12"/>
        <v>0</v>
      </c>
      <c r="R409" s="23" t="s">
        <v>845</v>
      </c>
    </row>
    <row r="410" spans="1:18" ht="315">
      <c r="A410" s="368">
        <v>10</v>
      </c>
      <c r="B410" s="30"/>
      <c r="C410" s="43"/>
      <c r="D410" s="43"/>
      <c r="E410" s="66" t="s">
        <v>529</v>
      </c>
      <c r="F410" s="29" t="s">
        <v>0</v>
      </c>
      <c r="G410" s="211">
        <v>6350</v>
      </c>
      <c r="H410" s="30"/>
      <c r="I410" s="197"/>
      <c r="J410" s="30"/>
      <c r="K410" s="208"/>
      <c r="L410" s="161"/>
      <c r="M410" s="206"/>
      <c r="N410" s="30">
        <v>110</v>
      </c>
      <c r="O410" s="547">
        <v>698500</v>
      </c>
      <c r="P410" s="569"/>
      <c r="Q410" s="564">
        <f t="shared" si="12"/>
        <v>0</v>
      </c>
      <c r="R410" s="23" t="s">
        <v>845</v>
      </c>
    </row>
    <row r="411" spans="1:18" ht="330">
      <c r="A411" s="368">
        <v>11</v>
      </c>
      <c r="B411" s="30"/>
      <c r="C411" s="43"/>
      <c r="D411" s="43"/>
      <c r="E411" s="39" t="s">
        <v>530</v>
      </c>
      <c r="F411" s="29" t="s">
        <v>0</v>
      </c>
      <c r="G411" s="211">
        <v>5700</v>
      </c>
      <c r="H411" s="30"/>
      <c r="I411" s="197"/>
      <c r="J411" s="30"/>
      <c r="K411" s="208"/>
      <c r="L411" s="161"/>
      <c r="M411" s="206"/>
      <c r="N411" s="30">
        <v>62</v>
      </c>
      <c r="O411" s="547">
        <v>353400</v>
      </c>
      <c r="P411" s="569"/>
      <c r="Q411" s="564">
        <f t="shared" si="12"/>
        <v>0</v>
      </c>
      <c r="R411" s="23" t="s">
        <v>845</v>
      </c>
    </row>
    <row r="412" spans="1:18" ht="30">
      <c r="A412" s="368">
        <v>12</v>
      </c>
      <c r="B412" s="30"/>
      <c r="C412" s="43"/>
      <c r="D412" s="43"/>
      <c r="E412" s="39" t="s">
        <v>532</v>
      </c>
      <c r="F412" s="29" t="s">
        <v>0</v>
      </c>
      <c r="G412" s="211">
        <v>7300</v>
      </c>
      <c r="H412" s="30"/>
      <c r="I412" s="197"/>
      <c r="J412" s="30"/>
      <c r="K412" s="208"/>
      <c r="L412" s="161"/>
      <c r="M412" s="206"/>
      <c r="N412" s="30">
        <v>65</v>
      </c>
      <c r="O412" s="547">
        <v>474500</v>
      </c>
      <c r="P412" s="569"/>
      <c r="Q412" s="564">
        <f t="shared" si="12"/>
        <v>0</v>
      </c>
      <c r="R412" s="23" t="s">
        <v>845</v>
      </c>
    </row>
    <row r="413" spans="1:18" ht="45">
      <c r="A413" s="368">
        <v>13</v>
      </c>
      <c r="B413" s="30"/>
      <c r="C413" s="43"/>
      <c r="D413" s="43"/>
      <c r="E413" s="39" t="s">
        <v>533</v>
      </c>
      <c r="F413" s="29" t="s">
        <v>99</v>
      </c>
      <c r="G413" s="211">
        <v>900</v>
      </c>
      <c r="H413" s="30"/>
      <c r="I413" s="197"/>
      <c r="J413" s="30"/>
      <c r="K413" s="208"/>
      <c r="L413" s="161"/>
      <c r="M413" s="206"/>
      <c r="N413" s="30">
        <v>40</v>
      </c>
      <c r="O413" s="547">
        <v>36000</v>
      </c>
      <c r="P413" s="569"/>
      <c r="Q413" s="564">
        <f t="shared" si="12"/>
        <v>0</v>
      </c>
      <c r="R413" s="23" t="s">
        <v>845</v>
      </c>
    </row>
    <row r="414" spans="1:18" ht="30">
      <c r="A414" s="368">
        <v>14</v>
      </c>
      <c r="B414" s="30"/>
      <c r="C414" s="43"/>
      <c r="D414" s="43"/>
      <c r="E414" s="39" t="s">
        <v>527</v>
      </c>
      <c r="F414" s="29" t="s">
        <v>3</v>
      </c>
      <c r="G414" s="211">
        <v>12000</v>
      </c>
      <c r="H414" s="30"/>
      <c r="I414" s="197"/>
      <c r="J414" s="30"/>
      <c r="K414" s="208"/>
      <c r="L414" s="161"/>
      <c r="M414" s="206"/>
      <c r="N414" s="30">
        <v>3</v>
      </c>
      <c r="O414" s="547">
        <v>36000</v>
      </c>
      <c r="P414" s="569"/>
      <c r="Q414" s="564">
        <f t="shared" si="12"/>
        <v>0</v>
      </c>
      <c r="R414" s="23" t="s">
        <v>845</v>
      </c>
    </row>
    <row r="415" spans="1:18" ht="240">
      <c r="A415" s="368">
        <v>15</v>
      </c>
      <c r="B415" s="30"/>
      <c r="C415" s="43"/>
      <c r="D415" s="43"/>
      <c r="E415" s="46" t="s">
        <v>751</v>
      </c>
      <c r="F415" s="29" t="s">
        <v>4</v>
      </c>
      <c r="G415" s="163">
        <v>6240000</v>
      </c>
      <c r="H415" s="30"/>
      <c r="I415" s="197"/>
      <c r="J415" s="30"/>
      <c r="K415" s="208"/>
      <c r="L415" s="161"/>
      <c r="M415" s="206"/>
      <c r="N415" s="30">
        <v>1</v>
      </c>
      <c r="O415" s="547">
        <v>6240000</v>
      </c>
      <c r="P415" s="569"/>
      <c r="Q415" s="564">
        <f t="shared" si="12"/>
        <v>0</v>
      </c>
      <c r="R415" s="23" t="s">
        <v>845</v>
      </c>
    </row>
    <row r="416" spans="1:18" ht="275.25">
      <c r="A416" s="368">
        <v>16</v>
      </c>
      <c r="B416" s="30"/>
      <c r="C416" s="43"/>
      <c r="D416" s="43"/>
      <c r="E416" s="39" t="s">
        <v>525</v>
      </c>
      <c r="F416" s="29" t="s">
        <v>4</v>
      </c>
      <c r="G416" s="163">
        <v>12611958</v>
      </c>
      <c r="H416" s="30"/>
      <c r="I416" s="197"/>
      <c r="J416" s="30"/>
      <c r="K416" s="208"/>
      <c r="L416" s="161"/>
      <c r="M416" s="206"/>
      <c r="N416" s="30">
        <v>1</v>
      </c>
      <c r="O416" s="547">
        <v>12611958</v>
      </c>
      <c r="P416" s="569"/>
      <c r="Q416" s="564">
        <f t="shared" si="12"/>
        <v>0</v>
      </c>
      <c r="R416" s="23" t="s">
        <v>845</v>
      </c>
    </row>
    <row r="417" spans="1:18" ht="330">
      <c r="A417" s="368">
        <v>17</v>
      </c>
      <c r="B417" s="30"/>
      <c r="C417" s="43"/>
      <c r="D417" s="43"/>
      <c r="E417" s="39" t="s">
        <v>620</v>
      </c>
      <c r="F417" s="29" t="s">
        <v>0</v>
      </c>
      <c r="G417" s="163">
        <v>2550</v>
      </c>
      <c r="H417" s="30"/>
      <c r="I417" s="197"/>
      <c r="J417" s="30"/>
      <c r="K417" s="208"/>
      <c r="L417" s="161"/>
      <c r="M417" s="206"/>
      <c r="N417" s="30">
        <v>342</v>
      </c>
      <c r="O417" s="547">
        <v>872100</v>
      </c>
      <c r="P417" s="569"/>
      <c r="Q417" s="564">
        <f t="shared" si="12"/>
        <v>0</v>
      </c>
      <c r="R417" s="23" t="s">
        <v>845</v>
      </c>
    </row>
    <row r="418" spans="1:18" ht="240">
      <c r="A418" s="381">
        <v>18</v>
      </c>
      <c r="B418" s="40"/>
      <c r="C418" s="41"/>
      <c r="D418" s="41"/>
      <c r="E418" s="141" t="s">
        <v>621</v>
      </c>
      <c r="F418" s="122" t="s">
        <v>99</v>
      </c>
      <c r="G418" s="166">
        <v>250</v>
      </c>
      <c r="H418" s="40"/>
      <c r="I418" s="198"/>
      <c r="J418" s="40"/>
      <c r="K418" s="212"/>
      <c r="L418" s="169"/>
      <c r="M418" s="213"/>
      <c r="N418" s="40">
        <v>120</v>
      </c>
      <c r="O418" s="548">
        <v>30000</v>
      </c>
      <c r="P418" s="569"/>
      <c r="Q418" s="564">
        <f t="shared" si="12"/>
        <v>0</v>
      </c>
      <c r="R418" s="23" t="s">
        <v>845</v>
      </c>
    </row>
    <row r="419" spans="1:18" ht="16.5" thickBot="1">
      <c r="A419" s="260"/>
      <c r="B419" s="311"/>
      <c r="C419" s="261"/>
      <c r="D419" s="261"/>
      <c r="E419" s="262"/>
      <c r="F419" s="262"/>
      <c r="G419" s="263"/>
      <c r="H419" s="261"/>
      <c r="I419" s="264"/>
      <c r="J419" s="261"/>
      <c r="K419" s="265"/>
      <c r="L419" s="261"/>
      <c r="M419" s="839" t="s">
        <v>616</v>
      </c>
      <c r="N419" s="840"/>
      <c r="O419" s="542">
        <f>SUM(O401:O418)</f>
        <v>27907402.185000002</v>
      </c>
      <c r="P419" s="567"/>
      <c r="Q419" s="567"/>
      <c r="R419" s="23"/>
    </row>
    <row r="420" spans="1:18" ht="16.5" thickTop="1">
      <c r="A420" s="528"/>
      <c r="B420" s="528"/>
      <c r="C420" s="528"/>
      <c r="D420" s="528"/>
      <c r="E420" s="530"/>
      <c r="F420" s="530"/>
      <c r="G420" s="531"/>
      <c r="H420" s="528"/>
      <c r="I420" s="532"/>
      <c r="J420" s="528"/>
      <c r="K420" s="533"/>
      <c r="L420" s="528"/>
      <c r="M420" s="534"/>
      <c r="N420" s="534"/>
      <c r="O420" s="535"/>
      <c r="P420" s="567"/>
      <c r="Q420" s="567"/>
      <c r="R420" s="23"/>
    </row>
    <row r="421" spans="1:18" ht="15.75">
      <c r="E421" s="6"/>
      <c r="F421" s="6"/>
      <c r="G421" s="409"/>
      <c r="I421" s="410"/>
      <c r="K421" s="21"/>
      <c r="M421" s="411"/>
      <c r="N421" s="411"/>
      <c r="O421" s="412"/>
      <c r="P421" s="567"/>
      <c r="Q421" s="567"/>
      <c r="R421" s="23"/>
    </row>
    <row r="422" spans="1:18" ht="15.75">
      <c r="B422" s="526" t="s">
        <v>804</v>
      </c>
      <c r="E422" s="71" t="s">
        <v>799</v>
      </c>
      <c r="F422" s="526"/>
      <c r="G422" s="409"/>
      <c r="H422" s="526" t="s">
        <v>759</v>
      </c>
      <c r="I422" s="410"/>
      <c r="K422" s="21"/>
      <c r="M422" s="526" t="s">
        <v>802</v>
      </c>
      <c r="N422" s="411"/>
      <c r="O422" s="412"/>
      <c r="P422" s="567"/>
      <c r="Q422" s="567"/>
      <c r="R422" s="23"/>
    </row>
    <row r="423" spans="1:18" ht="15.75">
      <c r="B423" s="526" t="s">
        <v>800</v>
      </c>
      <c r="E423" s="529" t="s">
        <v>800</v>
      </c>
      <c r="F423" s="526"/>
      <c r="G423" s="409"/>
      <c r="H423" t="s">
        <v>800</v>
      </c>
      <c r="I423" s="410"/>
      <c r="K423" s="21"/>
      <c r="M423" s="526" t="s">
        <v>800</v>
      </c>
      <c r="N423" s="411"/>
      <c r="O423" s="412"/>
      <c r="P423" s="567"/>
      <c r="Q423" s="567"/>
      <c r="R423" s="23"/>
    </row>
    <row r="424" spans="1:18" ht="27" thickBot="1">
      <c r="A424" s="855" t="s">
        <v>780</v>
      </c>
      <c r="B424" s="856"/>
      <c r="C424" s="857"/>
      <c r="D424" s="857"/>
      <c r="E424" s="857"/>
      <c r="F424" s="857"/>
      <c r="G424" s="857"/>
      <c r="H424" s="857"/>
      <c r="I424" s="857"/>
      <c r="J424" s="857"/>
      <c r="K424" s="857"/>
      <c r="L424" s="857"/>
      <c r="M424" s="857"/>
      <c r="N424" s="857"/>
      <c r="O424" s="858"/>
      <c r="P424" s="568"/>
      <c r="Q424" s="568"/>
      <c r="R424" s="23"/>
    </row>
    <row r="425" spans="1:18" ht="45">
      <c r="A425" s="368">
        <v>29</v>
      </c>
      <c r="B425" s="30"/>
      <c r="C425" s="43"/>
      <c r="D425" s="43"/>
      <c r="E425" s="277" t="s">
        <v>10</v>
      </c>
      <c r="F425" s="28" t="s">
        <v>3</v>
      </c>
      <c r="G425" s="163">
        <v>629358</v>
      </c>
      <c r="H425" s="30"/>
      <c r="I425" s="197"/>
      <c r="J425" s="30"/>
      <c r="K425" s="208"/>
      <c r="L425" s="161"/>
      <c r="M425" s="206"/>
      <c r="N425" s="30">
        <v>2</v>
      </c>
      <c r="O425" s="546">
        <v>1258716</v>
      </c>
      <c r="P425" s="569"/>
      <c r="Q425" s="569"/>
      <c r="R425" s="23" t="s">
        <v>845</v>
      </c>
    </row>
    <row r="426" spans="1:18" ht="165">
      <c r="A426" s="368">
        <v>30</v>
      </c>
      <c r="B426" s="30"/>
      <c r="C426" s="43"/>
      <c r="D426" s="43"/>
      <c r="E426" s="278" t="s">
        <v>21</v>
      </c>
      <c r="F426" s="28" t="s">
        <v>3</v>
      </c>
      <c r="G426" s="225">
        <v>4814994</v>
      </c>
      <c r="H426" s="30"/>
      <c r="I426" s="197"/>
      <c r="J426" s="30"/>
      <c r="K426" s="208"/>
      <c r="L426" s="161"/>
      <c r="M426" s="206"/>
      <c r="N426" s="30">
        <v>1</v>
      </c>
      <c r="O426" s="547">
        <v>4814994</v>
      </c>
      <c r="P426" s="569"/>
      <c r="Q426" s="569"/>
      <c r="R426" s="23" t="s">
        <v>845</v>
      </c>
    </row>
    <row r="427" spans="1:18" ht="195">
      <c r="A427" s="381">
        <v>31</v>
      </c>
      <c r="B427" s="40"/>
      <c r="C427" s="41"/>
      <c r="D427" s="41"/>
      <c r="E427" s="279" t="s">
        <v>524</v>
      </c>
      <c r="F427" s="122" t="s">
        <v>3</v>
      </c>
      <c r="G427" s="166">
        <v>9540000</v>
      </c>
      <c r="H427" s="40"/>
      <c r="I427" s="198"/>
      <c r="J427" s="40"/>
      <c r="K427" s="212"/>
      <c r="L427" s="169"/>
      <c r="M427" s="213"/>
      <c r="N427" s="40">
        <v>1</v>
      </c>
      <c r="O427" s="548">
        <v>9540000</v>
      </c>
      <c r="P427" s="569"/>
      <c r="Q427" s="569"/>
      <c r="R427" s="23" t="s">
        <v>845</v>
      </c>
    </row>
    <row r="428" spans="1:18" ht="16.5" thickBot="1">
      <c r="A428" s="260"/>
      <c r="B428" s="311"/>
      <c r="C428" s="261"/>
      <c r="D428" s="261"/>
      <c r="E428" s="262"/>
      <c r="F428" s="262"/>
      <c r="G428" s="263"/>
      <c r="H428" s="261"/>
      <c r="I428" s="264"/>
      <c r="J428" s="261"/>
      <c r="K428" s="265"/>
      <c r="L428" s="261"/>
      <c r="M428" s="839" t="s">
        <v>616</v>
      </c>
      <c r="N428" s="840"/>
      <c r="O428" s="542">
        <f>SUM(O425:O427)</f>
        <v>15613710</v>
      </c>
      <c r="P428" s="567"/>
      <c r="Q428" s="567"/>
      <c r="R428" s="23"/>
    </row>
    <row r="429" spans="1:18" ht="16.5" thickTop="1">
      <c r="A429" s="528"/>
      <c r="B429" s="528"/>
      <c r="C429" s="528"/>
      <c r="D429" s="528"/>
      <c r="E429" s="530"/>
      <c r="F429" s="530"/>
      <c r="G429" s="531"/>
      <c r="H429" s="528"/>
      <c r="I429" s="532"/>
      <c r="J429" s="528"/>
      <c r="K429" s="533"/>
      <c r="L429" s="528"/>
      <c r="M429" s="534"/>
      <c r="N429" s="534"/>
      <c r="O429" s="535"/>
      <c r="P429" s="567"/>
      <c r="Q429" s="567"/>
      <c r="R429" s="23"/>
    </row>
    <row r="430" spans="1:18" ht="15.75">
      <c r="E430" s="6"/>
      <c r="F430" s="6"/>
      <c r="G430" s="409"/>
      <c r="I430" s="410"/>
      <c r="K430" s="21"/>
      <c r="M430" s="411"/>
      <c r="N430" s="411"/>
      <c r="O430" s="412"/>
      <c r="P430" s="567"/>
      <c r="Q430" s="567"/>
      <c r="R430" s="23"/>
    </row>
    <row r="431" spans="1:18" ht="15.75">
      <c r="B431" s="526" t="s">
        <v>804</v>
      </c>
      <c r="E431" s="71" t="s">
        <v>799</v>
      </c>
      <c r="F431" s="526"/>
      <c r="G431" s="409"/>
      <c r="H431" s="526" t="s">
        <v>759</v>
      </c>
      <c r="I431" s="410"/>
      <c r="K431" s="21"/>
      <c r="M431" s="526" t="s">
        <v>802</v>
      </c>
      <c r="N431" s="411"/>
      <c r="O431" s="412"/>
      <c r="P431" s="567"/>
      <c r="Q431" s="567"/>
      <c r="R431" s="23"/>
    </row>
    <row r="432" spans="1:18" ht="15.75">
      <c r="B432" s="526" t="s">
        <v>800</v>
      </c>
      <c r="E432" s="529" t="s">
        <v>800</v>
      </c>
      <c r="F432" s="526"/>
      <c r="G432" s="409"/>
      <c r="H432" t="s">
        <v>800</v>
      </c>
      <c r="I432" s="410"/>
      <c r="K432" s="21"/>
      <c r="M432" s="526" t="s">
        <v>800</v>
      </c>
      <c r="N432" s="411"/>
      <c r="O432" s="412"/>
      <c r="P432" s="567"/>
      <c r="Q432" s="567"/>
      <c r="R432" s="23"/>
    </row>
    <row r="433" spans="1:18" ht="27" thickBot="1">
      <c r="A433" s="855" t="s">
        <v>781</v>
      </c>
      <c r="B433" s="856"/>
      <c r="C433" s="857"/>
      <c r="D433" s="857"/>
      <c r="E433" s="857"/>
      <c r="F433" s="857"/>
      <c r="G433" s="857"/>
      <c r="H433" s="857"/>
      <c r="I433" s="857"/>
      <c r="J433" s="857"/>
      <c r="K433" s="857"/>
      <c r="L433" s="857"/>
      <c r="M433" s="857"/>
      <c r="N433" s="857"/>
      <c r="O433" s="858"/>
      <c r="P433" s="568"/>
      <c r="Q433" s="568"/>
      <c r="R433" s="23"/>
    </row>
    <row r="434" spans="1:18" ht="15.75">
      <c r="A434" s="827" t="s">
        <v>522</v>
      </c>
      <c r="B434" s="830" t="s">
        <v>645</v>
      </c>
      <c r="C434" s="822" t="s">
        <v>521</v>
      </c>
      <c r="D434" s="822" t="s">
        <v>520</v>
      </c>
      <c r="E434" s="822" t="s">
        <v>519</v>
      </c>
      <c r="F434" s="552"/>
      <c r="G434" s="149"/>
      <c r="H434" s="822" t="s">
        <v>518</v>
      </c>
      <c r="I434" s="822"/>
      <c r="J434" s="822" t="s">
        <v>517</v>
      </c>
      <c r="K434" s="822"/>
      <c r="L434" s="822" t="s">
        <v>516</v>
      </c>
      <c r="M434" s="822"/>
      <c r="N434" s="822" t="s">
        <v>515</v>
      </c>
      <c r="O434" s="854"/>
      <c r="P434" s="570"/>
      <c r="Q434" s="570"/>
      <c r="R434" s="23"/>
    </row>
    <row r="435" spans="1:18" ht="32.25" thickBot="1">
      <c r="A435" s="828"/>
      <c r="B435" s="831"/>
      <c r="C435" s="829"/>
      <c r="D435" s="829"/>
      <c r="E435" s="829"/>
      <c r="F435" s="553" t="s">
        <v>29</v>
      </c>
      <c r="G435" s="150" t="s">
        <v>28</v>
      </c>
      <c r="H435" s="553" t="s">
        <v>27</v>
      </c>
      <c r="I435" s="553" t="s">
        <v>26</v>
      </c>
      <c r="J435" s="553" t="s">
        <v>27</v>
      </c>
      <c r="K435" s="553" t="s">
        <v>26</v>
      </c>
      <c r="L435" s="553" t="s">
        <v>27</v>
      </c>
      <c r="M435" s="553" t="s">
        <v>26</v>
      </c>
      <c r="N435" s="553" t="s">
        <v>27</v>
      </c>
      <c r="O435" s="549" t="s">
        <v>26</v>
      </c>
      <c r="P435" s="570"/>
      <c r="Q435" s="570"/>
      <c r="R435" s="23"/>
    </row>
    <row r="436" spans="1:18">
      <c r="A436" s="63">
        <v>1</v>
      </c>
      <c r="B436" s="306"/>
      <c r="C436" s="64">
        <v>2</v>
      </c>
      <c r="D436" s="65">
        <v>3</v>
      </c>
      <c r="E436" s="64">
        <v>4</v>
      </c>
      <c r="F436" s="64">
        <v>5</v>
      </c>
      <c r="G436" s="152">
        <v>6</v>
      </c>
      <c r="H436" s="65">
        <v>7</v>
      </c>
      <c r="I436" s="65">
        <v>8</v>
      </c>
      <c r="J436" s="64">
        <v>9</v>
      </c>
      <c r="K436" s="65">
        <v>10</v>
      </c>
      <c r="L436" s="64">
        <v>11</v>
      </c>
      <c r="M436" s="65">
        <v>12</v>
      </c>
      <c r="N436" s="65">
        <v>13</v>
      </c>
      <c r="O436" s="550">
        <v>14</v>
      </c>
      <c r="P436" s="571"/>
      <c r="Q436" s="571"/>
      <c r="R436" s="23"/>
    </row>
    <row r="437" spans="1:18">
      <c r="A437" s="368">
        <v>27</v>
      </c>
      <c r="B437" s="30"/>
      <c r="C437" s="43"/>
      <c r="D437" s="43"/>
      <c r="E437" s="44" t="s">
        <v>12</v>
      </c>
      <c r="F437" s="28" t="s">
        <v>4</v>
      </c>
      <c r="G437" s="163">
        <v>155378</v>
      </c>
      <c r="H437" s="30"/>
      <c r="I437" s="197"/>
      <c r="J437" s="43"/>
      <c r="K437" s="207"/>
      <c r="L437" s="161"/>
      <c r="M437" s="206"/>
      <c r="N437" s="30">
        <v>1</v>
      </c>
      <c r="O437" s="547">
        <v>155378</v>
      </c>
      <c r="P437" s="569"/>
      <c r="Q437" s="569"/>
      <c r="R437" s="23" t="s">
        <v>845</v>
      </c>
    </row>
    <row r="438" spans="1:18">
      <c r="A438" s="381">
        <v>28</v>
      </c>
      <c r="B438" s="40"/>
      <c r="C438" s="41"/>
      <c r="D438" s="41"/>
      <c r="E438" s="274" t="s">
        <v>11</v>
      </c>
      <c r="F438" s="122" t="s">
        <v>4</v>
      </c>
      <c r="G438" s="166">
        <v>460242</v>
      </c>
      <c r="H438" s="40"/>
      <c r="I438" s="198"/>
      <c r="J438" s="41"/>
      <c r="K438" s="224"/>
      <c r="L438" s="169"/>
      <c r="M438" s="213"/>
      <c r="N438" s="40">
        <v>1</v>
      </c>
      <c r="O438" s="548">
        <v>460242</v>
      </c>
      <c r="P438" s="569"/>
      <c r="Q438" s="569"/>
      <c r="R438" s="23" t="s">
        <v>845</v>
      </c>
    </row>
    <row r="439" spans="1:18" ht="16.5" thickBot="1">
      <c r="A439" s="260"/>
      <c r="B439" s="311"/>
      <c r="C439" s="261"/>
      <c r="D439" s="261"/>
      <c r="E439" s="262"/>
      <c r="F439" s="262"/>
      <c r="G439" s="263"/>
      <c r="H439" s="261"/>
      <c r="I439" s="264"/>
      <c r="J439" s="261"/>
      <c r="K439" s="265"/>
      <c r="L439" s="261"/>
      <c r="M439" s="841" t="s">
        <v>616</v>
      </c>
      <c r="N439" s="842"/>
      <c r="O439" s="542">
        <f>SUM(O437:O438)</f>
        <v>615620</v>
      </c>
      <c r="P439" s="567"/>
      <c r="Q439" s="567"/>
      <c r="R439" s="23"/>
    </row>
    <row r="440" spans="1:18" ht="16.5" thickTop="1">
      <c r="A440" s="528"/>
      <c r="B440" s="528"/>
      <c r="C440" s="528"/>
      <c r="D440" s="528"/>
      <c r="E440" s="530"/>
      <c r="F440" s="530"/>
      <c r="G440" s="531"/>
      <c r="H440" s="528"/>
      <c r="I440" s="532"/>
      <c r="J440" s="528"/>
      <c r="K440" s="533"/>
      <c r="L440" s="528"/>
      <c r="M440" s="536"/>
      <c r="N440" s="536"/>
      <c r="O440" s="535"/>
      <c r="P440" s="567"/>
      <c r="Q440" s="567"/>
      <c r="R440" s="23"/>
    </row>
    <row r="441" spans="1:18" ht="15.75">
      <c r="E441" s="6"/>
      <c r="F441" s="6"/>
      <c r="G441" s="409"/>
      <c r="I441" s="410"/>
      <c r="K441" s="21"/>
      <c r="M441" s="527"/>
      <c r="N441" s="527"/>
      <c r="O441" s="412"/>
      <c r="P441" s="567"/>
      <c r="Q441" s="567"/>
      <c r="R441" s="23"/>
    </row>
    <row r="442" spans="1:18" ht="15.75">
      <c r="B442" s="526" t="s">
        <v>804</v>
      </c>
      <c r="E442" s="71" t="s">
        <v>799</v>
      </c>
      <c r="F442" s="526"/>
      <c r="G442" s="409"/>
      <c r="H442" s="526" t="s">
        <v>759</v>
      </c>
      <c r="I442" s="410"/>
      <c r="K442" s="21"/>
      <c r="M442" s="526" t="s">
        <v>802</v>
      </c>
      <c r="N442" s="411"/>
      <c r="O442" s="412"/>
      <c r="P442" s="567"/>
      <c r="Q442" s="567"/>
      <c r="R442" s="23"/>
    </row>
    <row r="443" spans="1:18" ht="15.75">
      <c r="B443" s="526" t="s">
        <v>800</v>
      </c>
      <c r="E443" s="529" t="s">
        <v>800</v>
      </c>
      <c r="F443" s="526"/>
      <c r="G443" s="409"/>
      <c r="H443" t="s">
        <v>800</v>
      </c>
      <c r="I443" s="410"/>
      <c r="K443" s="21"/>
      <c r="M443" s="526" t="s">
        <v>800</v>
      </c>
      <c r="N443" s="411"/>
      <c r="O443" s="412"/>
      <c r="P443" s="567"/>
      <c r="Q443" s="567"/>
      <c r="R443" s="23"/>
    </row>
    <row r="444" spans="1:18" ht="27" thickBot="1">
      <c r="A444" s="855" t="s">
        <v>583</v>
      </c>
      <c r="B444" s="856"/>
      <c r="C444" s="857"/>
      <c r="D444" s="857"/>
      <c r="E444" s="857"/>
      <c r="F444" s="857"/>
      <c r="G444" s="857"/>
      <c r="H444" s="857"/>
      <c r="I444" s="857"/>
      <c r="J444" s="857"/>
      <c r="K444" s="857"/>
      <c r="L444" s="857"/>
      <c r="M444" s="857"/>
      <c r="N444" s="857"/>
      <c r="O444" s="858"/>
      <c r="P444" s="568"/>
      <c r="Q444" s="568"/>
      <c r="R444" s="23"/>
    </row>
    <row r="445" spans="1:18" ht="15.75" thickBot="1">
      <c r="A445" s="384">
        <v>32</v>
      </c>
      <c r="B445" s="45"/>
      <c r="C445" s="42"/>
      <c r="D445" s="42"/>
      <c r="E445" s="282" t="s">
        <v>13</v>
      </c>
      <c r="F445" s="98" t="s">
        <v>3</v>
      </c>
      <c r="G445" s="226">
        <v>6176</v>
      </c>
      <c r="H445" s="45"/>
      <c r="I445" s="227"/>
      <c r="J445" s="42"/>
      <c r="K445" s="228"/>
      <c r="L445" s="229"/>
      <c r="M445" s="230"/>
      <c r="N445" s="45">
        <v>31</v>
      </c>
      <c r="O445" s="551">
        <v>191456</v>
      </c>
      <c r="P445" s="569"/>
      <c r="Q445" s="569"/>
      <c r="R445" s="23" t="s">
        <v>845</v>
      </c>
    </row>
    <row r="446" spans="1:18" ht="16.5" thickBot="1">
      <c r="A446" s="260"/>
      <c r="B446" s="311"/>
      <c r="C446" s="261"/>
      <c r="D446" s="261"/>
      <c r="E446" s="262"/>
      <c r="F446" s="262"/>
      <c r="G446" s="263"/>
      <c r="H446" s="261"/>
      <c r="I446" s="264"/>
      <c r="J446" s="261"/>
      <c r="K446" s="265"/>
      <c r="L446" s="261"/>
      <c r="M446" s="843" t="s">
        <v>616</v>
      </c>
      <c r="N446" s="844"/>
      <c r="O446" s="542">
        <f>SUM(O445)</f>
        <v>191456</v>
      </c>
      <c r="P446" s="567"/>
      <c r="Q446" s="567"/>
      <c r="R446" s="23"/>
    </row>
    <row r="447" spans="1:18" ht="16.5" thickTop="1">
      <c r="A447" s="528"/>
      <c r="B447" s="528"/>
      <c r="C447" s="528"/>
      <c r="D447" s="528"/>
      <c r="E447" s="530"/>
      <c r="F447" s="530"/>
      <c r="G447" s="531"/>
      <c r="H447" s="528"/>
      <c r="I447" s="532"/>
      <c r="J447" s="528"/>
      <c r="K447" s="533"/>
      <c r="L447" s="528"/>
      <c r="M447" s="534"/>
      <c r="N447" s="534"/>
      <c r="O447" s="535"/>
      <c r="P447" s="567"/>
      <c r="Q447" s="567"/>
      <c r="R447" s="23"/>
    </row>
    <row r="448" spans="1:18" ht="15.75">
      <c r="E448" s="6"/>
      <c r="F448" s="6"/>
      <c r="G448" s="409"/>
      <c r="I448" s="410"/>
      <c r="K448" s="21"/>
      <c r="M448" s="411"/>
      <c r="N448" s="411"/>
      <c r="O448" s="412"/>
      <c r="P448" s="567"/>
      <c r="Q448" s="567"/>
      <c r="R448" s="23"/>
    </row>
    <row r="449" spans="1:18" ht="15.75">
      <c r="B449" s="526" t="s">
        <v>804</v>
      </c>
      <c r="E449" s="71" t="s">
        <v>799</v>
      </c>
      <c r="F449" s="526"/>
      <c r="G449" s="409"/>
      <c r="H449" s="526" t="s">
        <v>759</v>
      </c>
      <c r="I449" s="410"/>
      <c r="K449" s="21"/>
      <c r="M449" s="526" t="s">
        <v>802</v>
      </c>
      <c r="N449" s="411"/>
      <c r="O449" s="412"/>
      <c r="P449" s="567"/>
      <c r="Q449" s="567"/>
      <c r="R449" s="23"/>
    </row>
    <row r="450" spans="1:18" ht="15.75">
      <c r="B450" s="526" t="s">
        <v>800</v>
      </c>
      <c r="E450" s="529" t="s">
        <v>800</v>
      </c>
      <c r="F450" s="526"/>
      <c r="G450" s="409"/>
      <c r="H450" t="s">
        <v>800</v>
      </c>
      <c r="I450" s="410"/>
      <c r="K450" s="21"/>
      <c r="M450" s="526" t="s">
        <v>800</v>
      </c>
      <c r="N450" s="411"/>
      <c r="O450" s="412"/>
      <c r="P450" s="567"/>
      <c r="Q450" s="567"/>
      <c r="R450" s="23"/>
    </row>
    <row r="451" spans="1:18" ht="27" thickBot="1">
      <c r="A451" s="855" t="s">
        <v>782</v>
      </c>
      <c r="B451" s="856"/>
      <c r="C451" s="857"/>
      <c r="D451" s="857"/>
      <c r="E451" s="857"/>
      <c r="F451" s="857"/>
      <c r="G451" s="857"/>
      <c r="H451" s="857"/>
      <c r="I451" s="857"/>
      <c r="J451" s="857"/>
      <c r="K451" s="857"/>
      <c r="L451" s="857"/>
      <c r="M451" s="857"/>
      <c r="N451" s="857"/>
      <c r="O451" s="858"/>
      <c r="P451" s="568"/>
      <c r="Q451" s="568"/>
      <c r="R451" s="23"/>
    </row>
    <row r="452" spans="1:18" ht="70.5" customHeight="1">
      <c r="A452" s="368">
        <v>19</v>
      </c>
      <c r="B452" s="30"/>
      <c r="C452" s="43"/>
      <c r="D452" s="43"/>
      <c r="E452" s="46" t="s">
        <v>20</v>
      </c>
      <c r="F452" s="28" t="s">
        <v>3</v>
      </c>
      <c r="G452" s="163">
        <v>42150</v>
      </c>
      <c r="H452" s="30"/>
      <c r="I452" s="197"/>
      <c r="J452" s="43"/>
      <c r="K452" s="43"/>
      <c r="L452" s="161"/>
      <c r="M452" s="206"/>
      <c r="N452" s="30">
        <v>2</v>
      </c>
      <c r="O452" s="546">
        <v>84300</v>
      </c>
      <c r="P452" s="569"/>
      <c r="Q452" s="569"/>
      <c r="R452" s="23" t="s">
        <v>845</v>
      </c>
    </row>
    <row r="453" spans="1:18" ht="82.5" customHeight="1">
      <c r="A453" s="368">
        <v>20</v>
      </c>
      <c r="B453" s="30"/>
      <c r="C453" s="43"/>
      <c r="D453" s="43"/>
      <c r="E453" s="46" t="s">
        <v>19</v>
      </c>
      <c r="F453" s="28" t="s">
        <v>3</v>
      </c>
      <c r="G453" s="163">
        <v>60008</v>
      </c>
      <c r="H453" s="30"/>
      <c r="I453" s="197"/>
      <c r="J453" s="43"/>
      <c r="K453" s="43"/>
      <c r="L453" s="161"/>
      <c r="M453" s="206"/>
      <c r="N453" s="30">
        <v>6</v>
      </c>
      <c r="O453" s="547">
        <v>360048</v>
      </c>
      <c r="P453" s="569"/>
      <c r="Q453" s="569"/>
      <c r="R453" s="23" t="s">
        <v>845</v>
      </c>
    </row>
    <row r="454" spans="1:18" ht="83.25" customHeight="1">
      <c r="A454" s="368">
        <v>21</v>
      </c>
      <c r="B454" s="30"/>
      <c r="C454" s="43"/>
      <c r="D454" s="43"/>
      <c r="E454" s="46" t="s">
        <v>18</v>
      </c>
      <c r="F454" s="28" t="s">
        <v>3</v>
      </c>
      <c r="G454" s="163">
        <v>22201</v>
      </c>
      <c r="H454" s="30"/>
      <c r="I454" s="197"/>
      <c r="J454" s="43"/>
      <c r="K454" s="43"/>
      <c r="L454" s="161"/>
      <c r="M454" s="206"/>
      <c r="N454" s="30">
        <v>2</v>
      </c>
      <c r="O454" s="547">
        <v>44402</v>
      </c>
      <c r="P454" s="569"/>
      <c r="Q454" s="569"/>
      <c r="R454" s="23" t="s">
        <v>845</v>
      </c>
    </row>
    <row r="455" spans="1:18" ht="105">
      <c r="A455" s="368">
        <v>22</v>
      </c>
      <c r="B455" s="30"/>
      <c r="C455" s="43"/>
      <c r="D455" s="43"/>
      <c r="E455" s="46" t="s">
        <v>17</v>
      </c>
      <c r="F455" s="28" t="s">
        <v>4</v>
      </c>
      <c r="G455" s="163">
        <v>48103</v>
      </c>
      <c r="H455" s="30"/>
      <c r="I455" s="197"/>
      <c r="J455" s="43"/>
      <c r="K455" s="43"/>
      <c r="L455" s="161"/>
      <c r="M455" s="206"/>
      <c r="N455" s="30">
        <v>1</v>
      </c>
      <c r="O455" s="547">
        <v>48103</v>
      </c>
      <c r="P455" s="569"/>
      <c r="Q455" s="569"/>
      <c r="R455" s="23" t="s">
        <v>845</v>
      </c>
    </row>
    <row r="456" spans="1:18" ht="105">
      <c r="A456" s="368">
        <v>24</v>
      </c>
      <c r="B456" s="30"/>
      <c r="C456" s="43"/>
      <c r="D456" s="43"/>
      <c r="E456" s="46" t="s">
        <v>7</v>
      </c>
      <c r="F456" s="29" t="s">
        <v>4</v>
      </c>
      <c r="G456" s="163">
        <v>48103</v>
      </c>
      <c r="H456" s="30"/>
      <c r="I456" s="197"/>
      <c r="J456" s="30"/>
      <c r="K456" s="208"/>
      <c r="L456" s="161"/>
      <c r="M456" s="206"/>
      <c r="N456" s="30">
        <v>1</v>
      </c>
      <c r="O456" s="547">
        <v>48103</v>
      </c>
      <c r="P456" s="569"/>
      <c r="Q456" s="569"/>
      <c r="R456" s="23" t="s">
        <v>845</v>
      </c>
    </row>
    <row r="457" spans="1:18" ht="110.25" customHeight="1">
      <c r="A457" s="368">
        <v>25</v>
      </c>
      <c r="B457" s="30"/>
      <c r="C457" s="43"/>
      <c r="D457" s="43"/>
      <c r="E457" s="46" t="s">
        <v>6</v>
      </c>
      <c r="F457" s="29" t="s">
        <v>4</v>
      </c>
      <c r="G457" s="163">
        <v>17401</v>
      </c>
      <c r="H457" s="30"/>
      <c r="I457" s="197"/>
      <c r="J457" s="30"/>
      <c r="K457" s="208"/>
      <c r="L457" s="161"/>
      <c r="M457" s="206"/>
      <c r="N457" s="30">
        <v>1</v>
      </c>
      <c r="O457" s="547">
        <v>17401</v>
      </c>
      <c r="P457" s="569"/>
      <c r="Q457" s="569"/>
      <c r="R457" s="23" t="s">
        <v>845</v>
      </c>
    </row>
    <row r="458" spans="1:18" ht="409.5">
      <c r="A458" s="368">
        <v>23</v>
      </c>
      <c r="B458" s="30"/>
      <c r="C458" s="43"/>
      <c r="D458" s="43"/>
      <c r="E458" s="46" t="s">
        <v>16</v>
      </c>
      <c r="F458" s="28" t="s">
        <v>4</v>
      </c>
      <c r="G458" s="163">
        <v>222013</v>
      </c>
      <c r="H458" s="30"/>
      <c r="I458" s="197"/>
      <c r="J458" s="43"/>
      <c r="K458" s="43"/>
      <c r="L458" s="161"/>
      <c r="M458" s="206"/>
      <c r="N458" s="30">
        <v>1</v>
      </c>
      <c r="O458" s="547">
        <v>222013</v>
      </c>
      <c r="P458" s="569"/>
      <c r="Q458" s="569"/>
      <c r="R458" s="23" t="s">
        <v>845</v>
      </c>
    </row>
    <row r="459" spans="1:18" ht="409.5">
      <c r="A459" s="381">
        <v>26</v>
      </c>
      <c r="B459" s="40"/>
      <c r="C459" s="41"/>
      <c r="D459" s="41"/>
      <c r="E459" s="272" t="s">
        <v>5</v>
      </c>
      <c r="F459" s="122" t="s">
        <v>4</v>
      </c>
      <c r="G459" s="166">
        <v>222013</v>
      </c>
      <c r="H459" s="40"/>
      <c r="I459" s="198"/>
      <c r="J459" s="40"/>
      <c r="K459" s="212"/>
      <c r="L459" s="169"/>
      <c r="M459" s="213"/>
      <c r="N459" s="40">
        <v>1</v>
      </c>
      <c r="O459" s="548">
        <v>222013</v>
      </c>
      <c r="P459" s="569"/>
      <c r="Q459" s="569"/>
      <c r="R459" s="23" t="s">
        <v>845</v>
      </c>
    </row>
    <row r="460" spans="1:18" ht="16.5" thickBot="1">
      <c r="A460" s="260"/>
      <c r="B460" s="311"/>
      <c r="C460" s="261"/>
      <c r="D460" s="261"/>
      <c r="E460" s="262"/>
      <c r="F460" s="262"/>
      <c r="G460" s="263"/>
      <c r="H460" s="261"/>
      <c r="I460" s="264"/>
      <c r="J460" s="261"/>
      <c r="K460" s="265"/>
      <c r="L460" s="261"/>
      <c r="M460" s="839" t="s">
        <v>616</v>
      </c>
      <c r="N460" s="840"/>
      <c r="O460" s="542">
        <f>SUM(O452:O459)</f>
        <v>1046383</v>
      </c>
      <c r="P460" s="567"/>
      <c r="Q460" s="567"/>
      <c r="R460" s="23"/>
    </row>
    <row r="461" spans="1:18" ht="15.75" thickTop="1">
      <c r="A461" s="528"/>
      <c r="B461" s="528"/>
      <c r="C461" s="528"/>
      <c r="D461" s="528"/>
      <c r="E461" s="528"/>
      <c r="F461" s="528"/>
      <c r="G461" s="528"/>
      <c r="H461" s="528"/>
      <c r="I461" s="528"/>
      <c r="J461" s="528"/>
      <c r="K461" s="528"/>
      <c r="L461" s="528"/>
      <c r="M461" s="528"/>
      <c r="N461" s="528"/>
      <c r="O461" s="528"/>
      <c r="P461" s="555"/>
      <c r="Q461" s="555"/>
      <c r="R461" s="23"/>
    </row>
    <row r="462" spans="1:18">
      <c r="R462" s="23"/>
    </row>
    <row r="463" spans="1:18" ht="15.75">
      <c r="B463" s="526" t="s">
        <v>804</v>
      </c>
      <c r="E463" s="71" t="s">
        <v>799</v>
      </c>
      <c r="F463" s="526"/>
      <c r="G463" s="409"/>
      <c r="H463" s="526" t="s">
        <v>759</v>
      </c>
      <c r="I463" s="410"/>
      <c r="K463" s="21"/>
      <c r="M463" s="526" t="s">
        <v>802</v>
      </c>
      <c r="N463" s="411"/>
      <c r="O463" s="412"/>
      <c r="P463" s="412"/>
      <c r="Q463" s="412"/>
      <c r="R463" s="23"/>
    </row>
    <row r="464" spans="1:18" ht="15.75">
      <c r="B464" s="526" t="s">
        <v>800</v>
      </c>
      <c r="E464" s="529" t="s">
        <v>800</v>
      </c>
      <c r="F464" s="526"/>
      <c r="G464" s="409"/>
      <c r="H464" t="s">
        <v>800</v>
      </c>
      <c r="I464" s="410"/>
      <c r="K464" s="21"/>
      <c r="M464" s="526" t="s">
        <v>800</v>
      </c>
      <c r="N464" s="411"/>
      <c r="O464" s="412"/>
      <c r="P464" s="412"/>
      <c r="Q464" s="412"/>
      <c r="R464" s="23"/>
    </row>
  </sheetData>
  <mergeCells count="44">
    <mergeCell ref="A451:O451"/>
    <mergeCell ref="M460:N460"/>
    <mergeCell ref="J434:K434"/>
    <mergeCell ref="L434:M434"/>
    <mergeCell ref="N434:O434"/>
    <mergeCell ref="M439:N439"/>
    <mergeCell ref="A444:O444"/>
    <mergeCell ref="M446:N446"/>
    <mergeCell ref="A434:A435"/>
    <mergeCell ref="B434:B435"/>
    <mergeCell ref="C434:C435"/>
    <mergeCell ref="D434:D435"/>
    <mergeCell ref="E434:E435"/>
    <mergeCell ref="H434:I434"/>
    <mergeCell ref="A433:O433"/>
    <mergeCell ref="M241:N241"/>
    <mergeCell ref="A246:O246"/>
    <mergeCell ref="M269:N269"/>
    <mergeCell ref="A274:O274"/>
    <mergeCell ref="M313:N313"/>
    <mergeCell ref="A318:O318"/>
    <mergeCell ref="M395:N395"/>
    <mergeCell ref="A400:O400"/>
    <mergeCell ref="M419:N419"/>
    <mergeCell ref="A424:O424"/>
    <mergeCell ref="M428:N428"/>
    <mergeCell ref="M187:N187"/>
    <mergeCell ref="M192:N192"/>
    <mergeCell ref="M202:N202"/>
    <mergeCell ref="A207:O207"/>
    <mergeCell ref="P2:P3"/>
    <mergeCell ref="Q2:Q3"/>
    <mergeCell ref="A5:Q5"/>
    <mergeCell ref="A6:Q6"/>
    <mergeCell ref="A1:O1"/>
    <mergeCell ref="A2:A3"/>
    <mergeCell ref="B2:B3"/>
    <mergeCell ref="C2:C3"/>
    <mergeCell ref="D2:D3"/>
    <mergeCell ref="E2:E3"/>
    <mergeCell ref="H2:I2"/>
    <mergeCell ref="J2:K2"/>
    <mergeCell ref="L2:M2"/>
    <mergeCell ref="N2:O2"/>
  </mergeCells>
  <pageMargins left="0.9055118110236221" right="0.51181102362204722" top="0.94488188976377963" bottom="0.55118110236220474" header="0.31496062992125984" footer="0.31496062992125984"/>
  <pageSetup paperSize="8" scale="95" fitToHeight="25" orientation="landscape" verticalDpi="300" r:id="rId1"/>
  <headerFooter>
    <oddFooter>Page &amp;P of &amp;N</oddFooter>
  </headerFooter>
  <rowBreaks count="26" manualBreakCount="26">
    <brk id="29" max="16" man="1"/>
    <brk id="48" max="16" man="1"/>
    <brk id="69" max="16" man="1"/>
    <brk id="94" max="16" man="1"/>
    <brk id="125" max="16" man="1"/>
    <brk id="140" max="16" man="1"/>
    <brk id="155" max="16" man="1"/>
    <brk id="179" max="16" man="1"/>
    <brk id="206" max="16383" man="1"/>
    <brk id="245" max="16383" man="1"/>
    <brk id="273" max="16" man="1"/>
    <brk id="296" max="16383" man="1"/>
    <brk id="317" max="16" man="1"/>
    <brk id="343" max="16" man="1"/>
    <brk id="373" max="16" man="1"/>
    <brk id="399" max="16" man="1"/>
    <brk id="404" max="16" man="1"/>
    <brk id="408" max="16" man="1"/>
    <brk id="410" max="16" man="1"/>
    <brk id="414" max="16" man="1"/>
    <brk id="416" max="16" man="1"/>
    <brk id="423" max="16" man="1"/>
    <brk id="432" max="16" man="1"/>
    <brk id="443" max="16" man="1"/>
    <brk id="450" max="16" man="1"/>
    <brk id="457" max="16" man="1"/>
  </rowBreaks>
</worksheet>
</file>

<file path=xl/worksheets/sheet24.xml><?xml version="1.0" encoding="utf-8"?>
<worksheet xmlns="http://schemas.openxmlformats.org/spreadsheetml/2006/main" xmlns:r="http://schemas.openxmlformats.org/officeDocument/2006/relationships">
  <sheetPr codeName="Sheet8"/>
  <dimension ref="C7:H14"/>
  <sheetViews>
    <sheetView workbookViewId="0">
      <selection activeCell="G33" sqref="G33"/>
    </sheetView>
  </sheetViews>
  <sheetFormatPr defaultRowHeight="15"/>
  <cols>
    <col min="4" max="4" width="63.85546875" customWidth="1"/>
  </cols>
  <sheetData>
    <row r="7" spans="3:8">
      <c r="C7" s="67" t="s">
        <v>522</v>
      </c>
      <c r="D7" s="67" t="s">
        <v>560</v>
      </c>
      <c r="E7" s="67" t="s">
        <v>29</v>
      </c>
      <c r="F7" s="67" t="s">
        <v>27</v>
      </c>
      <c r="G7" s="67" t="s">
        <v>792</v>
      </c>
      <c r="H7" s="67" t="s">
        <v>590</v>
      </c>
    </row>
    <row r="8" spans="3:8" ht="180">
      <c r="C8" s="67">
        <v>1</v>
      </c>
      <c r="D8" s="325" t="s">
        <v>15</v>
      </c>
      <c r="E8" s="67" t="s">
        <v>0</v>
      </c>
      <c r="F8" s="67">
        <v>119.35</v>
      </c>
      <c r="G8" s="67">
        <v>4665</v>
      </c>
      <c r="H8" s="67">
        <f>F8*G8</f>
        <v>556767.75</v>
      </c>
    </row>
    <row r="9" spans="3:8">
      <c r="C9" s="67"/>
      <c r="D9" s="489" t="s">
        <v>793</v>
      </c>
      <c r="E9" s="67" t="s">
        <v>0</v>
      </c>
      <c r="F9" s="67">
        <v>2899</v>
      </c>
      <c r="G9" s="67"/>
      <c r="H9" s="67"/>
    </row>
    <row r="10" spans="3:8">
      <c r="C10" s="67"/>
      <c r="D10" s="489" t="s">
        <v>794</v>
      </c>
      <c r="E10" s="67" t="s">
        <v>0</v>
      </c>
      <c r="F10" s="67">
        <f>ROUND(F9*0.2,0)</f>
        <v>580</v>
      </c>
      <c r="G10" s="67"/>
      <c r="H10" s="67"/>
    </row>
    <row r="11" spans="3:8">
      <c r="C11" s="67"/>
      <c r="D11" s="489" t="s">
        <v>796</v>
      </c>
      <c r="E11" s="67"/>
      <c r="F11" s="67">
        <f>SUM(F9:F10)</f>
        <v>3479</v>
      </c>
      <c r="G11" s="67"/>
      <c r="H11" s="67"/>
    </row>
    <row r="12" spans="3:8">
      <c r="C12" s="67"/>
      <c r="D12" s="489" t="s">
        <v>795</v>
      </c>
      <c r="E12" s="67" t="s">
        <v>0</v>
      </c>
      <c r="F12" s="67">
        <f>ROUND(F11*0.13615,0)</f>
        <v>474</v>
      </c>
      <c r="G12" s="67"/>
      <c r="H12" s="67"/>
    </row>
    <row r="13" spans="3:8">
      <c r="C13" s="67"/>
      <c r="D13" s="489" t="s">
        <v>797</v>
      </c>
      <c r="E13" s="67" t="s">
        <v>0</v>
      </c>
      <c r="F13" s="67">
        <f>ROUND(F12+F11,0)</f>
        <v>3953</v>
      </c>
      <c r="G13" s="67"/>
      <c r="H13" s="67"/>
    </row>
    <row r="14" spans="3:8">
      <c r="C14" s="67"/>
      <c r="D14" s="489" t="s">
        <v>798</v>
      </c>
      <c r="E14" s="67" t="s">
        <v>0</v>
      </c>
      <c r="F14" s="67">
        <f>ROUND(F13*1.18,0)</f>
        <v>4665</v>
      </c>
      <c r="G14" s="67"/>
      <c r="H14" s="6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3">
    <pageSetUpPr fitToPage="1"/>
  </sheetPr>
  <dimension ref="A1:N61"/>
  <sheetViews>
    <sheetView topLeftCell="A34" zoomScale="98" zoomScaleNormal="98" workbookViewId="0">
      <selection activeCell="G33" sqref="G33"/>
    </sheetView>
  </sheetViews>
  <sheetFormatPr defaultRowHeight="15"/>
  <cols>
    <col min="1" max="1" width="5.28515625" style="15" bestFit="1" customWidth="1"/>
    <col min="2" max="2" width="44.28515625" style="70" customWidth="1"/>
    <col min="3" max="3" width="7.5703125" style="70" customWidth="1"/>
    <col min="4" max="4" width="14.5703125" style="70" bestFit="1" customWidth="1"/>
    <col min="5" max="5" width="14.7109375" style="15" customWidth="1"/>
    <col min="6" max="10" width="14.7109375" style="71" customWidth="1"/>
    <col min="11" max="11" width="20.140625" customWidth="1"/>
    <col min="12" max="12" width="12.85546875" bestFit="1" customWidth="1"/>
    <col min="13" max="13" width="14.85546875" bestFit="1" customWidth="1"/>
    <col min="14" max="14" width="15.28515625" bestFit="1" customWidth="1"/>
  </cols>
  <sheetData>
    <row r="1" spans="1:13" ht="42.6" customHeight="1" thickBot="1">
      <c r="A1" s="859" t="s">
        <v>595</v>
      </c>
      <c r="B1" s="860"/>
      <c r="C1" s="860"/>
      <c r="D1" s="860"/>
      <c r="E1" s="860"/>
      <c r="F1" s="860"/>
      <c r="G1" s="860"/>
      <c r="H1" s="860"/>
      <c r="I1" s="860"/>
      <c r="J1" s="860"/>
      <c r="K1" s="861"/>
    </row>
    <row r="2" spans="1:13" ht="20.100000000000001" customHeight="1" thickBot="1">
      <c r="A2" s="862" t="s">
        <v>762</v>
      </c>
      <c r="B2" s="863"/>
      <c r="C2" s="863"/>
      <c r="D2" s="863"/>
      <c r="E2" s="863"/>
      <c r="F2" s="863"/>
      <c r="G2" s="863"/>
      <c r="H2" s="863"/>
      <c r="I2" s="863"/>
      <c r="J2" s="863"/>
      <c r="K2" s="864"/>
    </row>
    <row r="3" spans="1:13" ht="59.1" customHeight="1">
      <c r="A3" s="488" t="s">
        <v>522</v>
      </c>
      <c r="B3" s="485" t="s">
        <v>560</v>
      </c>
      <c r="C3" s="485"/>
      <c r="D3" s="485"/>
      <c r="E3" s="485" t="s">
        <v>752</v>
      </c>
      <c r="F3" s="485" t="s">
        <v>753</v>
      </c>
      <c r="G3" s="485" t="s">
        <v>754</v>
      </c>
      <c r="H3" s="485" t="s">
        <v>729</v>
      </c>
      <c r="I3" s="485" t="s">
        <v>513</v>
      </c>
      <c r="J3" s="485" t="s">
        <v>512</v>
      </c>
      <c r="K3" s="485" t="s">
        <v>561</v>
      </c>
    </row>
    <row r="4" spans="1:13" ht="15.75" thickBot="1">
      <c r="A4" s="486"/>
      <c r="B4" s="486"/>
      <c r="C4" s="486"/>
      <c r="D4" s="486"/>
      <c r="E4" s="414" t="s">
        <v>726</v>
      </c>
      <c r="F4" s="414" t="s">
        <v>726</v>
      </c>
      <c r="G4" s="414" t="s">
        <v>726</v>
      </c>
      <c r="H4" s="414" t="s">
        <v>726</v>
      </c>
      <c r="I4" s="414" t="s">
        <v>726</v>
      </c>
      <c r="J4" s="414" t="s">
        <v>726</v>
      </c>
      <c r="K4" s="486"/>
    </row>
    <row r="5" spans="1:13" s="402" customFormat="1" ht="15.75" thickBot="1">
      <c r="A5" s="487">
        <v>1</v>
      </c>
      <c r="B5" s="487">
        <v>2</v>
      </c>
      <c r="C5" s="487">
        <v>3</v>
      </c>
      <c r="D5" s="487"/>
      <c r="E5" s="487">
        <v>4</v>
      </c>
      <c r="F5" s="487">
        <v>5</v>
      </c>
      <c r="G5" s="487">
        <v>6</v>
      </c>
      <c r="H5" s="487">
        <v>7</v>
      </c>
      <c r="I5" s="487">
        <v>8</v>
      </c>
      <c r="J5" s="487">
        <v>9</v>
      </c>
      <c r="K5" s="487">
        <v>10</v>
      </c>
    </row>
    <row r="6" spans="1:13" ht="25.15" customHeight="1">
      <c r="A6" s="415">
        <v>1</v>
      </c>
      <c r="B6" s="416" t="s">
        <v>540</v>
      </c>
      <c r="C6" s="415"/>
      <c r="D6" s="415"/>
      <c r="E6" s="417">
        <f>'RE-CS'!AA6</f>
        <v>40701300.799999997</v>
      </c>
      <c r="F6" s="418">
        <f ca="1">'RE-CS'!AB6</f>
        <v>7352080</v>
      </c>
      <c r="G6" s="418">
        <f>'RE-CS'!X6</f>
        <v>48053380.799999997</v>
      </c>
      <c r="H6" s="419">
        <f>'RE-CS'!W6</f>
        <v>43223650.441</v>
      </c>
      <c r="I6" s="419">
        <f>IF(H6&gt;G6,H6-G6,0)</f>
        <v>0</v>
      </c>
      <c r="J6" s="419">
        <f>IF(H6&lt;G6,G6-H6,0)</f>
        <v>4829730.3589999974</v>
      </c>
      <c r="K6" s="420"/>
      <c r="L6" s="21"/>
      <c r="M6" s="90"/>
    </row>
    <row r="7" spans="1:13" ht="25.15" customHeight="1">
      <c r="A7" s="415">
        <v>2</v>
      </c>
      <c r="B7" s="416" t="s">
        <v>536</v>
      </c>
      <c r="C7" s="415"/>
      <c r="D7" s="415"/>
      <c r="E7" s="417">
        <f>'RE-CS'!AA7</f>
        <v>45337380</v>
      </c>
      <c r="F7" s="418">
        <f ca="1">'RE-CS'!AB7</f>
        <v>5440000</v>
      </c>
      <c r="G7" s="418">
        <f>'RE-CS'!X7</f>
        <v>50777380</v>
      </c>
      <c r="H7" s="419">
        <f>'RE-CS'!W7</f>
        <v>49845130</v>
      </c>
      <c r="I7" s="419">
        <f t="shared" ref="I7:I19" si="0">IF(H7&gt;G7,H7-G7,0)</f>
        <v>0</v>
      </c>
      <c r="J7" s="419">
        <f t="shared" ref="J7:J19" si="1">IF(H7&lt;G7,G7-H7,0)</f>
        <v>932250</v>
      </c>
      <c r="K7" s="420"/>
      <c r="L7" s="21"/>
      <c r="M7" s="90"/>
    </row>
    <row r="8" spans="1:13" ht="25.15" customHeight="1">
      <c r="A8" s="415">
        <v>3</v>
      </c>
      <c r="B8" s="416" t="s">
        <v>566</v>
      </c>
      <c r="C8" s="415"/>
      <c r="D8" s="415"/>
      <c r="E8" s="417">
        <f>'RE-CS'!AA8</f>
        <v>2850000</v>
      </c>
      <c r="F8" s="418">
        <f ca="1">'RE-CS'!AB8</f>
        <v>0</v>
      </c>
      <c r="G8" s="418">
        <f>'RE-CS'!X8</f>
        <v>2850000</v>
      </c>
      <c r="H8" s="419">
        <f>'RE-CS'!W8</f>
        <v>3150000</v>
      </c>
      <c r="I8" s="419">
        <f t="shared" si="0"/>
        <v>300000</v>
      </c>
      <c r="J8" s="419">
        <f t="shared" si="1"/>
        <v>0</v>
      </c>
      <c r="K8" s="420"/>
      <c r="M8" s="90"/>
    </row>
    <row r="9" spans="1:13" ht="25.15" customHeight="1">
      <c r="A9" s="415">
        <v>4</v>
      </c>
      <c r="B9" s="416" t="s">
        <v>565</v>
      </c>
      <c r="C9" s="415"/>
      <c r="D9" s="415"/>
      <c r="E9" s="417">
        <f>'RE-CS'!AA9</f>
        <v>3892000</v>
      </c>
      <c r="F9" s="418">
        <f ca="1">'RE-CS'!AB9</f>
        <v>0</v>
      </c>
      <c r="G9" s="418">
        <f>'RE-CS'!X9</f>
        <v>3892000</v>
      </c>
      <c r="H9" s="419">
        <f>'RE-CS'!W9</f>
        <v>4118200</v>
      </c>
      <c r="I9" s="419">
        <f t="shared" si="0"/>
        <v>226200</v>
      </c>
      <c r="J9" s="419">
        <f t="shared" si="1"/>
        <v>0</v>
      </c>
      <c r="K9" s="420"/>
      <c r="M9" s="90"/>
    </row>
    <row r="10" spans="1:13" ht="25.15" customHeight="1">
      <c r="A10" s="421">
        <v>5</v>
      </c>
      <c r="B10" s="422" t="s">
        <v>588</v>
      </c>
      <c r="C10" s="421"/>
      <c r="D10" s="421"/>
      <c r="E10" s="423">
        <f>'RE-CS'!AA10</f>
        <v>46177500</v>
      </c>
      <c r="F10" s="424">
        <f ca="1">'RE-CS'!AB10</f>
        <v>21690000</v>
      </c>
      <c r="G10" s="424">
        <f>'RE-CS'!X10</f>
        <v>67867500</v>
      </c>
      <c r="H10" s="425">
        <f>'RE-CS'!W10</f>
        <v>71887500</v>
      </c>
      <c r="I10" s="425">
        <f t="shared" si="0"/>
        <v>4020000</v>
      </c>
      <c r="J10" s="425">
        <f t="shared" si="1"/>
        <v>0</v>
      </c>
      <c r="K10" s="426"/>
      <c r="M10" s="90"/>
    </row>
    <row r="11" spans="1:13" ht="25.15" customHeight="1">
      <c r="A11" s="415">
        <v>6</v>
      </c>
      <c r="B11" s="416" t="s">
        <v>564</v>
      </c>
      <c r="C11" s="415"/>
      <c r="D11" s="415"/>
      <c r="E11" s="417">
        <f>'RE-CS'!AA11</f>
        <v>21104000</v>
      </c>
      <c r="F11" s="418">
        <f ca="1">'RE-CS'!AB11</f>
        <v>4610000</v>
      </c>
      <c r="G11" s="418">
        <f>'RE-CS'!X11</f>
        <v>25714000</v>
      </c>
      <c r="H11" s="419">
        <f>'RE-CS'!W11</f>
        <v>32960000</v>
      </c>
      <c r="I11" s="419">
        <f t="shared" si="0"/>
        <v>7246000</v>
      </c>
      <c r="J11" s="419">
        <f t="shared" si="1"/>
        <v>0</v>
      </c>
      <c r="K11" s="420"/>
      <c r="M11" s="90"/>
    </row>
    <row r="12" spans="1:13" ht="25.15" customHeight="1">
      <c r="A12" s="415">
        <v>7</v>
      </c>
      <c r="B12" s="416" t="s">
        <v>567</v>
      </c>
      <c r="C12" s="415"/>
      <c r="D12" s="415"/>
      <c r="E12" s="417">
        <f>'RE-CS'!AA12</f>
        <v>611340</v>
      </c>
      <c r="F12" s="418">
        <f ca="1">'RE-CS'!AB12</f>
        <v>0</v>
      </c>
      <c r="G12" s="418">
        <f>'RE-CS'!X12</f>
        <v>611340</v>
      </c>
      <c r="H12" s="419">
        <f>'RE-CS'!W12</f>
        <v>473957.52</v>
      </c>
      <c r="I12" s="419">
        <f t="shared" si="0"/>
        <v>0</v>
      </c>
      <c r="J12" s="419">
        <f t="shared" si="1"/>
        <v>137382.47999999998</v>
      </c>
      <c r="K12" s="420"/>
      <c r="M12" s="90"/>
    </row>
    <row r="13" spans="1:13" ht="25.15" customHeight="1">
      <c r="A13" s="415">
        <v>8</v>
      </c>
      <c r="B13" s="416" t="s">
        <v>568</v>
      </c>
      <c r="C13" s="415"/>
      <c r="D13" s="415"/>
      <c r="E13" s="417">
        <f>'RE-CS'!AA13</f>
        <v>15099700</v>
      </c>
      <c r="F13" s="418">
        <f ca="1">'RE-CS'!AB13</f>
        <v>449900</v>
      </c>
      <c r="G13" s="418">
        <f>'RE-CS'!X13</f>
        <v>15549600</v>
      </c>
      <c r="H13" s="419">
        <f>'RE-CS'!W13</f>
        <v>16967800</v>
      </c>
      <c r="I13" s="419">
        <f t="shared" si="0"/>
        <v>1418200</v>
      </c>
      <c r="J13" s="419">
        <f t="shared" si="1"/>
        <v>0</v>
      </c>
      <c r="K13" s="420"/>
      <c r="M13" s="90"/>
    </row>
    <row r="14" spans="1:13" ht="25.15" customHeight="1">
      <c r="A14" s="415"/>
      <c r="B14" s="427" t="s">
        <v>638</v>
      </c>
      <c r="C14" s="428"/>
      <c r="D14" s="428"/>
      <c r="E14" s="429">
        <f t="shared" ref="E14:J14" si="2">SUM(E6:E13)</f>
        <v>175773220.80000001</v>
      </c>
      <c r="F14" s="429">
        <f t="shared" ca="1" si="2"/>
        <v>39541980</v>
      </c>
      <c r="G14" s="429">
        <f t="shared" si="2"/>
        <v>215315200.80000001</v>
      </c>
      <c r="H14" s="429">
        <f t="shared" si="2"/>
        <v>222626237.961</v>
      </c>
      <c r="I14" s="429">
        <f t="shared" si="2"/>
        <v>13210400</v>
      </c>
      <c r="J14" s="429">
        <f t="shared" si="2"/>
        <v>5899362.8389999978</v>
      </c>
      <c r="K14" s="430" t="s">
        <v>739</v>
      </c>
      <c r="L14" s="90"/>
    </row>
    <row r="15" spans="1:13" ht="25.15" customHeight="1">
      <c r="A15" s="415">
        <v>9</v>
      </c>
      <c r="B15" s="416" t="s">
        <v>562</v>
      </c>
      <c r="C15" s="415"/>
      <c r="D15" s="415"/>
      <c r="E15" s="415"/>
      <c r="F15" s="418"/>
      <c r="G15" s="418">
        <f>'RE-CS'!X14</f>
        <v>0</v>
      </c>
      <c r="H15" s="419">
        <f>'RE-CS'!W14</f>
        <v>27907402.185000002</v>
      </c>
      <c r="I15" s="419">
        <f t="shared" si="0"/>
        <v>27907402.185000002</v>
      </c>
      <c r="J15" s="419">
        <f t="shared" si="1"/>
        <v>0</v>
      </c>
      <c r="K15" s="420"/>
    </row>
    <row r="16" spans="1:13" ht="25.15" customHeight="1">
      <c r="A16" s="415">
        <v>10</v>
      </c>
      <c r="B16" s="416" t="s">
        <v>563</v>
      </c>
      <c r="C16" s="415"/>
      <c r="D16" s="415"/>
      <c r="E16" s="415"/>
      <c r="F16" s="418"/>
      <c r="G16" s="418">
        <f>'RE-CS'!X15</f>
        <v>0</v>
      </c>
      <c r="H16" s="419">
        <f>'RE-CS'!W15</f>
        <v>15613710</v>
      </c>
      <c r="I16" s="419">
        <f t="shared" si="0"/>
        <v>15613710</v>
      </c>
      <c r="J16" s="419">
        <f t="shared" si="1"/>
        <v>0</v>
      </c>
      <c r="K16" s="420"/>
    </row>
    <row r="17" spans="1:14" ht="25.15" customHeight="1">
      <c r="A17" s="415">
        <v>11</v>
      </c>
      <c r="B17" s="416" t="s">
        <v>570</v>
      </c>
      <c r="C17" s="415"/>
      <c r="D17" s="415"/>
      <c r="E17" s="415"/>
      <c r="F17" s="418"/>
      <c r="G17" s="418">
        <f>'RE-CS'!X16</f>
        <v>0</v>
      </c>
      <c r="H17" s="419">
        <f>'RE-CS'!W16</f>
        <v>615620</v>
      </c>
      <c r="I17" s="419">
        <f t="shared" si="0"/>
        <v>615620</v>
      </c>
      <c r="J17" s="419">
        <f t="shared" si="1"/>
        <v>0</v>
      </c>
      <c r="K17" s="420"/>
    </row>
    <row r="18" spans="1:14" ht="25.15" customHeight="1">
      <c r="A18" s="421">
        <v>12</v>
      </c>
      <c r="B18" s="422" t="s">
        <v>589</v>
      </c>
      <c r="C18" s="421"/>
      <c r="D18" s="421"/>
      <c r="E18" s="421"/>
      <c r="F18" s="424"/>
      <c r="G18" s="424">
        <f>'RE-CS'!X17</f>
        <v>0</v>
      </c>
      <c r="H18" s="425">
        <f>'RE-CS'!W17</f>
        <v>191456</v>
      </c>
      <c r="I18" s="425">
        <f t="shared" si="0"/>
        <v>191456</v>
      </c>
      <c r="J18" s="425">
        <f t="shared" si="1"/>
        <v>0</v>
      </c>
      <c r="K18" s="426"/>
    </row>
    <row r="19" spans="1:14" ht="25.15" customHeight="1">
      <c r="A19" s="415">
        <v>13</v>
      </c>
      <c r="B19" s="416" t="s">
        <v>569</v>
      </c>
      <c r="C19" s="415"/>
      <c r="D19" s="415"/>
      <c r="E19" s="415"/>
      <c r="F19" s="418"/>
      <c r="G19" s="418">
        <f>'RE-CS'!X18</f>
        <v>0</v>
      </c>
      <c r="H19" s="419">
        <f>'RE-CS'!W18</f>
        <v>1046383</v>
      </c>
      <c r="I19" s="419">
        <f t="shared" si="0"/>
        <v>1046383</v>
      </c>
      <c r="J19" s="419">
        <f t="shared" si="1"/>
        <v>0</v>
      </c>
      <c r="K19" s="431"/>
    </row>
    <row r="20" spans="1:14" ht="25.15" customHeight="1" thickBot="1">
      <c r="A20" s="432"/>
      <c r="B20" s="433" t="s">
        <v>639</v>
      </c>
      <c r="C20" s="434"/>
      <c r="D20" s="434"/>
      <c r="E20" s="435">
        <f t="shared" ref="E20:J20" si="3">SUM(E15:E19)</f>
        <v>0</v>
      </c>
      <c r="F20" s="436">
        <f t="shared" si="3"/>
        <v>0</v>
      </c>
      <c r="G20" s="436">
        <f t="shared" si="3"/>
        <v>0</v>
      </c>
      <c r="H20" s="436">
        <f t="shared" si="3"/>
        <v>45374571.185000002</v>
      </c>
      <c r="I20" s="436">
        <f t="shared" si="3"/>
        <v>45374571.185000002</v>
      </c>
      <c r="J20" s="436">
        <f t="shared" si="3"/>
        <v>0</v>
      </c>
      <c r="K20" s="437"/>
    </row>
    <row r="21" spans="1:14" ht="25.15" customHeight="1" thickBot="1">
      <c r="A21" s="438"/>
      <c r="B21" s="439" t="s">
        <v>640</v>
      </c>
      <c r="C21" s="440"/>
      <c r="D21" s="440"/>
      <c r="E21" s="441">
        <f>E20+E14</f>
        <v>175773220.80000001</v>
      </c>
      <c r="F21" s="441">
        <f ca="1">F20+F14</f>
        <v>39541980</v>
      </c>
      <c r="G21" s="441">
        <f>G20+G14</f>
        <v>215315200.80000001</v>
      </c>
      <c r="H21" s="441">
        <f>H20+H14</f>
        <v>268000809.146</v>
      </c>
      <c r="I21" s="442">
        <f>IF(H21&gt;G21,H21-G21,0)</f>
        <v>52685608.345999986</v>
      </c>
      <c r="J21" s="419">
        <f>IF(H21&lt;G21,G21-H21,0)</f>
        <v>0</v>
      </c>
      <c r="K21" s="443"/>
      <c r="L21" s="90">
        <f ca="1">H21-F21</f>
        <v>228458829.146</v>
      </c>
      <c r="M21" s="90">
        <f>I21-J21</f>
        <v>52685608.345999986</v>
      </c>
    </row>
    <row r="22" spans="1:14" ht="25.15" customHeight="1">
      <c r="A22" s="415"/>
      <c r="B22" s="416" t="s">
        <v>755</v>
      </c>
      <c r="C22" s="415"/>
      <c r="D22" s="415"/>
      <c r="E22" s="418">
        <f t="shared" ref="E22:J22" si="4">E21/1.18</f>
        <v>148960356.6101695</v>
      </c>
      <c r="F22" s="418">
        <f t="shared" ca="1" si="4"/>
        <v>33510152.542372882</v>
      </c>
      <c r="G22" s="418">
        <f t="shared" si="4"/>
        <v>182470509.15254238</v>
      </c>
      <c r="H22" s="418">
        <f t="shared" si="4"/>
        <v>227119329.78474578</v>
      </c>
      <c r="I22" s="418">
        <f t="shared" si="4"/>
        <v>44648820.632203378</v>
      </c>
      <c r="J22" s="418">
        <f t="shared" si="4"/>
        <v>0</v>
      </c>
      <c r="K22" s="420"/>
      <c r="L22" s="90"/>
      <c r="N22" s="99"/>
    </row>
    <row r="23" spans="1:14" ht="25.15" customHeight="1" thickBot="1">
      <c r="A23" s="444"/>
      <c r="B23" s="445" t="s">
        <v>624</v>
      </c>
      <c r="C23" s="446">
        <v>0.18</v>
      </c>
      <c r="D23" s="446"/>
      <c r="E23" s="447">
        <f t="shared" ref="E23:J23" si="5">$C$23*E22</f>
        <v>26812864.189830508</v>
      </c>
      <c r="F23" s="447">
        <f t="shared" ca="1" si="5"/>
        <v>6031827.4576271186</v>
      </c>
      <c r="G23" s="447">
        <f t="shared" si="5"/>
        <v>32844691.647457629</v>
      </c>
      <c r="H23" s="447">
        <f t="shared" si="5"/>
        <v>40881479.361254238</v>
      </c>
      <c r="I23" s="447">
        <f t="shared" si="5"/>
        <v>8036787.7137966082</v>
      </c>
      <c r="J23" s="447">
        <f t="shared" si="5"/>
        <v>0</v>
      </c>
      <c r="K23" s="448"/>
      <c r="M23" s="90"/>
      <c r="N23" s="99"/>
    </row>
    <row r="24" spans="1:14" ht="25.15" customHeight="1" thickBot="1">
      <c r="A24" s="438"/>
      <c r="B24" s="439" t="s">
        <v>637</v>
      </c>
      <c r="C24" s="440"/>
      <c r="D24" s="440"/>
      <c r="E24" s="449">
        <f t="shared" ref="E24:J24" si="6">SUM(E22:E23)</f>
        <v>175773220.80000001</v>
      </c>
      <c r="F24" s="449">
        <f t="shared" ca="1" si="6"/>
        <v>39541980</v>
      </c>
      <c r="G24" s="449">
        <f t="shared" si="6"/>
        <v>215315200.80000001</v>
      </c>
      <c r="H24" s="449">
        <f t="shared" si="6"/>
        <v>268000809.14600003</v>
      </c>
      <c r="I24" s="449">
        <f t="shared" si="6"/>
        <v>52685608.345999986</v>
      </c>
      <c r="J24" s="449">
        <f t="shared" si="6"/>
        <v>0</v>
      </c>
      <c r="K24" s="443"/>
      <c r="L24" s="401"/>
    </row>
    <row r="25" spans="1:14" ht="25.15" hidden="1" customHeight="1" thickBot="1">
      <c r="A25" s="438"/>
      <c r="B25" s="439"/>
      <c r="C25" s="440"/>
      <c r="D25" s="440"/>
      <c r="E25" s="438"/>
      <c r="F25" s="449"/>
      <c r="G25" s="449"/>
      <c r="H25" s="449"/>
      <c r="I25" s="449"/>
      <c r="J25" s="449"/>
      <c r="K25" s="443"/>
    </row>
    <row r="26" spans="1:14" ht="29.25" thickBot="1">
      <c r="A26" s="450">
        <v>14</v>
      </c>
      <c r="B26" s="451" t="s">
        <v>766</v>
      </c>
      <c r="C26" s="452">
        <v>0.01</v>
      </c>
      <c r="D26" s="453">
        <f>G22</f>
        <v>182470509.15254238</v>
      </c>
      <c r="E26" s="450"/>
      <c r="F26" s="454"/>
      <c r="G26" s="454"/>
      <c r="H26" s="454">
        <f>$C$26*G22</f>
        <v>1824705.0915254238</v>
      </c>
      <c r="I26" s="419">
        <f t="shared" ref="I26:I35" si="7">IF((E26+F26)&lt;H26,H26-(F26+E26),0)</f>
        <v>1824705.0915254238</v>
      </c>
      <c r="J26" s="419">
        <f t="shared" ref="J26:J35" si="8">IF((E26+F26)&gt;H26,(E26+F26)-H26,0)</f>
        <v>0</v>
      </c>
      <c r="K26" s="455"/>
    </row>
    <row r="27" spans="1:14" ht="28.9" customHeight="1" thickBot="1">
      <c r="A27" s="415">
        <v>15</v>
      </c>
      <c r="B27" s="416" t="s">
        <v>765</v>
      </c>
      <c r="C27" s="456">
        <v>1E-3</v>
      </c>
      <c r="D27" s="453">
        <f>G22</f>
        <v>182470509.15254238</v>
      </c>
      <c r="E27" s="415"/>
      <c r="F27" s="418"/>
      <c r="G27" s="418"/>
      <c r="H27" s="418">
        <f>H26*0.1</f>
        <v>182470.50915254239</v>
      </c>
      <c r="I27" s="419">
        <f t="shared" si="7"/>
        <v>182470.50915254239</v>
      </c>
      <c r="J27" s="419">
        <f t="shared" si="8"/>
        <v>0</v>
      </c>
      <c r="K27" s="457"/>
      <c r="N27" s="21"/>
    </row>
    <row r="28" spans="1:14" ht="28.5">
      <c r="A28" s="450">
        <v>16</v>
      </c>
      <c r="B28" s="416" t="s">
        <v>641</v>
      </c>
      <c r="C28" s="458"/>
      <c r="D28" s="459">
        <v>2549</v>
      </c>
      <c r="E28" s="415"/>
      <c r="F28" s="418"/>
      <c r="G28" s="418"/>
      <c r="H28" s="418">
        <v>2549</v>
      </c>
      <c r="I28" s="419">
        <f t="shared" si="7"/>
        <v>2549</v>
      </c>
      <c r="J28" s="419">
        <f t="shared" si="8"/>
        <v>0</v>
      </c>
      <c r="K28" s="457"/>
    </row>
    <row r="29" spans="1:14" ht="29.25" thickBot="1">
      <c r="A29" s="415">
        <v>17</v>
      </c>
      <c r="B29" s="416" t="s">
        <v>629</v>
      </c>
      <c r="C29" s="458">
        <v>0.3</v>
      </c>
      <c r="D29" s="459">
        <v>2549</v>
      </c>
      <c r="E29" s="415"/>
      <c r="F29" s="418"/>
      <c r="G29" s="418"/>
      <c r="H29" s="418">
        <f>D29*C29</f>
        <v>764.69999999999993</v>
      </c>
      <c r="I29" s="419">
        <f t="shared" si="7"/>
        <v>764.69999999999993</v>
      </c>
      <c r="J29" s="419">
        <f t="shared" si="8"/>
        <v>0</v>
      </c>
      <c r="K29" s="457"/>
    </row>
    <row r="30" spans="1:14" ht="28.5">
      <c r="A30" s="450">
        <v>18</v>
      </c>
      <c r="B30" s="416" t="s">
        <v>630</v>
      </c>
      <c r="C30" s="458">
        <v>0.02</v>
      </c>
      <c r="D30" s="459">
        <v>2549</v>
      </c>
      <c r="E30" s="415"/>
      <c r="F30" s="418"/>
      <c r="G30" s="418"/>
      <c r="H30" s="418">
        <f>D30*C30</f>
        <v>50.980000000000004</v>
      </c>
      <c r="I30" s="419">
        <f t="shared" si="7"/>
        <v>50.980000000000004</v>
      </c>
      <c r="J30" s="419">
        <f t="shared" si="8"/>
        <v>0</v>
      </c>
      <c r="K30" s="457"/>
    </row>
    <row r="31" spans="1:14" ht="19.899999999999999" customHeight="1">
      <c r="A31" s="460"/>
      <c r="B31" s="416" t="s">
        <v>737</v>
      </c>
      <c r="C31" s="456">
        <v>1E-4</v>
      </c>
      <c r="D31" s="459"/>
      <c r="E31" s="415"/>
      <c r="F31" s="418"/>
      <c r="G31" s="418"/>
      <c r="H31" s="418">
        <f>$H$22*$C$31</f>
        <v>22711.932978474579</v>
      </c>
      <c r="I31" s="419">
        <f t="shared" si="7"/>
        <v>22711.932978474579</v>
      </c>
      <c r="J31" s="419">
        <f t="shared" si="8"/>
        <v>0</v>
      </c>
      <c r="K31" s="457"/>
    </row>
    <row r="32" spans="1:14" ht="25.15" customHeight="1">
      <c r="A32" s="460"/>
      <c r="B32" s="461" t="s">
        <v>764</v>
      </c>
      <c r="C32" s="458"/>
      <c r="D32" s="458"/>
      <c r="E32" s="459"/>
      <c r="F32" s="418"/>
      <c r="G32" s="418"/>
      <c r="H32" s="462">
        <f>SUM(H26:H31)</f>
        <v>2033252.2136564406</v>
      </c>
      <c r="I32" s="463"/>
      <c r="J32" s="463"/>
      <c r="K32" s="457"/>
    </row>
    <row r="33" spans="1:13" ht="25.15" customHeight="1">
      <c r="A33" s="415">
        <v>19</v>
      </c>
      <c r="B33" s="416" t="s">
        <v>628</v>
      </c>
      <c r="C33" s="458">
        <v>0.18</v>
      </c>
      <c r="D33" s="459">
        <f>H32</f>
        <v>2033252.2136564406</v>
      </c>
      <c r="E33" s="415"/>
      <c r="F33" s="418"/>
      <c r="G33" s="418"/>
      <c r="H33" s="418">
        <f>D33*C33</f>
        <v>365985.3984581593</v>
      </c>
      <c r="I33" s="419">
        <f t="shared" si="7"/>
        <v>365985.3984581593</v>
      </c>
      <c r="J33" s="419">
        <f t="shared" si="8"/>
        <v>0</v>
      </c>
      <c r="K33" s="457"/>
    </row>
    <row r="34" spans="1:13" ht="29.25" thickBot="1">
      <c r="A34" s="415">
        <v>21</v>
      </c>
      <c r="B34" s="416" t="s">
        <v>767</v>
      </c>
      <c r="C34" s="458">
        <v>0.04</v>
      </c>
      <c r="D34" s="459">
        <f>G21</f>
        <v>215315200.80000001</v>
      </c>
      <c r="E34" s="415"/>
      <c r="F34" s="418"/>
      <c r="G34" s="418"/>
      <c r="H34" s="418">
        <f>C34*D34</f>
        <v>8612608.0320000015</v>
      </c>
      <c r="I34" s="419">
        <f t="shared" si="7"/>
        <v>8612608.0320000015</v>
      </c>
      <c r="J34" s="419">
        <f t="shared" si="8"/>
        <v>0</v>
      </c>
      <c r="K34" s="457"/>
      <c r="L34" s="90"/>
      <c r="M34" s="337">
        <f>266457259-70510206</f>
        <v>195947053</v>
      </c>
    </row>
    <row r="35" spans="1:13" ht="30" customHeight="1" thickBot="1">
      <c r="A35" s="450">
        <v>22</v>
      </c>
      <c r="B35" s="464" t="s">
        <v>625</v>
      </c>
      <c r="C35" s="465">
        <v>5.0000000000000001E-3</v>
      </c>
      <c r="D35" s="459">
        <f>D34</f>
        <v>215315200.80000001</v>
      </c>
      <c r="E35" s="466"/>
      <c r="F35" s="467">
        <v>0</v>
      </c>
      <c r="G35" s="467"/>
      <c r="H35" s="418">
        <f>C35*D35</f>
        <v>1076576.0040000002</v>
      </c>
      <c r="I35" s="419">
        <f t="shared" si="7"/>
        <v>1076576.0040000002</v>
      </c>
      <c r="J35" s="419">
        <f t="shared" si="8"/>
        <v>0</v>
      </c>
      <c r="K35" s="468"/>
    </row>
    <row r="36" spans="1:13" ht="25.15" customHeight="1" thickBot="1">
      <c r="A36" s="438"/>
      <c r="B36" s="469" t="s">
        <v>613</v>
      </c>
      <c r="C36" s="440"/>
      <c r="D36" s="440"/>
      <c r="E36" s="440"/>
      <c r="F36" s="467">
        <v>0</v>
      </c>
      <c r="G36" s="467">
        <v>0</v>
      </c>
      <c r="H36" s="449">
        <f>SUM(H33:H35)+H32</f>
        <v>12088421.648114601</v>
      </c>
      <c r="I36" s="449">
        <f>SUM(I26:I35)</f>
        <v>12088421.648114603</v>
      </c>
      <c r="J36" s="449">
        <f>SUM(J26:J35)</f>
        <v>0</v>
      </c>
      <c r="K36" s="470"/>
    </row>
    <row r="37" spans="1:13" ht="25.15" customHeight="1" thickBot="1">
      <c r="A37" s="438"/>
      <c r="B37" s="469" t="s">
        <v>596</v>
      </c>
      <c r="C37" s="440"/>
      <c r="D37" s="440"/>
      <c r="E37" s="449">
        <f t="shared" ref="E37:J37" si="9">E36+E24</f>
        <v>175773220.80000001</v>
      </c>
      <c r="F37" s="449">
        <f t="shared" ca="1" si="9"/>
        <v>39541980</v>
      </c>
      <c r="G37" s="449">
        <f>H36+G24</f>
        <v>227403622.4481146</v>
      </c>
      <c r="H37" s="449">
        <f t="shared" si="9"/>
        <v>280089230.79411465</v>
      </c>
      <c r="I37" s="449">
        <f t="shared" si="9"/>
        <v>64774029.994114593</v>
      </c>
      <c r="J37" s="449">
        <f t="shared" si="9"/>
        <v>0</v>
      </c>
      <c r="K37" s="470"/>
    </row>
    <row r="38" spans="1:13" ht="25.15" customHeight="1">
      <c r="A38" s="471"/>
      <c r="B38" s="472"/>
      <c r="C38" s="471"/>
      <c r="D38" s="471"/>
      <c r="E38" s="471"/>
      <c r="F38" s="473" t="s">
        <v>732</v>
      </c>
      <c r="G38" s="473"/>
      <c r="H38" s="474">
        <f ca="1">E24+F24</f>
        <v>215315200.80000001</v>
      </c>
      <c r="I38" s="473" t="s">
        <v>513</v>
      </c>
      <c r="J38" s="474">
        <f>I37</f>
        <v>64774029.994114593</v>
      </c>
      <c r="K38" s="475"/>
    </row>
    <row r="39" spans="1:13" ht="25.15" customHeight="1">
      <c r="A39" s="471"/>
      <c r="B39" s="476"/>
      <c r="C39" s="477"/>
      <c r="D39" s="477"/>
      <c r="E39" s="477"/>
      <c r="F39" s="478" t="s">
        <v>614</v>
      </c>
      <c r="G39" s="473"/>
      <c r="H39" s="474">
        <f>H37</f>
        <v>280089230.79411465</v>
      </c>
      <c r="I39" s="473" t="s">
        <v>512</v>
      </c>
      <c r="J39" s="474">
        <f>J37</f>
        <v>0</v>
      </c>
      <c r="K39" s="475"/>
    </row>
    <row r="40" spans="1:13" ht="25.15" customHeight="1" thickBot="1">
      <c r="A40" s="471"/>
      <c r="B40" s="472"/>
      <c r="C40" s="479"/>
      <c r="D40" s="479"/>
      <c r="E40" s="480"/>
      <c r="F40" s="481" t="s">
        <v>615</v>
      </c>
      <c r="G40" s="482"/>
      <c r="H40" s="483">
        <f ca="1">H39-H38</f>
        <v>64774029.994114637</v>
      </c>
      <c r="I40" s="482" t="s">
        <v>615</v>
      </c>
      <c r="J40" s="484">
        <f>J38-J39</f>
        <v>64774029.994114593</v>
      </c>
      <c r="K40" s="475"/>
    </row>
    <row r="41" spans="1:13" ht="15.75" thickTop="1">
      <c r="A41" s="471"/>
      <c r="B41" s="472"/>
      <c r="C41" s="472"/>
      <c r="D41" s="472"/>
      <c r="E41" s="471"/>
      <c r="F41" s="473"/>
      <c r="G41" s="473"/>
      <c r="H41" s="473"/>
      <c r="I41" s="473"/>
      <c r="J41" s="473"/>
      <c r="K41" s="475"/>
    </row>
    <row r="42" spans="1:13">
      <c r="A42" s="471"/>
      <c r="B42" s="472"/>
      <c r="C42" s="472"/>
      <c r="D42" s="472"/>
      <c r="E42" s="471"/>
      <c r="F42" s="473"/>
      <c r="G42" s="473"/>
      <c r="H42" s="473"/>
      <c r="I42" s="473"/>
      <c r="J42" s="473"/>
      <c r="K42" s="475"/>
    </row>
    <row r="43" spans="1:13">
      <c r="A43" s="471"/>
      <c r="B43" s="472"/>
      <c r="C43" s="472"/>
      <c r="D43" s="472"/>
      <c r="E43" s="471"/>
      <c r="F43" s="473"/>
      <c r="G43" s="473"/>
      <c r="H43" s="473"/>
      <c r="I43" s="473"/>
      <c r="J43" s="473"/>
      <c r="K43" s="475"/>
    </row>
    <row r="44" spans="1:13">
      <c r="A44" s="471"/>
      <c r="B44" s="472"/>
      <c r="C44" s="472"/>
      <c r="D44" s="472"/>
      <c r="E44" s="471"/>
      <c r="F44" s="473"/>
      <c r="G44" s="473"/>
      <c r="H44" s="473"/>
      <c r="I44" s="473"/>
      <c r="J44" s="473"/>
      <c r="K44" s="475"/>
    </row>
    <row r="45" spans="1:13">
      <c r="A45" s="471"/>
      <c r="B45" s="472"/>
      <c r="C45" s="472"/>
      <c r="D45" s="472"/>
      <c r="E45" s="471"/>
      <c r="F45" s="473"/>
      <c r="G45" s="473"/>
      <c r="H45" s="473"/>
      <c r="I45" s="473"/>
      <c r="J45" s="473"/>
      <c r="K45" s="475"/>
    </row>
    <row r="46" spans="1:13">
      <c r="A46" s="471"/>
      <c r="B46" s="472"/>
      <c r="C46" s="472"/>
      <c r="D46" s="472"/>
      <c r="E46" s="471"/>
      <c r="F46" s="473"/>
      <c r="G46" s="473"/>
      <c r="H46" s="473"/>
      <c r="I46" s="473"/>
      <c r="J46" s="473"/>
      <c r="K46" s="475"/>
    </row>
    <row r="47" spans="1:13">
      <c r="A47" s="471"/>
      <c r="B47" s="472"/>
      <c r="C47" s="472"/>
      <c r="D47" s="472"/>
      <c r="E47" s="471"/>
      <c r="F47" s="473"/>
      <c r="G47" s="473"/>
      <c r="H47" s="473"/>
      <c r="I47" s="473"/>
      <c r="J47" s="473"/>
      <c r="K47" s="475"/>
    </row>
    <row r="48" spans="1:13">
      <c r="A48" s="471"/>
      <c r="B48" s="472"/>
      <c r="C48" s="472"/>
      <c r="D48" s="472"/>
      <c r="E48" s="471"/>
      <c r="F48" s="473"/>
      <c r="G48" s="473"/>
      <c r="H48" s="473"/>
      <c r="I48" s="473"/>
      <c r="J48" s="473"/>
      <c r="K48" s="475"/>
    </row>
    <row r="49" spans="1:10">
      <c r="A49" s="471"/>
      <c r="B49" s="472" t="s">
        <v>790</v>
      </c>
      <c r="C49" s="472"/>
      <c r="D49" s="472"/>
      <c r="F49" s="472" t="s">
        <v>788</v>
      </c>
      <c r="G49" s="472"/>
      <c r="I49" s="473"/>
      <c r="J49" s="472" t="s">
        <v>789</v>
      </c>
    </row>
    <row r="50" spans="1:10">
      <c r="A50" s="471"/>
      <c r="B50" s="472" t="s">
        <v>758</v>
      </c>
      <c r="D50" s="472"/>
      <c r="F50" s="472" t="s">
        <v>760</v>
      </c>
      <c r="H50" s="473"/>
      <c r="I50" s="473"/>
      <c r="J50" s="472" t="s">
        <v>761</v>
      </c>
    </row>
    <row r="61" spans="1:10">
      <c r="D61" s="70">
        <f>3.95*0.18</f>
        <v>0.71099999999999997</v>
      </c>
    </row>
  </sheetData>
  <mergeCells count="2">
    <mergeCell ref="A1:K1"/>
    <mergeCell ref="A2:K2"/>
  </mergeCells>
  <pageMargins left="0.51181102362204722" right="0.31496062992125984" top="0.62992125984251968" bottom="0.15748031496062992" header="0.31496062992125984" footer="0.31496062992125984"/>
  <pageSetup paperSize="9" scale="76" fitToHeight="2" orientation="landscape" r:id="rId1"/>
</worksheet>
</file>

<file path=xl/worksheets/sheet26.xml><?xml version="1.0" encoding="utf-8"?>
<worksheet xmlns="http://schemas.openxmlformats.org/spreadsheetml/2006/main" xmlns:r="http://schemas.openxmlformats.org/officeDocument/2006/relationships">
  <sheetPr codeName="Sheet24"/>
  <dimension ref="A1:N47"/>
  <sheetViews>
    <sheetView view="pageBreakPreview" topLeftCell="A34" zoomScale="98" zoomScaleNormal="98" zoomScaleSheetLayoutView="98" workbookViewId="0">
      <selection activeCell="G33" sqref="G33"/>
    </sheetView>
  </sheetViews>
  <sheetFormatPr defaultRowHeight="15"/>
  <cols>
    <col min="1" max="1" width="5.28515625" style="15" bestFit="1" customWidth="1"/>
    <col min="2" max="2" width="44.28515625" style="70" customWidth="1"/>
    <col min="3" max="3" width="7.5703125" style="70" customWidth="1"/>
    <col min="4" max="4" width="14.5703125" style="70" bestFit="1" customWidth="1"/>
    <col min="5" max="5" width="14.7109375" style="15" customWidth="1"/>
    <col min="6" max="10" width="14.7109375" style="71" customWidth="1"/>
    <col min="11" max="11" width="20.140625" customWidth="1"/>
    <col min="12" max="12" width="12.85546875" bestFit="1" customWidth="1"/>
    <col min="13" max="13" width="14.85546875" bestFit="1" customWidth="1"/>
    <col min="14" max="14" width="15.28515625" bestFit="1" customWidth="1"/>
  </cols>
  <sheetData>
    <row r="1" spans="1:13" ht="42.6" customHeight="1" thickBot="1">
      <c r="A1" s="859" t="s">
        <v>595</v>
      </c>
      <c r="B1" s="860"/>
      <c r="C1" s="860"/>
      <c r="D1" s="860"/>
      <c r="E1" s="860"/>
      <c r="F1" s="860"/>
      <c r="G1" s="860"/>
      <c r="H1" s="860"/>
      <c r="I1" s="860"/>
      <c r="J1" s="860"/>
      <c r="K1" s="861"/>
    </row>
    <row r="2" spans="1:13" ht="20.100000000000001" customHeight="1" thickBot="1">
      <c r="A2" s="862" t="s">
        <v>762</v>
      </c>
      <c r="B2" s="863"/>
      <c r="C2" s="863"/>
      <c r="D2" s="863"/>
      <c r="E2" s="863"/>
      <c r="F2" s="863"/>
      <c r="G2" s="863"/>
      <c r="H2" s="863"/>
      <c r="I2" s="863"/>
      <c r="J2" s="863"/>
      <c r="K2" s="864"/>
    </row>
    <row r="3" spans="1:13" ht="59.1" customHeight="1">
      <c r="A3" s="488" t="s">
        <v>522</v>
      </c>
      <c r="B3" s="485" t="s">
        <v>560</v>
      </c>
      <c r="C3" s="485"/>
      <c r="D3" s="485"/>
      <c r="E3" s="485" t="s">
        <v>752</v>
      </c>
      <c r="F3" s="485" t="s">
        <v>753</v>
      </c>
      <c r="G3" s="485" t="s">
        <v>754</v>
      </c>
      <c r="H3" s="485" t="s">
        <v>729</v>
      </c>
      <c r="I3" s="485" t="s">
        <v>513</v>
      </c>
      <c r="J3" s="485" t="s">
        <v>512</v>
      </c>
      <c r="K3" s="485" t="s">
        <v>561</v>
      </c>
    </row>
    <row r="4" spans="1:13" ht="15.75" thickBot="1">
      <c r="A4" s="486"/>
      <c r="B4" s="486"/>
      <c r="C4" s="486"/>
      <c r="D4" s="486"/>
      <c r="E4" s="414" t="s">
        <v>726</v>
      </c>
      <c r="F4" s="414" t="s">
        <v>726</v>
      </c>
      <c r="G4" s="414" t="s">
        <v>726</v>
      </c>
      <c r="H4" s="414" t="s">
        <v>726</v>
      </c>
      <c r="I4" s="414" t="s">
        <v>726</v>
      </c>
      <c r="J4" s="414" t="s">
        <v>726</v>
      </c>
      <c r="K4" s="486"/>
    </row>
    <row r="5" spans="1:13" s="402" customFormat="1" ht="15.75" thickBot="1">
      <c r="A5" s="487">
        <v>1</v>
      </c>
      <c r="B5" s="487">
        <v>2</v>
      </c>
      <c r="C5" s="487">
        <v>3</v>
      </c>
      <c r="D5" s="487"/>
      <c r="E5" s="487">
        <v>4</v>
      </c>
      <c r="F5" s="487">
        <v>5</v>
      </c>
      <c r="G5" s="487">
        <v>6</v>
      </c>
      <c r="H5" s="487">
        <v>7</v>
      </c>
      <c r="I5" s="487">
        <v>8</v>
      </c>
      <c r="J5" s="487">
        <v>9</v>
      </c>
      <c r="K5" s="487">
        <v>10</v>
      </c>
    </row>
    <row r="6" spans="1:13" ht="25.15" customHeight="1">
      <c r="A6" s="415">
        <v>1</v>
      </c>
      <c r="B6" s="416" t="s">
        <v>540</v>
      </c>
      <c r="C6" s="415"/>
      <c r="D6" s="415"/>
      <c r="E6" s="417">
        <f>'RE-CS'!AA6</f>
        <v>40701300.799999997</v>
      </c>
      <c r="F6" s="418">
        <f ca="1">'RE-CS'!AB6</f>
        <v>7352080</v>
      </c>
      <c r="G6" s="418">
        <f>'RE-CS'!X6</f>
        <v>48053380.799999997</v>
      </c>
      <c r="H6" s="419">
        <f>'RE-CS'!W6</f>
        <v>43223650.441</v>
      </c>
      <c r="I6" s="419">
        <f>IF(H6&gt;G6,H6-G6,0)</f>
        <v>0</v>
      </c>
      <c r="J6" s="419">
        <f>IF(H6&lt;G6,G6-H6,0)</f>
        <v>4829730.3589999974</v>
      </c>
      <c r="K6" s="420"/>
      <c r="L6" s="21"/>
      <c r="M6" s="90"/>
    </row>
    <row r="7" spans="1:13" ht="25.15" customHeight="1">
      <c r="A7" s="415">
        <v>2</v>
      </c>
      <c r="B7" s="416" t="s">
        <v>536</v>
      </c>
      <c r="C7" s="415"/>
      <c r="D7" s="415"/>
      <c r="E7" s="417">
        <f>'RE-CS'!AA7</f>
        <v>45337380</v>
      </c>
      <c r="F7" s="418">
        <f ca="1">'RE-CS'!AB7</f>
        <v>5440000</v>
      </c>
      <c r="G7" s="418">
        <f>'RE-CS'!X7</f>
        <v>50777380</v>
      </c>
      <c r="H7" s="419">
        <f>'RE-CS'!W7</f>
        <v>49845130</v>
      </c>
      <c r="I7" s="419">
        <f t="shared" ref="I7:I19" si="0">IF(H7&gt;G7,H7-G7,0)</f>
        <v>0</v>
      </c>
      <c r="J7" s="419">
        <f t="shared" ref="J7:J19" si="1">IF(H7&lt;G7,G7-H7,0)</f>
        <v>932250</v>
      </c>
      <c r="K7" s="420"/>
      <c r="L7" s="21"/>
      <c r="M7" s="90"/>
    </row>
    <row r="8" spans="1:13" ht="25.15" customHeight="1">
      <c r="A8" s="415">
        <v>3</v>
      </c>
      <c r="B8" s="416" t="s">
        <v>566</v>
      </c>
      <c r="C8" s="415"/>
      <c r="D8" s="415"/>
      <c r="E8" s="417">
        <f>'RE-CS'!AA8</f>
        <v>2850000</v>
      </c>
      <c r="F8" s="418">
        <f ca="1">'RE-CS'!AB8</f>
        <v>0</v>
      </c>
      <c r="G8" s="418">
        <f>'RE-CS'!X8</f>
        <v>2850000</v>
      </c>
      <c r="H8" s="419">
        <f>'RE-CS'!W8</f>
        <v>3150000</v>
      </c>
      <c r="I8" s="419">
        <f t="shared" si="0"/>
        <v>300000</v>
      </c>
      <c r="J8" s="419">
        <f t="shared" si="1"/>
        <v>0</v>
      </c>
      <c r="K8" s="420"/>
      <c r="M8" s="90"/>
    </row>
    <row r="9" spans="1:13" ht="25.15" customHeight="1">
      <c r="A9" s="415">
        <v>4</v>
      </c>
      <c r="B9" s="416" t="s">
        <v>565</v>
      </c>
      <c r="C9" s="415"/>
      <c r="D9" s="415"/>
      <c r="E9" s="417">
        <f>'RE-CS'!AA9</f>
        <v>3892000</v>
      </c>
      <c r="F9" s="418">
        <f ca="1">'RE-CS'!AB9</f>
        <v>0</v>
      </c>
      <c r="G9" s="418">
        <f>'RE-CS'!X9</f>
        <v>3892000</v>
      </c>
      <c r="H9" s="419">
        <f>'RE-CS'!W9</f>
        <v>4118200</v>
      </c>
      <c r="I9" s="419">
        <f t="shared" si="0"/>
        <v>226200</v>
      </c>
      <c r="J9" s="419">
        <f t="shared" si="1"/>
        <v>0</v>
      </c>
      <c r="K9" s="420"/>
      <c r="M9" s="90"/>
    </row>
    <row r="10" spans="1:13" ht="25.15" customHeight="1">
      <c r="A10" s="421">
        <v>5</v>
      </c>
      <c r="B10" s="422" t="s">
        <v>588</v>
      </c>
      <c r="C10" s="421"/>
      <c r="D10" s="421"/>
      <c r="E10" s="423">
        <f>'RE-CS'!AA10</f>
        <v>46177500</v>
      </c>
      <c r="F10" s="424">
        <f ca="1">'RE-CS'!AB10</f>
        <v>21690000</v>
      </c>
      <c r="G10" s="424">
        <f>'RE-CS'!X10</f>
        <v>67867500</v>
      </c>
      <c r="H10" s="425">
        <f>'RE-CS'!W10</f>
        <v>71887500</v>
      </c>
      <c r="I10" s="425">
        <f t="shared" si="0"/>
        <v>4020000</v>
      </c>
      <c r="J10" s="425">
        <f t="shared" si="1"/>
        <v>0</v>
      </c>
      <c r="K10" s="426"/>
      <c r="M10" s="90"/>
    </row>
    <row r="11" spans="1:13" ht="25.15" customHeight="1">
      <c r="A11" s="415">
        <v>6</v>
      </c>
      <c r="B11" s="416" t="s">
        <v>564</v>
      </c>
      <c r="C11" s="415"/>
      <c r="D11" s="415"/>
      <c r="E11" s="417">
        <f>'RE-CS'!AA11</f>
        <v>21104000</v>
      </c>
      <c r="F11" s="418">
        <f ca="1">'RE-CS'!AB11</f>
        <v>4610000</v>
      </c>
      <c r="G11" s="418">
        <f>'RE-CS'!X11</f>
        <v>25714000</v>
      </c>
      <c r="H11" s="419">
        <f>'RE-CS'!W11</f>
        <v>32960000</v>
      </c>
      <c r="I11" s="419">
        <f t="shared" si="0"/>
        <v>7246000</v>
      </c>
      <c r="J11" s="419">
        <f t="shared" si="1"/>
        <v>0</v>
      </c>
      <c r="K11" s="420"/>
      <c r="M11" s="90"/>
    </row>
    <row r="12" spans="1:13" ht="25.15" customHeight="1">
      <c r="A12" s="415">
        <v>7</v>
      </c>
      <c r="B12" s="416" t="s">
        <v>567</v>
      </c>
      <c r="C12" s="415"/>
      <c r="D12" s="415"/>
      <c r="E12" s="417">
        <f>'RE-CS'!AA12</f>
        <v>611340</v>
      </c>
      <c r="F12" s="418">
        <f ca="1">'RE-CS'!AB12</f>
        <v>0</v>
      </c>
      <c r="G12" s="418">
        <f>'RE-CS'!X12</f>
        <v>611340</v>
      </c>
      <c r="H12" s="419">
        <f>'RE-CS'!W12</f>
        <v>473957.52</v>
      </c>
      <c r="I12" s="419">
        <f t="shared" si="0"/>
        <v>0</v>
      </c>
      <c r="J12" s="419">
        <f t="shared" si="1"/>
        <v>137382.47999999998</v>
      </c>
      <c r="K12" s="420"/>
      <c r="M12" s="90"/>
    </row>
    <row r="13" spans="1:13" ht="25.15" customHeight="1">
      <c r="A13" s="415">
        <v>8</v>
      </c>
      <c r="B13" s="416" t="s">
        <v>568</v>
      </c>
      <c r="C13" s="415"/>
      <c r="D13" s="415"/>
      <c r="E13" s="417">
        <f>'RE-CS'!AA13</f>
        <v>15099700</v>
      </c>
      <c r="F13" s="418">
        <f ca="1">'RE-CS'!AB13</f>
        <v>449900</v>
      </c>
      <c r="G13" s="418">
        <f>'RE-CS'!X13</f>
        <v>15549600</v>
      </c>
      <c r="H13" s="419">
        <f>'RE-CS'!W13</f>
        <v>16967800</v>
      </c>
      <c r="I13" s="419">
        <f t="shared" si="0"/>
        <v>1418200</v>
      </c>
      <c r="J13" s="419">
        <f t="shared" si="1"/>
        <v>0</v>
      </c>
      <c r="K13" s="420"/>
      <c r="M13" s="90"/>
    </row>
    <row r="14" spans="1:13" ht="25.15" customHeight="1">
      <c r="A14" s="415"/>
      <c r="B14" s="427" t="s">
        <v>638</v>
      </c>
      <c r="C14" s="428"/>
      <c r="D14" s="428"/>
      <c r="E14" s="429">
        <f t="shared" ref="E14:J14" si="2">SUM(E6:E13)</f>
        <v>175773220.80000001</v>
      </c>
      <c r="F14" s="429">
        <f t="shared" ca="1" si="2"/>
        <v>39541980</v>
      </c>
      <c r="G14" s="429">
        <f t="shared" si="2"/>
        <v>215315200.80000001</v>
      </c>
      <c r="H14" s="429">
        <f t="shared" si="2"/>
        <v>222626237.961</v>
      </c>
      <c r="I14" s="429">
        <f t="shared" si="2"/>
        <v>13210400</v>
      </c>
      <c r="J14" s="429">
        <f t="shared" si="2"/>
        <v>5899362.8389999978</v>
      </c>
      <c r="K14" s="430" t="s">
        <v>739</v>
      </c>
      <c r="L14" s="90"/>
    </row>
    <row r="15" spans="1:13" ht="25.15" customHeight="1">
      <c r="A15" s="415">
        <v>9</v>
      </c>
      <c r="B15" s="416" t="s">
        <v>562</v>
      </c>
      <c r="C15" s="415"/>
      <c r="D15" s="415"/>
      <c r="E15" s="415"/>
      <c r="F15" s="418"/>
      <c r="G15" s="418">
        <f>'RE-CS'!X14</f>
        <v>0</v>
      </c>
      <c r="H15" s="419">
        <f>'RE-CS'!W14</f>
        <v>27907402.185000002</v>
      </c>
      <c r="I15" s="419">
        <f t="shared" si="0"/>
        <v>27907402.185000002</v>
      </c>
      <c r="J15" s="419">
        <f t="shared" si="1"/>
        <v>0</v>
      </c>
      <c r="K15" s="420"/>
    </row>
    <row r="16" spans="1:13" ht="25.15" customHeight="1">
      <c r="A16" s="415">
        <v>10</v>
      </c>
      <c r="B16" s="416" t="s">
        <v>563</v>
      </c>
      <c r="C16" s="415"/>
      <c r="D16" s="415"/>
      <c r="E16" s="415"/>
      <c r="F16" s="418"/>
      <c r="G16" s="418">
        <f>'RE-CS'!X15</f>
        <v>0</v>
      </c>
      <c r="H16" s="419">
        <f>'RE-CS'!W15</f>
        <v>15613710</v>
      </c>
      <c r="I16" s="419">
        <f t="shared" si="0"/>
        <v>15613710</v>
      </c>
      <c r="J16" s="419">
        <f t="shared" si="1"/>
        <v>0</v>
      </c>
      <c r="K16" s="420"/>
    </row>
    <row r="17" spans="1:14" ht="25.15" customHeight="1">
      <c r="A17" s="415">
        <v>11</v>
      </c>
      <c r="B17" s="416" t="s">
        <v>570</v>
      </c>
      <c r="C17" s="415"/>
      <c r="D17" s="415"/>
      <c r="E17" s="415"/>
      <c r="F17" s="418"/>
      <c r="G17" s="418">
        <f>'RE-CS'!X16</f>
        <v>0</v>
      </c>
      <c r="H17" s="419">
        <f>'RE-CS'!W16</f>
        <v>615620</v>
      </c>
      <c r="I17" s="419">
        <f t="shared" si="0"/>
        <v>615620</v>
      </c>
      <c r="J17" s="419">
        <f t="shared" si="1"/>
        <v>0</v>
      </c>
      <c r="K17" s="420"/>
    </row>
    <row r="18" spans="1:14" ht="25.15" customHeight="1">
      <c r="A18" s="421">
        <v>12</v>
      </c>
      <c r="B18" s="422" t="s">
        <v>589</v>
      </c>
      <c r="C18" s="421"/>
      <c r="D18" s="421"/>
      <c r="E18" s="421"/>
      <c r="F18" s="424"/>
      <c r="G18" s="424">
        <f>'RE-CS'!X17</f>
        <v>0</v>
      </c>
      <c r="H18" s="425">
        <f>'RE-CS'!W17</f>
        <v>191456</v>
      </c>
      <c r="I18" s="425">
        <f t="shared" si="0"/>
        <v>191456</v>
      </c>
      <c r="J18" s="425">
        <f t="shared" si="1"/>
        <v>0</v>
      </c>
      <c r="K18" s="426"/>
    </row>
    <row r="19" spans="1:14" ht="25.15" customHeight="1">
      <c r="A19" s="415">
        <v>13</v>
      </c>
      <c r="B19" s="416" t="s">
        <v>569</v>
      </c>
      <c r="C19" s="415"/>
      <c r="D19" s="415"/>
      <c r="E19" s="415"/>
      <c r="F19" s="418"/>
      <c r="G19" s="418">
        <f>'RE-CS'!X18</f>
        <v>0</v>
      </c>
      <c r="H19" s="419">
        <f>'RE-CS'!W18</f>
        <v>1046383</v>
      </c>
      <c r="I19" s="419">
        <f t="shared" si="0"/>
        <v>1046383</v>
      </c>
      <c r="J19" s="419">
        <f t="shared" si="1"/>
        <v>0</v>
      </c>
      <c r="K19" s="431"/>
    </row>
    <row r="20" spans="1:14" ht="25.15" customHeight="1" thickBot="1">
      <c r="A20" s="432"/>
      <c r="B20" s="433" t="s">
        <v>639</v>
      </c>
      <c r="C20" s="434"/>
      <c r="D20" s="434"/>
      <c r="E20" s="435">
        <f t="shared" ref="E20:J20" si="3">SUM(E15:E19)</f>
        <v>0</v>
      </c>
      <c r="F20" s="436">
        <f t="shared" si="3"/>
        <v>0</v>
      </c>
      <c r="G20" s="436">
        <f t="shared" si="3"/>
        <v>0</v>
      </c>
      <c r="H20" s="436">
        <f t="shared" si="3"/>
        <v>45374571.185000002</v>
      </c>
      <c r="I20" s="436">
        <f t="shared" si="3"/>
        <v>45374571.185000002</v>
      </c>
      <c r="J20" s="436">
        <f t="shared" si="3"/>
        <v>0</v>
      </c>
      <c r="K20" s="437"/>
    </row>
    <row r="21" spans="1:14" ht="25.15" customHeight="1" thickBot="1">
      <c r="A21" s="438"/>
      <c r="B21" s="439" t="s">
        <v>640</v>
      </c>
      <c r="C21" s="440"/>
      <c r="D21" s="440"/>
      <c r="E21" s="441">
        <f>E20+E14</f>
        <v>175773220.80000001</v>
      </c>
      <c r="F21" s="441">
        <f ca="1">F20+F14</f>
        <v>39541980</v>
      </c>
      <c r="G21" s="441">
        <f>G20+G14</f>
        <v>215315200.80000001</v>
      </c>
      <c r="H21" s="441">
        <f>H20+H14</f>
        <v>268000809.146</v>
      </c>
      <c r="I21" s="442">
        <f>IF(H21&gt;G21,H21-G21,0)</f>
        <v>52685608.345999986</v>
      </c>
      <c r="J21" s="419">
        <f>IF(H21&lt;G21,G21-H21,0)</f>
        <v>0</v>
      </c>
      <c r="K21" s="443"/>
      <c r="L21" s="90">
        <f ca="1">H21-F21</f>
        <v>228458829.146</v>
      </c>
      <c r="M21" s="90">
        <f>I21-J21</f>
        <v>52685608.345999986</v>
      </c>
    </row>
    <row r="22" spans="1:14" ht="25.15" customHeight="1">
      <c r="A22" s="415"/>
      <c r="B22" s="416" t="s">
        <v>755</v>
      </c>
      <c r="C22" s="415"/>
      <c r="D22" s="415"/>
      <c r="E22" s="418">
        <f t="shared" ref="E22:J22" si="4">E21/1.18</f>
        <v>148960356.6101695</v>
      </c>
      <c r="F22" s="418">
        <f t="shared" ca="1" si="4"/>
        <v>33510152.542372882</v>
      </c>
      <c r="G22" s="418">
        <f t="shared" si="4"/>
        <v>182470509.15254238</v>
      </c>
      <c r="H22" s="418">
        <f t="shared" si="4"/>
        <v>227119329.78474578</v>
      </c>
      <c r="I22" s="418">
        <f t="shared" si="4"/>
        <v>44648820.632203378</v>
      </c>
      <c r="J22" s="418">
        <f t="shared" si="4"/>
        <v>0</v>
      </c>
      <c r="K22" s="420"/>
      <c r="L22" s="90"/>
      <c r="N22" s="99"/>
    </row>
    <row r="23" spans="1:14" ht="25.15" customHeight="1" thickBot="1">
      <c r="A23" s="444"/>
      <c r="B23" s="445" t="s">
        <v>624</v>
      </c>
      <c r="C23" s="446">
        <v>0.18</v>
      </c>
      <c r="D23" s="446"/>
      <c r="E23" s="447">
        <f t="shared" ref="E23:J23" si="5">$C$23*E22</f>
        <v>26812864.189830508</v>
      </c>
      <c r="F23" s="447">
        <f t="shared" ca="1" si="5"/>
        <v>6031827.4576271186</v>
      </c>
      <c r="G23" s="447">
        <f t="shared" si="5"/>
        <v>32844691.647457629</v>
      </c>
      <c r="H23" s="447">
        <f t="shared" si="5"/>
        <v>40881479.361254238</v>
      </c>
      <c r="I23" s="447">
        <f t="shared" si="5"/>
        <v>8036787.7137966082</v>
      </c>
      <c r="J23" s="447">
        <f t="shared" si="5"/>
        <v>0</v>
      </c>
      <c r="K23" s="448"/>
      <c r="M23" s="90"/>
      <c r="N23" s="99"/>
    </row>
    <row r="24" spans="1:14" ht="25.15" customHeight="1" thickBot="1">
      <c r="A24" s="438"/>
      <c r="B24" s="439" t="s">
        <v>637</v>
      </c>
      <c r="C24" s="440"/>
      <c r="D24" s="440"/>
      <c r="E24" s="449">
        <f t="shared" ref="E24:J24" si="6">SUM(E22:E23)</f>
        <v>175773220.80000001</v>
      </c>
      <c r="F24" s="449">
        <f t="shared" ca="1" si="6"/>
        <v>39541980</v>
      </c>
      <c r="G24" s="449">
        <f t="shared" si="6"/>
        <v>215315200.80000001</v>
      </c>
      <c r="H24" s="449">
        <f t="shared" si="6"/>
        <v>268000809.14600003</v>
      </c>
      <c r="I24" s="449">
        <f t="shared" si="6"/>
        <v>52685608.345999986</v>
      </c>
      <c r="J24" s="449">
        <f t="shared" si="6"/>
        <v>0</v>
      </c>
      <c r="K24" s="443"/>
      <c r="L24" s="401"/>
    </row>
    <row r="25" spans="1:14" ht="25.15" hidden="1" customHeight="1" thickBot="1">
      <c r="A25" s="438"/>
      <c r="B25" s="439"/>
      <c r="C25" s="440"/>
      <c r="D25" s="440"/>
      <c r="E25" s="438"/>
      <c r="F25" s="449"/>
      <c r="G25" s="449"/>
      <c r="H25" s="449"/>
      <c r="I25" s="449"/>
      <c r="J25" s="449"/>
      <c r="K25" s="443"/>
    </row>
    <row r="26" spans="1:14" ht="29.25" thickBot="1">
      <c r="A26" s="450">
        <v>14</v>
      </c>
      <c r="B26" s="451" t="s">
        <v>766</v>
      </c>
      <c r="C26" s="452">
        <v>0.01</v>
      </c>
      <c r="D26" s="453">
        <f>$H$22</f>
        <v>227119329.78474578</v>
      </c>
      <c r="E26" s="450"/>
      <c r="F26" s="454"/>
      <c r="G26" s="454"/>
      <c r="H26" s="454">
        <f>$C$26*H22</f>
        <v>2271193.2978474577</v>
      </c>
      <c r="I26" s="419">
        <f t="shared" ref="I26:I35" si="7">IF((E26+F26)&lt;H26,H26-(F26+E26),0)</f>
        <v>2271193.2978474577</v>
      </c>
      <c r="J26" s="419">
        <f t="shared" ref="J26:J35" si="8">IF((E26+F26)&gt;H26,(E26+F26)-H26,0)</f>
        <v>0</v>
      </c>
      <c r="K26" s="455"/>
    </row>
    <row r="27" spans="1:14" ht="28.9" customHeight="1" thickBot="1">
      <c r="A27" s="415">
        <v>15</v>
      </c>
      <c r="B27" s="416" t="s">
        <v>765</v>
      </c>
      <c r="C27" s="456">
        <v>1E-3</v>
      </c>
      <c r="D27" s="453">
        <f>$H$22</f>
        <v>227119329.78474578</v>
      </c>
      <c r="E27" s="415"/>
      <c r="F27" s="418"/>
      <c r="G27" s="418"/>
      <c r="H27" s="418">
        <f>H26*0.1</f>
        <v>227119.32978474579</v>
      </c>
      <c r="I27" s="419">
        <f t="shared" si="7"/>
        <v>227119.32978474579</v>
      </c>
      <c r="J27" s="419">
        <f t="shared" si="8"/>
        <v>0</v>
      </c>
      <c r="K27" s="457"/>
      <c r="N27" s="21"/>
    </row>
    <row r="28" spans="1:14" ht="28.5">
      <c r="A28" s="450">
        <v>16</v>
      </c>
      <c r="B28" s="416" t="s">
        <v>641</v>
      </c>
      <c r="C28" s="458"/>
      <c r="D28" s="459">
        <v>2549</v>
      </c>
      <c r="E28" s="415"/>
      <c r="F28" s="418"/>
      <c r="G28" s="418"/>
      <c r="H28" s="418">
        <v>2549</v>
      </c>
      <c r="I28" s="419">
        <f t="shared" si="7"/>
        <v>2549</v>
      </c>
      <c r="J28" s="419">
        <f t="shared" si="8"/>
        <v>0</v>
      </c>
      <c r="K28" s="457"/>
    </row>
    <row r="29" spans="1:14" ht="29.25" thickBot="1">
      <c r="A29" s="415">
        <v>17</v>
      </c>
      <c r="B29" s="416" t="s">
        <v>629</v>
      </c>
      <c r="C29" s="458">
        <v>0.3</v>
      </c>
      <c r="D29" s="459">
        <v>2549</v>
      </c>
      <c r="E29" s="415"/>
      <c r="F29" s="418"/>
      <c r="G29" s="418"/>
      <c r="H29" s="418">
        <f>D29*C29</f>
        <v>764.69999999999993</v>
      </c>
      <c r="I29" s="419">
        <f t="shared" si="7"/>
        <v>764.69999999999993</v>
      </c>
      <c r="J29" s="419">
        <f t="shared" si="8"/>
        <v>0</v>
      </c>
      <c r="K29" s="457"/>
    </row>
    <row r="30" spans="1:14" ht="28.5">
      <c r="A30" s="450">
        <v>18</v>
      </c>
      <c r="B30" s="416" t="s">
        <v>630</v>
      </c>
      <c r="C30" s="458">
        <v>0.02</v>
      </c>
      <c r="D30" s="459">
        <v>2549</v>
      </c>
      <c r="E30" s="415"/>
      <c r="F30" s="418"/>
      <c r="G30" s="418"/>
      <c r="H30" s="418">
        <f>D30*C30</f>
        <v>50.980000000000004</v>
      </c>
      <c r="I30" s="419">
        <f t="shared" si="7"/>
        <v>50.980000000000004</v>
      </c>
      <c r="J30" s="419">
        <f t="shared" si="8"/>
        <v>0</v>
      </c>
      <c r="K30" s="457"/>
    </row>
    <row r="31" spans="1:14" ht="19.899999999999999" customHeight="1">
      <c r="A31" s="460"/>
      <c r="B31" s="416" t="s">
        <v>737</v>
      </c>
      <c r="C31" s="456">
        <v>1E-4</v>
      </c>
      <c r="D31" s="459"/>
      <c r="E31" s="415"/>
      <c r="F31" s="418"/>
      <c r="G31" s="418"/>
      <c r="H31" s="418">
        <f>$H$22*$C$31</f>
        <v>22711.932978474579</v>
      </c>
      <c r="I31" s="419">
        <f t="shared" si="7"/>
        <v>22711.932978474579</v>
      </c>
      <c r="J31" s="419">
        <f t="shared" si="8"/>
        <v>0</v>
      </c>
      <c r="K31" s="457"/>
    </row>
    <row r="32" spans="1:14" ht="25.15" customHeight="1">
      <c r="A32" s="460"/>
      <c r="B32" s="461" t="s">
        <v>764</v>
      </c>
      <c r="C32" s="458"/>
      <c r="D32" s="458"/>
      <c r="E32" s="459"/>
      <c r="F32" s="418"/>
      <c r="G32" s="418"/>
      <c r="H32" s="462">
        <f>SUM(H26:H31)</f>
        <v>2524389.2406106782</v>
      </c>
      <c r="I32" s="463"/>
      <c r="J32" s="463"/>
      <c r="K32" s="457"/>
    </row>
    <row r="33" spans="1:13" ht="25.15" customHeight="1">
      <c r="A33" s="415">
        <v>19</v>
      </c>
      <c r="B33" s="416" t="s">
        <v>628</v>
      </c>
      <c r="C33" s="458">
        <v>0.18</v>
      </c>
      <c r="D33" s="459">
        <f>H32</f>
        <v>2524389.2406106782</v>
      </c>
      <c r="E33" s="415"/>
      <c r="F33" s="418"/>
      <c r="G33" s="418"/>
      <c r="H33" s="418">
        <f>D33*C33</f>
        <v>454390.06330992206</v>
      </c>
      <c r="I33" s="419">
        <f t="shared" si="7"/>
        <v>454390.06330992206</v>
      </c>
      <c r="J33" s="419">
        <f t="shared" si="8"/>
        <v>0</v>
      </c>
      <c r="K33" s="457"/>
    </row>
    <row r="34" spans="1:13" ht="29.25" thickBot="1">
      <c r="A34" s="415">
        <v>21</v>
      </c>
      <c r="B34" s="416" t="s">
        <v>767</v>
      </c>
      <c r="C34" s="458">
        <v>0.04</v>
      </c>
      <c r="D34" s="459">
        <f>H21</f>
        <v>268000809.146</v>
      </c>
      <c r="E34" s="415"/>
      <c r="F34" s="418"/>
      <c r="G34" s="418"/>
      <c r="H34" s="418">
        <f>C34*D34</f>
        <v>10720032.365840001</v>
      </c>
      <c r="I34" s="419">
        <f t="shared" si="7"/>
        <v>10720032.365840001</v>
      </c>
      <c r="J34" s="419">
        <f t="shared" si="8"/>
        <v>0</v>
      </c>
      <c r="K34" s="457"/>
      <c r="L34" s="90"/>
      <c r="M34" s="337">
        <f>266457259-70510206</f>
        <v>195947053</v>
      </c>
    </row>
    <row r="35" spans="1:13" ht="30" customHeight="1" thickBot="1">
      <c r="A35" s="450">
        <v>22</v>
      </c>
      <c r="B35" s="464" t="s">
        <v>625</v>
      </c>
      <c r="C35" s="465">
        <v>5.0000000000000001E-3</v>
      </c>
      <c r="D35" s="459">
        <f>D34</f>
        <v>268000809.146</v>
      </c>
      <c r="E35" s="466"/>
      <c r="F35" s="467">
        <v>0</v>
      </c>
      <c r="G35" s="467"/>
      <c r="H35" s="418">
        <f>C35*D35</f>
        <v>1340004.0457300001</v>
      </c>
      <c r="I35" s="419">
        <f t="shared" si="7"/>
        <v>1340004.0457300001</v>
      </c>
      <c r="J35" s="419">
        <f t="shared" si="8"/>
        <v>0</v>
      </c>
      <c r="K35" s="468"/>
    </row>
    <row r="36" spans="1:13" ht="25.15" customHeight="1" thickBot="1">
      <c r="A36" s="438"/>
      <c r="B36" s="469" t="s">
        <v>613</v>
      </c>
      <c r="C36" s="440"/>
      <c r="D36" s="440"/>
      <c r="E36" s="440"/>
      <c r="F36" s="467">
        <v>0</v>
      </c>
      <c r="G36" s="467">
        <v>0</v>
      </c>
      <c r="H36" s="449">
        <f>SUM(H33:H35)+H32</f>
        <v>15038815.715490602</v>
      </c>
      <c r="I36" s="449">
        <f>SUM(I26:I35)</f>
        <v>15038815.715490602</v>
      </c>
      <c r="J36" s="449">
        <f>SUM(J26:J35)</f>
        <v>0</v>
      </c>
      <c r="K36" s="470"/>
    </row>
    <row r="37" spans="1:13" ht="25.15" customHeight="1" thickBot="1">
      <c r="A37" s="438"/>
      <c r="B37" s="469" t="s">
        <v>596</v>
      </c>
      <c r="C37" s="440"/>
      <c r="D37" s="440"/>
      <c r="E37" s="449">
        <f t="shared" ref="E37:J37" si="9">E36+E24</f>
        <v>175773220.80000001</v>
      </c>
      <c r="F37" s="449">
        <f t="shared" ca="1" si="9"/>
        <v>39541980</v>
      </c>
      <c r="G37" s="449">
        <f t="shared" si="9"/>
        <v>215315200.80000001</v>
      </c>
      <c r="H37" s="449">
        <f t="shared" si="9"/>
        <v>283039624.86149061</v>
      </c>
      <c r="I37" s="449">
        <f t="shared" si="9"/>
        <v>67724424.061490595</v>
      </c>
      <c r="J37" s="449">
        <f t="shared" si="9"/>
        <v>0</v>
      </c>
      <c r="K37" s="470"/>
    </row>
    <row r="38" spans="1:13" ht="25.15" customHeight="1">
      <c r="A38" s="471"/>
      <c r="B38" s="472"/>
      <c r="C38" s="471"/>
      <c r="D38" s="471"/>
      <c r="E38" s="471"/>
      <c r="F38" s="473" t="s">
        <v>732</v>
      </c>
      <c r="G38" s="473"/>
      <c r="H38" s="474">
        <f ca="1">E24+F24</f>
        <v>215315200.80000001</v>
      </c>
      <c r="I38" s="473" t="s">
        <v>513</v>
      </c>
      <c r="J38" s="474">
        <f>I37</f>
        <v>67724424.061490595</v>
      </c>
      <c r="K38" s="475"/>
    </row>
    <row r="39" spans="1:13" ht="25.15" customHeight="1">
      <c r="A39" s="471"/>
      <c r="B39" s="476"/>
      <c r="C39" s="477"/>
      <c r="D39" s="477"/>
      <c r="E39" s="477"/>
      <c r="F39" s="478" t="s">
        <v>614</v>
      </c>
      <c r="G39" s="473"/>
      <c r="H39" s="474">
        <f>H37</f>
        <v>283039624.86149061</v>
      </c>
      <c r="I39" s="473" t="s">
        <v>512</v>
      </c>
      <c r="J39" s="474">
        <f>J37</f>
        <v>0</v>
      </c>
      <c r="K39" s="475"/>
    </row>
    <row r="40" spans="1:13" ht="25.15" customHeight="1" thickBot="1">
      <c r="A40" s="471"/>
      <c r="B40" s="472"/>
      <c r="C40" s="479"/>
      <c r="D40" s="479"/>
      <c r="E40" s="480"/>
      <c r="F40" s="481" t="s">
        <v>615</v>
      </c>
      <c r="G40" s="482"/>
      <c r="H40" s="483">
        <f ca="1">H39-H38</f>
        <v>67724424.061490595</v>
      </c>
      <c r="I40" s="482" t="s">
        <v>615</v>
      </c>
      <c r="J40" s="484">
        <f>J38-J39</f>
        <v>67724424.061490595</v>
      </c>
      <c r="K40" s="475"/>
    </row>
    <row r="41" spans="1:13" ht="15.75" thickTop="1">
      <c r="A41" s="471"/>
      <c r="B41" s="472"/>
      <c r="C41" s="472"/>
      <c r="D41" s="472"/>
      <c r="E41" s="471"/>
      <c r="F41" s="473"/>
      <c r="G41" s="473"/>
      <c r="H41" s="473"/>
      <c r="I41" s="473"/>
      <c r="J41" s="473"/>
      <c r="K41" s="475"/>
    </row>
    <row r="42" spans="1:13">
      <c r="A42" s="471"/>
      <c r="B42" s="472"/>
      <c r="C42" s="472"/>
      <c r="D42" s="472"/>
      <c r="E42" s="471"/>
      <c r="F42" s="473"/>
      <c r="G42" s="473"/>
      <c r="H42" s="473"/>
      <c r="I42" s="473"/>
      <c r="J42" s="473"/>
      <c r="K42" s="475"/>
    </row>
    <row r="43" spans="1:13">
      <c r="A43" s="471"/>
      <c r="B43" s="472"/>
      <c r="C43" s="472"/>
      <c r="D43" s="472"/>
      <c r="E43" s="471"/>
      <c r="F43" s="473"/>
      <c r="G43" s="473"/>
      <c r="H43" s="473"/>
      <c r="I43" s="473"/>
      <c r="J43" s="473"/>
      <c r="K43" s="475"/>
    </row>
    <row r="44" spans="1:13">
      <c r="A44" s="471"/>
      <c r="B44" s="472"/>
      <c r="C44" s="472"/>
      <c r="D44" s="472"/>
      <c r="E44" s="471"/>
      <c r="F44" s="473"/>
      <c r="G44" s="473"/>
      <c r="H44" s="473"/>
      <c r="I44" s="473"/>
      <c r="J44" s="473"/>
      <c r="K44" s="475"/>
    </row>
    <row r="45" spans="1:13">
      <c r="A45" s="471"/>
      <c r="B45" s="472"/>
      <c r="C45" s="472"/>
      <c r="D45" s="472"/>
      <c r="E45" s="471"/>
      <c r="F45" s="473"/>
      <c r="G45" s="473"/>
      <c r="H45" s="473"/>
      <c r="I45" s="473"/>
      <c r="J45" s="473"/>
      <c r="K45" s="475"/>
    </row>
    <row r="46" spans="1:13">
      <c r="A46" s="471"/>
      <c r="B46" s="70" t="s">
        <v>804</v>
      </c>
      <c r="C46" s="472"/>
      <c r="E46" s="473" t="s">
        <v>799</v>
      </c>
      <c r="G46" s="472" t="s">
        <v>759</v>
      </c>
      <c r="J46" s="472" t="s">
        <v>802</v>
      </c>
    </row>
    <row r="47" spans="1:13">
      <c r="A47" s="471"/>
      <c r="B47" s="70" t="s">
        <v>815</v>
      </c>
      <c r="E47" s="473" t="s">
        <v>801</v>
      </c>
      <c r="G47" s="472" t="s">
        <v>800</v>
      </c>
      <c r="H47" s="473"/>
      <c r="J47" s="472" t="s">
        <v>803</v>
      </c>
    </row>
  </sheetData>
  <mergeCells count="2">
    <mergeCell ref="A1:K1"/>
    <mergeCell ref="A2:K2"/>
  </mergeCells>
  <pageMargins left="0.51181102362204722" right="0.31496062992125984" top="0.62992125984251968" bottom="0.15748031496062992" header="0.31496062992125984" footer="0.31496062992125984"/>
  <pageSetup paperSize="9" scale="76" fitToHeight="2" orientation="landscape" r:id="rId1"/>
  <rowBreaks count="1" manualBreakCount="1">
    <brk id="24" max="16383" man="1"/>
  </rowBreaks>
</worksheet>
</file>

<file path=xl/worksheets/sheet27.xml><?xml version="1.0" encoding="utf-8"?>
<worksheet xmlns="http://schemas.openxmlformats.org/spreadsheetml/2006/main" xmlns:r="http://schemas.openxmlformats.org/officeDocument/2006/relationships">
  <sheetPr codeName="Sheet25"/>
  <dimension ref="A1:E38"/>
  <sheetViews>
    <sheetView view="pageBreakPreview" topLeftCell="A21" zoomScale="96" zoomScaleSheetLayoutView="96" workbookViewId="0">
      <selection activeCell="G33" sqref="G33"/>
    </sheetView>
  </sheetViews>
  <sheetFormatPr defaultRowHeight="15"/>
  <cols>
    <col min="1" max="1" width="6.7109375" customWidth="1"/>
    <col min="2" max="2" width="16.5703125" customWidth="1"/>
    <col min="3" max="4" width="20.28515625" customWidth="1"/>
    <col min="5" max="5" width="22.5703125" customWidth="1"/>
    <col min="8" max="8" width="12" bestFit="1" customWidth="1"/>
  </cols>
  <sheetData>
    <row r="1" spans="1:5" ht="64.150000000000006" customHeight="1">
      <c r="A1" s="819" t="s">
        <v>595</v>
      </c>
      <c r="B1" s="819"/>
      <c r="C1" s="819"/>
      <c r="D1" s="819"/>
      <c r="E1" s="819"/>
    </row>
    <row r="2" spans="1:5" ht="21" customHeight="1">
      <c r="A2" s="820" t="s">
        <v>643</v>
      </c>
      <c r="B2" s="820"/>
      <c r="C2" s="820"/>
      <c r="D2" s="820"/>
      <c r="E2" s="820"/>
    </row>
    <row r="3" spans="1:5" ht="19.899999999999999" customHeight="1">
      <c r="A3" s="329" t="s">
        <v>522</v>
      </c>
      <c r="B3" s="867" t="s">
        <v>560</v>
      </c>
      <c r="C3" s="867"/>
      <c r="D3" s="867"/>
      <c r="E3" s="329" t="s">
        <v>26</v>
      </c>
    </row>
    <row r="4" spans="1:5" s="70" customFormat="1" ht="17.25" customHeight="1">
      <c r="A4" s="328">
        <v>1</v>
      </c>
      <c r="B4" s="865" t="s">
        <v>540</v>
      </c>
      <c r="C4" s="865"/>
      <c r="D4" s="865"/>
      <c r="E4" s="330" t="e">
        <f>'CS 15.03.2024'!#REF!</f>
        <v>#REF!</v>
      </c>
    </row>
    <row r="5" spans="1:5" s="70" customFormat="1" ht="17.25" customHeight="1">
      <c r="A5" s="328">
        <v>2</v>
      </c>
      <c r="B5" s="865" t="s">
        <v>536</v>
      </c>
      <c r="C5" s="865"/>
      <c r="D5" s="865"/>
      <c r="E5" s="330" t="e">
        <f>'CS 15.03.2024'!#REF!</f>
        <v>#REF!</v>
      </c>
    </row>
    <row r="6" spans="1:5" ht="17.25" customHeight="1">
      <c r="A6" s="328">
        <v>3</v>
      </c>
      <c r="B6" s="865" t="s">
        <v>566</v>
      </c>
      <c r="C6" s="865"/>
      <c r="D6" s="865"/>
      <c r="E6" s="330" t="e">
        <f>'CS 15.03.2024'!#REF!</f>
        <v>#REF!</v>
      </c>
    </row>
    <row r="7" spans="1:5" ht="17.25" customHeight="1">
      <c r="A7" s="328">
        <v>4</v>
      </c>
      <c r="B7" s="865" t="s">
        <v>565</v>
      </c>
      <c r="C7" s="865"/>
      <c r="D7" s="865"/>
      <c r="E7" s="330" t="e">
        <f>'CS 15.03.2024'!#REF!</f>
        <v>#REF!</v>
      </c>
    </row>
    <row r="8" spans="1:5" ht="17.25" customHeight="1">
      <c r="A8" s="328">
        <v>5</v>
      </c>
      <c r="B8" s="865" t="s">
        <v>588</v>
      </c>
      <c r="C8" s="865"/>
      <c r="D8" s="865"/>
      <c r="E8" s="490" t="e">
        <f>'CS 15.03.2024'!#REF!</f>
        <v>#REF!</v>
      </c>
    </row>
    <row r="9" spans="1:5" ht="17.25" customHeight="1">
      <c r="A9" s="328">
        <v>6</v>
      </c>
      <c r="B9" s="865" t="s">
        <v>564</v>
      </c>
      <c r="C9" s="865"/>
      <c r="D9" s="865"/>
      <c r="E9" s="330" t="e">
        <f>'CS 15.03.2024'!#REF!</f>
        <v>#REF!</v>
      </c>
    </row>
    <row r="10" spans="1:5" ht="17.25" customHeight="1">
      <c r="A10" s="328">
        <v>7</v>
      </c>
      <c r="B10" s="865" t="s">
        <v>567</v>
      </c>
      <c r="C10" s="865"/>
      <c r="D10" s="865"/>
      <c r="E10" s="330" t="e">
        <f>'CS 15.03.2024'!#REF!</f>
        <v>#REF!</v>
      </c>
    </row>
    <row r="11" spans="1:5" ht="17.25" customHeight="1">
      <c r="A11" s="328">
        <v>8</v>
      </c>
      <c r="B11" s="865" t="s">
        <v>568</v>
      </c>
      <c r="C11" s="865"/>
      <c r="D11" s="865"/>
      <c r="E11" s="330" t="e">
        <f>'CS 15.03.2024'!#REF!</f>
        <v>#REF!</v>
      </c>
    </row>
    <row r="12" spans="1:5" ht="17.25" customHeight="1">
      <c r="A12" s="328"/>
      <c r="B12" s="866" t="s">
        <v>638</v>
      </c>
      <c r="C12" s="866"/>
      <c r="D12" s="866"/>
      <c r="E12" s="397">
        <f>'CS 15.03.2024'!F5</f>
        <v>222626238</v>
      </c>
    </row>
    <row r="13" spans="1:5" ht="17.25" customHeight="1">
      <c r="A13" s="328">
        <v>9</v>
      </c>
      <c r="B13" s="865" t="s">
        <v>562</v>
      </c>
      <c r="C13" s="865"/>
      <c r="D13" s="865"/>
      <c r="E13" s="330" t="e">
        <f>'CS 15.03.2024'!#REF!</f>
        <v>#REF!</v>
      </c>
    </row>
    <row r="14" spans="1:5" ht="17.25" customHeight="1">
      <c r="A14" s="328">
        <v>10</v>
      </c>
      <c r="B14" s="865" t="s">
        <v>563</v>
      </c>
      <c r="C14" s="865"/>
      <c r="D14" s="865"/>
      <c r="E14" s="330" t="e">
        <f>'CS 15.03.2024'!#REF!</f>
        <v>#REF!</v>
      </c>
    </row>
    <row r="15" spans="1:5" ht="17.25" customHeight="1">
      <c r="A15" s="328">
        <v>11</v>
      </c>
      <c r="B15" s="865" t="s">
        <v>570</v>
      </c>
      <c r="C15" s="865"/>
      <c r="D15" s="865"/>
      <c r="E15" s="330" t="e">
        <f>'CS 15.03.2024'!#REF!</f>
        <v>#REF!</v>
      </c>
    </row>
    <row r="16" spans="1:5" ht="17.25" customHeight="1">
      <c r="A16" s="328">
        <v>12</v>
      </c>
      <c r="B16" s="865" t="s">
        <v>589</v>
      </c>
      <c r="C16" s="865"/>
      <c r="D16" s="865"/>
      <c r="E16" s="490" t="e">
        <f>'CS 15.03.2024'!#REF!</f>
        <v>#REF!</v>
      </c>
    </row>
    <row r="17" spans="1:5" ht="17.25" customHeight="1">
      <c r="A17" s="328">
        <v>13</v>
      </c>
      <c r="B17" s="865" t="s">
        <v>569</v>
      </c>
      <c r="C17" s="865"/>
      <c r="D17" s="865"/>
      <c r="E17" s="330" t="e">
        <f>'CS 15.03.2024'!#REF!</f>
        <v>#REF!</v>
      </c>
    </row>
    <row r="18" spans="1:5" ht="17.25" customHeight="1">
      <c r="A18" s="328"/>
      <c r="B18" s="866" t="s">
        <v>639</v>
      </c>
      <c r="C18" s="866"/>
      <c r="D18" s="866"/>
      <c r="E18" s="397">
        <f>'CS 15.03.2024'!F6</f>
        <v>45374570.825000003</v>
      </c>
    </row>
    <row r="19" spans="1:5" ht="17.25" customHeight="1">
      <c r="A19" s="328"/>
      <c r="B19" s="866" t="s">
        <v>640</v>
      </c>
      <c r="C19" s="866"/>
      <c r="D19" s="866"/>
      <c r="E19" s="397">
        <f>'CS 15.03.2024'!F7</f>
        <v>268000808.82499999</v>
      </c>
    </row>
    <row r="20" spans="1:5" ht="17.25" customHeight="1">
      <c r="A20" s="328"/>
      <c r="B20" s="866" t="s">
        <v>755</v>
      </c>
      <c r="C20" s="866"/>
      <c r="D20" s="866"/>
      <c r="E20" s="330">
        <f>'CS 15.03.2024'!F8</f>
        <v>227119329.51271185</v>
      </c>
    </row>
    <row r="21" spans="1:5" ht="17.25" customHeight="1">
      <c r="A21" s="328"/>
      <c r="B21" s="866" t="s">
        <v>624</v>
      </c>
      <c r="C21" s="866"/>
      <c r="D21" s="866"/>
      <c r="E21" s="330">
        <f>'CS 15.03.2024'!F9</f>
        <v>40881479.312288135</v>
      </c>
    </row>
    <row r="22" spans="1:5" ht="17.25" customHeight="1">
      <c r="A22" s="328"/>
      <c r="B22" s="866" t="s">
        <v>637</v>
      </c>
      <c r="C22" s="866"/>
      <c r="D22" s="866"/>
      <c r="E22" s="397" t="e">
        <f>'CS 15.03.2024'!#REF!</f>
        <v>#REF!</v>
      </c>
    </row>
    <row r="23" spans="1:5" ht="17.25" customHeight="1">
      <c r="A23" s="328">
        <v>14</v>
      </c>
      <c r="B23" s="865" t="s">
        <v>626</v>
      </c>
      <c r="C23" s="865"/>
      <c r="D23" s="865"/>
      <c r="E23" s="330">
        <f>'CS 15.03.2024'!F12</f>
        <v>2271193.2951271185</v>
      </c>
    </row>
    <row r="24" spans="1:5" ht="17.25" customHeight="1">
      <c r="A24" s="328">
        <v>15</v>
      </c>
      <c r="B24" s="865" t="s">
        <v>627</v>
      </c>
      <c r="C24" s="865"/>
      <c r="D24" s="865"/>
      <c r="E24" s="330">
        <f>'CS 15.03.2024'!F13</f>
        <v>227119.32951271185</v>
      </c>
    </row>
    <row r="25" spans="1:5" ht="17.25" customHeight="1">
      <c r="A25" s="328">
        <v>16</v>
      </c>
      <c r="B25" s="865" t="s">
        <v>641</v>
      </c>
      <c r="C25" s="865"/>
      <c r="D25" s="865"/>
      <c r="E25" s="330">
        <f>'CS 15.03.2024'!F14</f>
        <v>2549</v>
      </c>
    </row>
    <row r="26" spans="1:5" ht="17.25" customHeight="1">
      <c r="A26" s="328">
        <v>17</v>
      </c>
      <c r="B26" s="865" t="s">
        <v>629</v>
      </c>
      <c r="C26" s="865"/>
      <c r="D26" s="865"/>
      <c r="E26" s="330">
        <f>'CS 15.03.2024'!F15</f>
        <v>764.69999999999993</v>
      </c>
    </row>
    <row r="27" spans="1:5" ht="17.25" customHeight="1">
      <c r="A27" s="328">
        <v>18</v>
      </c>
      <c r="B27" s="865" t="s">
        <v>630</v>
      </c>
      <c r="C27" s="865"/>
      <c r="D27" s="865"/>
      <c r="E27" s="330">
        <f>'CS 15.03.2024'!F16</f>
        <v>50.980000000000004</v>
      </c>
    </row>
    <row r="28" spans="1:5" ht="17.25" customHeight="1">
      <c r="A28" s="328">
        <v>19</v>
      </c>
      <c r="B28" s="865" t="s">
        <v>737</v>
      </c>
      <c r="C28" s="865"/>
      <c r="D28" s="865"/>
      <c r="E28" s="330">
        <f>'CS 15.03.2024'!F17</f>
        <v>22711.932951271185</v>
      </c>
    </row>
    <row r="29" spans="1:5" ht="17.25" customHeight="1">
      <c r="A29" s="328"/>
      <c r="B29" s="866" t="s">
        <v>844</v>
      </c>
      <c r="C29" s="866"/>
      <c r="D29" s="866"/>
      <c r="E29" s="330">
        <f>'CS 15.03.2024'!F18</f>
        <v>2524389.2375911018</v>
      </c>
    </row>
    <row r="30" spans="1:5" ht="17.25" customHeight="1">
      <c r="A30" s="328">
        <v>20</v>
      </c>
      <c r="B30" s="865" t="s">
        <v>628</v>
      </c>
      <c r="C30" s="865"/>
      <c r="D30" s="865"/>
      <c r="E30" s="330">
        <f>'CS 15.03.2024'!F19</f>
        <v>454390.0627663983</v>
      </c>
    </row>
    <row r="31" spans="1:5" ht="27.95" customHeight="1">
      <c r="A31" s="328">
        <v>21</v>
      </c>
      <c r="B31" s="865" t="s">
        <v>632</v>
      </c>
      <c r="C31" s="865"/>
      <c r="D31" s="865"/>
      <c r="E31" s="330">
        <f>'CS 15.03.2024'!F20</f>
        <v>10720032.353</v>
      </c>
    </row>
    <row r="32" spans="1:5" ht="17.25" customHeight="1">
      <c r="A32" s="328">
        <v>22</v>
      </c>
      <c r="B32" s="865" t="s">
        <v>625</v>
      </c>
      <c r="C32" s="865"/>
      <c r="D32" s="865"/>
      <c r="E32" s="330">
        <f>'CS 15.03.2024'!F21</f>
        <v>1340004.044125</v>
      </c>
    </row>
    <row r="33" spans="1:5" ht="17.25" customHeight="1">
      <c r="A33" s="328"/>
      <c r="B33" s="866" t="s">
        <v>613</v>
      </c>
      <c r="C33" s="866"/>
      <c r="D33" s="866"/>
      <c r="E33" s="397" t="e">
        <f>'CS 15.03.2024'!#REF!</f>
        <v>#REF!</v>
      </c>
    </row>
    <row r="34" spans="1:5" ht="17.25" customHeight="1">
      <c r="A34" s="328"/>
      <c r="B34" s="866" t="s">
        <v>596</v>
      </c>
      <c r="C34" s="866"/>
      <c r="D34" s="866"/>
      <c r="E34" s="398">
        <f>'CS 15.03.2024'!F22</f>
        <v>283039624.52248245</v>
      </c>
    </row>
    <row r="35" spans="1:5" ht="54.95" customHeight="1"/>
    <row r="36" spans="1:5" ht="17.25" customHeight="1">
      <c r="A36" t="s">
        <v>804</v>
      </c>
      <c r="C36" s="410" t="s">
        <v>799</v>
      </c>
      <c r="D36" s="401" t="s">
        <v>759</v>
      </c>
      <c r="E36" s="401" t="s">
        <v>802</v>
      </c>
    </row>
    <row r="37" spans="1:5" ht="17.25" customHeight="1">
      <c r="A37" s="523" t="s">
        <v>800</v>
      </c>
      <c r="B37" s="523"/>
      <c r="C37" s="524" t="s">
        <v>805</v>
      </c>
      <c r="D37" s="525" t="s">
        <v>800</v>
      </c>
      <c r="E37" s="525" t="s">
        <v>803</v>
      </c>
    </row>
    <row r="38" spans="1:5" ht="17.25" customHeight="1">
      <c r="A38" t="s">
        <v>644</v>
      </c>
    </row>
  </sheetData>
  <mergeCells count="34">
    <mergeCell ref="B13:D13"/>
    <mergeCell ref="A1:E1"/>
    <mergeCell ref="A2:E2"/>
    <mergeCell ref="B8:D8"/>
    <mergeCell ref="B9:D9"/>
    <mergeCell ref="B10:D10"/>
    <mergeCell ref="B11:D11"/>
    <mergeCell ref="B12:D12"/>
    <mergeCell ref="B4:D4"/>
    <mergeCell ref="B3:D3"/>
    <mergeCell ref="B24:D24"/>
    <mergeCell ref="B25:D25"/>
    <mergeCell ref="B14:D14"/>
    <mergeCell ref="B15:D15"/>
    <mergeCell ref="B16:D16"/>
    <mergeCell ref="B17:D17"/>
    <mergeCell ref="B18:D18"/>
    <mergeCell ref="B19:D19"/>
    <mergeCell ref="B32:D32"/>
    <mergeCell ref="B33:D33"/>
    <mergeCell ref="B34:D34"/>
    <mergeCell ref="B5:D5"/>
    <mergeCell ref="B6:D6"/>
    <mergeCell ref="B7:D7"/>
    <mergeCell ref="B26:D26"/>
    <mergeCell ref="B27:D27"/>
    <mergeCell ref="B28:D28"/>
    <mergeCell ref="B29:D29"/>
    <mergeCell ref="B30:D30"/>
    <mergeCell ref="B31:D31"/>
    <mergeCell ref="B20:D20"/>
    <mergeCell ref="B21:D21"/>
    <mergeCell ref="B22:D22"/>
    <mergeCell ref="B23:D23"/>
  </mergeCells>
  <pageMargins left="0.9055118110236221" right="0.39370078740157483" top="0.78740157480314965" bottom="0.59055118110236227" header="0.51181102362204722" footer="0.51181102362204722"/>
  <pageSetup paperSize="9" scale="98" orientation="portrait" r:id="rId1"/>
  <rowBreaks count="1" manualBreakCount="1">
    <brk id="37" max="4" man="1"/>
  </rowBreaks>
</worksheet>
</file>

<file path=xl/worksheets/sheet28.xml><?xml version="1.0" encoding="utf-8"?>
<worksheet xmlns="http://schemas.openxmlformats.org/spreadsheetml/2006/main" xmlns:r="http://schemas.openxmlformats.org/officeDocument/2006/relationships">
  <dimension ref="B4:I38"/>
  <sheetViews>
    <sheetView view="pageBreakPreview" topLeftCell="A13" zoomScale="99" zoomScaleSheetLayoutView="99" workbookViewId="0">
      <selection activeCell="G33" sqref="G33"/>
    </sheetView>
  </sheetViews>
  <sheetFormatPr defaultColWidth="8.7109375" defaultRowHeight="14.25"/>
  <cols>
    <col min="1" max="2" width="8.7109375" style="503"/>
    <col min="3" max="3" width="42.85546875" style="503" customWidth="1"/>
    <col min="4" max="4" width="18.140625" style="503" customWidth="1"/>
    <col min="5" max="5" width="18.85546875" style="503" customWidth="1"/>
    <col min="6" max="7" width="8.7109375" style="503"/>
    <col min="8" max="8" width="9.5703125" style="503" bestFit="1" customWidth="1"/>
    <col min="9" max="16384" width="8.7109375" style="503"/>
  </cols>
  <sheetData>
    <row r="4" spans="2:8" ht="15" thickBot="1"/>
    <row r="5" spans="2:8" ht="24.95" customHeight="1">
      <c r="B5" s="508" t="s">
        <v>522</v>
      </c>
      <c r="C5" s="874" t="s">
        <v>560</v>
      </c>
      <c r="D5" s="874"/>
      <c r="E5" s="509" t="s">
        <v>590</v>
      </c>
    </row>
    <row r="6" spans="2:8" ht="18.95" customHeight="1">
      <c r="B6" s="520">
        <v>1</v>
      </c>
      <c r="C6" s="875" t="s">
        <v>838</v>
      </c>
      <c r="D6" s="875"/>
      <c r="E6" s="869">
        <v>12611958</v>
      </c>
    </row>
    <row r="7" spans="2:8" ht="18.95" customHeight="1">
      <c r="B7" s="514" t="s">
        <v>825</v>
      </c>
      <c r="C7" s="876" t="s">
        <v>843</v>
      </c>
      <c r="D7" s="876"/>
      <c r="E7" s="870"/>
      <c r="H7" s="503">
        <f>1700*3855</f>
        <v>6553500</v>
      </c>
    </row>
    <row r="8" spans="2:8" ht="18.95" customHeight="1">
      <c r="B8" s="514" t="s">
        <v>826</v>
      </c>
      <c r="C8" s="876" t="s">
        <v>840</v>
      </c>
      <c r="D8" s="876"/>
      <c r="E8" s="870"/>
      <c r="H8" s="503">
        <f>1700*700</f>
        <v>1190000</v>
      </c>
    </row>
    <row r="9" spans="2:8" ht="18.95" customHeight="1">
      <c r="B9" s="514" t="s">
        <v>827</v>
      </c>
      <c r="C9" s="876" t="s">
        <v>839</v>
      </c>
      <c r="D9" s="876"/>
      <c r="E9" s="870"/>
      <c r="H9" s="503">
        <f>645*4400</f>
        <v>2838000</v>
      </c>
    </row>
    <row r="10" spans="2:8" ht="18.95" customHeight="1">
      <c r="B10" s="514" t="s">
        <v>828</v>
      </c>
      <c r="C10" s="876" t="s">
        <v>841</v>
      </c>
      <c r="D10" s="876"/>
      <c r="E10" s="870"/>
      <c r="H10" s="503">
        <f>300*357</f>
        <v>107100</v>
      </c>
    </row>
    <row r="11" spans="2:8" ht="18.95" customHeight="1">
      <c r="B11" s="521"/>
      <c r="C11" s="872" t="s">
        <v>842</v>
      </c>
      <c r="D11" s="872"/>
      <c r="E11" s="871"/>
    </row>
    <row r="12" spans="2:8" ht="36.6" customHeight="1">
      <c r="B12" s="511">
        <v>2</v>
      </c>
      <c r="C12" s="873" t="s">
        <v>807</v>
      </c>
      <c r="D12" s="873"/>
      <c r="E12" s="512">
        <v>6240000</v>
      </c>
      <c r="H12" s="503">
        <f>SUM(H7:H10)</f>
        <v>10688600</v>
      </c>
    </row>
    <row r="13" spans="2:8" ht="18.95" customHeight="1">
      <c r="B13" s="511">
        <v>3</v>
      </c>
      <c r="C13" s="873" t="s">
        <v>812</v>
      </c>
      <c r="D13" s="873"/>
      <c r="E13" s="512">
        <v>4814994</v>
      </c>
      <c r="H13" s="503">
        <f>H12*1.18</f>
        <v>12612548</v>
      </c>
    </row>
    <row r="14" spans="2:8" ht="18.95" customHeight="1">
      <c r="B14" s="511">
        <v>4</v>
      </c>
      <c r="C14" s="873" t="s">
        <v>808</v>
      </c>
      <c r="D14" s="873"/>
      <c r="E14" s="512">
        <v>9540000</v>
      </c>
      <c r="H14" s="503">
        <f>H13-H12</f>
        <v>1923948</v>
      </c>
    </row>
    <row r="15" spans="2:8" ht="32.450000000000003" customHeight="1">
      <c r="B15" s="511">
        <v>5</v>
      </c>
      <c r="C15" s="873" t="s">
        <v>809</v>
      </c>
      <c r="D15" s="873"/>
      <c r="E15" s="512">
        <v>1046383</v>
      </c>
      <c r="G15" s="503">
        <v>1923858</v>
      </c>
    </row>
    <row r="16" spans="2:8" ht="18.95" customHeight="1">
      <c r="B16" s="511">
        <v>6</v>
      </c>
      <c r="C16" s="873" t="s">
        <v>810</v>
      </c>
      <c r="D16" s="873"/>
      <c r="E16" s="512">
        <v>1258716</v>
      </c>
    </row>
    <row r="17" spans="2:5" ht="18.95" customHeight="1">
      <c r="B17" s="511">
        <v>7</v>
      </c>
      <c r="C17" s="873" t="s">
        <v>811</v>
      </c>
      <c r="D17" s="873"/>
      <c r="E17" s="512">
        <v>615620</v>
      </c>
    </row>
    <row r="18" spans="2:5" ht="18.95" customHeight="1">
      <c r="B18" s="511">
        <v>8</v>
      </c>
      <c r="C18" s="873" t="s">
        <v>814</v>
      </c>
      <c r="D18" s="873"/>
      <c r="E18" s="513">
        <f>ROUND(556931.025,0)</f>
        <v>556931</v>
      </c>
    </row>
    <row r="19" spans="2:5" ht="18.95" customHeight="1">
      <c r="B19" s="520">
        <v>9</v>
      </c>
      <c r="C19" s="522" t="s">
        <v>816</v>
      </c>
      <c r="D19" s="505"/>
      <c r="E19" s="869">
        <f>D30</f>
        <v>8689968</v>
      </c>
    </row>
    <row r="20" spans="2:5" ht="18.95" customHeight="1">
      <c r="B20" s="514" t="s">
        <v>825</v>
      </c>
      <c r="C20" s="518" t="s">
        <v>817</v>
      </c>
      <c r="D20" s="506">
        <v>266418</v>
      </c>
      <c r="E20" s="870"/>
    </row>
    <row r="21" spans="2:5" ht="18.95" customHeight="1">
      <c r="B21" s="514" t="s">
        <v>826</v>
      </c>
      <c r="C21" s="518" t="s">
        <v>836</v>
      </c>
      <c r="D21" s="506">
        <v>328837</v>
      </c>
      <c r="E21" s="870"/>
    </row>
    <row r="22" spans="2:5" ht="18.95" customHeight="1">
      <c r="B22" s="514" t="s">
        <v>827</v>
      </c>
      <c r="C22" s="518" t="s">
        <v>837</v>
      </c>
      <c r="D22" s="506">
        <v>1288362</v>
      </c>
      <c r="E22" s="870"/>
    </row>
    <row r="23" spans="2:5" ht="18.95" customHeight="1">
      <c r="B23" s="514" t="s">
        <v>828</v>
      </c>
      <c r="C23" s="518" t="s">
        <v>818</v>
      </c>
      <c r="D23" s="506">
        <v>191456</v>
      </c>
      <c r="E23" s="870"/>
    </row>
    <row r="24" spans="2:5" ht="18.95" customHeight="1">
      <c r="B24" s="514" t="s">
        <v>829</v>
      </c>
      <c r="C24" s="518" t="s">
        <v>819</v>
      </c>
      <c r="D24" s="506">
        <v>58240</v>
      </c>
      <c r="E24" s="870"/>
    </row>
    <row r="25" spans="2:5" ht="18.95" customHeight="1">
      <c r="B25" s="514" t="s">
        <v>830</v>
      </c>
      <c r="C25" s="518" t="s">
        <v>820</v>
      </c>
      <c r="D25" s="506">
        <v>624685</v>
      </c>
      <c r="E25" s="870"/>
    </row>
    <row r="26" spans="2:5" ht="18.95" customHeight="1">
      <c r="B26" s="514" t="s">
        <v>831</v>
      </c>
      <c r="C26" s="518" t="s">
        <v>821</v>
      </c>
      <c r="D26" s="506">
        <v>3431470</v>
      </c>
      <c r="E26" s="870"/>
    </row>
    <row r="27" spans="2:5" ht="18.95" customHeight="1">
      <c r="B27" s="514" t="s">
        <v>832</v>
      </c>
      <c r="C27" s="518" t="s">
        <v>822</v>
      </c>
      <c r="D27" s="506">
        <v>1051900</v>
      </c>
      <c r="E27" s="870"/>
    </row>
    <row r="28" spans="2:5" ht="18.95" customHeight="1">
      <c r="B28" s="514" t="s">
        <v>833</v>
      </c>
      <c r="C28" s="518" t="s">
        <v>823</v>
      </c>
      <c r="D28" s="506">
        <v>546500</v>
      </c>
      <c r="E28" s="870"/>
    </row>
    <row r="29" spans="2:5" ht="18.95" customHeight="1">
      <c r="B29" s="514" t="s">
        <v>834</v>
      </c>
      <c r="C29" s="518" t="s">
        <v>824</v>
      </c>
      <c r="D29" s="506">
        <v>902100</v>
      </c>
      <c r="E29" s="870"/>
    </row>
    <row r="30" spans="2:5" ht="24" customHeight="1">
      <c r="B30" s="515"/>
      <c r="C30" s="519" t="s">
        <v>835</v>
      </c>
      <c r="D30" s="507">
        <f>SUM(D20:D29)</f>
        <v>8689968</v>
      </c>
      <c r="E30" s="510"/>
    </row>
    <row r="31" spans="2:5" ht="28.5" customHeight="1" thickBot="1">
      <c r="B31" s="516"/>
      <c r="C31" s="868" t="s">
        <v>637</v>
      </c>
      <c r="D31" s="868"/>
      <c r="E31" s="517">
        <f>SUM(E6:E29)</f>
        <v>45374570</v>
      </c>
    </row>
    <row r="33" spans="5:9">
      <c r="E33" s="504"/>
    </row>
    <row r="38" spans="5:9">
      <c r="I38" s="503" t="s">
        <v>825</v>
      </c>
    </row>
  </sheetData>
  <mergeCells count="17">
    <mergeCell ref="C5:D5"/>
    <mergeCell ref="C6:D6"/>
    <mergeCell ref="C12:D12"/>
    <mergeCell ref="C13:D13"/>
    <mergeCell ref="C14:D14"/>
    <mergeCell ref="C7:D7"/>
    <mergeCell ref="C8:D8"/>
    <mergeCell ref="C9:D9"/>
    <mergeCell ref="C10:D10"/>
    <mergeCell ref="C31:D31"/>
    <mergeCell ref="E6:E11"/>
    <mergeCell ref="C11:D11"/>
    <mergeCell ref="C16:D16"/>
    <mergeCell ref="C17:D17"/>
    <mergeCell ref="C18:D18"/>
    <mergeCell ref="E19:E29"/>
    <mergeCell ref="C15:D15"/>
  </mergeCells>
  <pageMargins left="1.0236220472440944" right="0.70866141732283472" top="0.94488188976377963" bottom="0.74803149606299213" header="0.31496062992125984" footer="0.31496062992125984"/>
  <pageSetup paperSize="9" scale="93" orientation="portrait" r:id="rId1"/>
</worksheet>
</file>

<file path=xl/worksheets/sheet29.xml><?xml version="1.0" encoding="utf-8"?>
<worksheet xmlns="http://schemas.openxmlformats.org/spreadsheetml/2006/main" xmlns:r="http://schemas.openxmlformats.org/officeDocument/2006/relationships">
  <dimension ref="A2:Q45"/>
  <sheetViews>
    <sheetView topLeftCell="A45" workbookViewId="0">
      <selection activeCell="P45" sqref="P45"/>
    </sheetView>
  </sheetViews>
  <sheetFormatPr defaultRowHeight="15"/>
  <sheetData>
    <row r="2" spans="1:17" ht="15.75" thickBot="1"/>
    <row r="3" spans="1:17" ht="409.5">
      <c r="A3" s="614">
        <v>1</v>
      </c>
      <c r="B3" s="615"/>
      <c r="C3" s="616"/>
      <c r="D3" s="617" t="s">
        <v>850</v>
      </c>
      <c r="E3" s="618" t="s">
        <v>894</v>
      </c>
      <c r="F3" s="615" t="s">
        <v>0</v>
      </c>
      <c r="G3" s="619">
        <v>1014</v>
      </c>
      <c r="H3" s="615"/>
      <c r="I3" s="619"/>
      <c r="J3" s="616"/>
      <c r="K3" s="616"/>
      <c r="L3" s="620"/>
      <c r="M3" s="621"/>
      <c r="N3" s="622">
        <v>262.74</v>
      </c>
      <c r="O3" s="619">
        <f t="shared" ref="O3:O45" si="0">ROUND(G3*N3,0)</f>
        <v>266418</v>
      </c>
      <c r="P3" s="634">
        <v>0</v>
      </c>
      <c r="Q3" s="623">
        <f t="shared" ref="Q3:Q45" si="1">ROUND(N3*P3,0)</f>
        <v>0</v>
      </c>
    </row>
    <row r="4" spans="1:17" ht="409.5">
      <c r="A4" s="624">
        <v>2</v>
      </c>
      <c r="B4" s="589"/>
      <c r="C4" s="590"/>
      <c r="D4" s="598" t="s">
        <v>851</v>
      </c>
      <c r="E4" s="599" t="s">
        <v>24</v>
      </c>
      <c r="F4" s="608" t="s">
        <v>23</v>
      </c>
      <c r="G4" s="595">
        <v>11740</v>
      </c>
      <c r="H4" s="589"/>
      <c r="I4" s="591"/>
      <c r="J4" s="590"/>
      <c r="K4" s="590"/>
      <c r="L4" s="579"/>
      <c r="M4" s="586"/>
      <c r="N4" s="600">
        <v>28.01</v>
      </c>
      <c r="O4" s="591">
        <f t="shared" si="0"/>
        <v>328837</v>
      </c>
      <c r="P4" s="564">
        <v>0</v>
      </c>
      <c r="Q4" s="625">
        <f t="shared" si="1"/>
        <v>0</v>
      </c>
    </row>
    <row r="5" spans="1:17" ht="409.5">
      <c r="A5" s="624">
        <v>3</v>
      </c>
      <c r="B5" s="589"/>
      <c r="C5" s="590"/>
      <c r="D5" s="598" t="s">
        <v>852</v>
      </c>
      <c r="E5" s="599" t="s">
        <v>895</v>
      </c>
      <c r="F5" s="608" t="s">
        <v>0</v>
      </c>
      <c r="G5" s="595">
        <v>1460</v>
      </c>
      <c r="H5" s="589"/>
      <c r="I5" s="591"/>
      <c r="J5" s="590"/>
      <c r="K5" s="590"/>
      <c r="L5" s="579"/>
      <c r="M5" s="586"/>
      <c r="N5" s="600">
        <v>882.44</v>
      </c>
      <c r="O5" s="591">
        <f t="shared" si="0"/>
        <v>1288362</v>
      </c>
      <c r="P5" s="564">
        <v>0</v>
      </c>
      <c r="Q5" s="625">
        <f t="shared" si="1"/>
        <v>0</v>
      </c>
    </row>
    <row r="6" spans="1:17" ht="409.5">
      <c r="A6" s="624">
        <v>4</v>
      </c>
      <c r="B6" s="589"/>
      <c r="C6" s="590"/>
      <c r="D6" s="598" t="s">
        <v>853</v>
      </c>
      <c r="E6" s="587" t="s">
        <v>15</v>
      </c>
      <c r="F6" s="608" t="s">
        <v>0</v>
      </c>
      <c r="G6" s="595">
        <v>4665</v>
      </c>
      <c r="H6" s="589"/>
      <c r="I6" s="591"/>
      <c r="J6" s="590"/>
      <c r="K6" s="592"/>
      <c r="L6" s="579"/>
      <c r="M6" s="586"/>
      <c r="N6" s="600">
        <v>119.38500000000001</v>
      </c>
      <c r="O6" s="591">
        <f t="shared" si="0"/>
        <v>556931</v>
      </c>
      <c r="P6" s="564">
        <v>0</v>
      </c>
      <c r="Q6" s="625">
        <f t="shared" si="1"/>
        <v>0</v>
      </c>
    </row>
    <row r="7" spans="1:17" ht="409.5">
      <c r="A7" s="624">
        <v>5</v>
      </c>
      <c r="B7" s="589"/>
      <c r="C7" s="590"/>
      <c r="D7" s="598" t="s">
        <v>854</v>
      </c>
      <c r="E7" s="601" t="s">
        <v>14</v>
      </c>
      <c r="F7" s="608" t="s">
        <v>3</v>
      </c>
      <c r="G7" s="595">
        <v>270276</v>
      </c>
      <c r="H7" s="589"/>
      <c r="I7" s="591"/>
      <c r="J7" s="590"/>
      <c r="K7" s="592"/>
      <c r="L7" s="579"/>
      <c r="M7" s="586"/>
      <c r="N7" s="600">
        <v>2</v>
      </c>
      <c r="O7" s="591">
        <f t="shared" si="0"/>
        <v>540552</v>
      </c>
      <c r="P7" s="564">
        <v>94600</v>
      </c>
      <c r="Q7" s="625">
        <f t="shared" si="1"/>
        <v>189200</v>
      </c>
    </row>
    <row r="8" spans="1:17" ht="300">
      <c r="A8" s="624">
        <v>6</v>
      </c>
      <c r="B8" s="589"/>
      <c r="C8" s="590"/>
      <c r="D8" s="598" t="s">
        <v>855</v>
      </c>
      <c r="E8" s="599" t="s">
        <v>9</v>
      </c>
      <c r="F8" s="608" t="s">
        <v>0</v>
      </c>
      <c r="G8" s="595">
        <v>3640</v>
      </c>
      <c r="H8" s="589"/>
      <c r="I8" s="591"/>
      <c r="J8" s="589"/>
      <c r="K8" s="593"/>
      <c r="L8" s="579"/>
      <c r="M8" s="586"/>
      <c r="N8" s="600">
        <v>16</v>
      </c>
      <c r="O8" s="591">
        <f t="shared" si="0"/>
        <v>58240</v>
      </c>
      <c r="P8" s="564">
        <v>1274.0625</v>
      </c>
      <c r="Q8" s="625">
        <f t="shared" si="1"/>
        <v>20385</v>
      </c>
    </row>
    <row r="9" spans="1:17" ht="409.5">
      <c r="A9" s="624">
        <v>7</v>
      </c>
      <c r="B9" s="589"/>
      <c r="C9" s="590"/>
      <c r="D9" s="598" t="s">
        <v>856</v>
      </c>
      <c r="E9" s="602" t="s">
        <v>8</v>
      </c>
      <c r="F9" s="608" t="s">
        <v>3</v>
      </c>
      <c r="G9" s="595">
        <v>84133</v>
      </c>
      <c r="H9" s="589"/>
      <c r="I9" s="591"/>
      <c r="J9" s="589"/>
      <c r="K9" s="593"/>
      <c r="L9" s="579"/>
      <c r="M9" s="586"/>
      <c r="N9" s="600">
        <v>1</v>
      </c>
      <c r="O9" s="591">
        <f t="shared" si="0"/>
        <v>84133</v>
      </c>
      <c r="P9" s="564">
        <v>29450</v>
      </c>
      <c r="Q9" s="625">
        <f t="shared" si="1"/>
        <v>29450</v>
      </c>
    </row>
    <row r="10" spans="1:17" ht="409.5">
      <c r="A10" s="624">
        <v>8</v>
      </c>
      <c r="B10" s="589"/>
      <c r="C10" s="590"/>
      <c r="D10" s="598" t="s">
        <v>857</v>
      </c>
      <c r="E10" s="587" t="s">
        <v>896</v>
      </c>
      <c r="F10" s="608" t="s">
        <v>0</v>
      </c>
      <c r="G10" s="595">
        <v>7450</v>
      </c>
      <c r="H10" s="590"/>
      <c r="I10" s="594"/>
      <c r="J10" s="590"/>
      <c r="K10" s="590"/>
      <c r="L10" s="579"/>
      <c r="M10" s="586"/>
      <c r="N10" s="603">
        <v>297.52</v>
      </c>
      <c r="O10" s="591">
        <f t="shared" si="0"/>
        <v>2216524</v>
      </c>
      <c r="P10" s="564">
        <v>756.25199999999995</v>
      </c>
      <c r="Q10" s="625">
        <f t="shared" si="1"/>
        <v>225000</v>
      </c>
    </row>
    <row r="11" spans="1:17" ht="409.5">
      <c r="A11" s="624">
        <v>9</v>
      </c>
      <c r="B11" s="589"/>
      <c r="C11" s="590"/>
      <c r="D11" s="598" t="s">
        <v>858</v>
      </c>
      <c r="E11" s="587" t="s">
        <v>897</v>
      </c>
      <c r="F11" s="608" t="s">
        <v>0</v>
      </c>
      <c r="G11" s="595">
        <v>7450</v>
      </c>
      <c r="H11" s="590"/>
      <c r="I11" s="594"/>
      <c r="J11" s="590"/>
      <c r="K11" s="590"/>
      <c r="L11" s="579"/>
      <c r="M11" s="586"/>
      <c r="N11" s="603">
        <v>163.08000000000001</v>
      </c>
      <c r="O11" s="591">
        <f t="shared" si="0"/>
        <v>1214946</v>
      </c>
      <c r="P11" s="564">
        <v>1073.0929000000001</v>
      </c>
      <c r="Q11" s="625">
        <f t="shared" si="1"/>
        <v>175000</v>
      </c>
    </row>
    <row r="12" spans="1:17" ht="409.5">
      <c r="A12" s="624">
        <v>10</v>
      </c>
      <c r="B12" s="589"/>
      <c r="C12" s="590"/>
      <c r="D12" s="598" t="s">
        <v>859</v>
      </c>
      <c r="E12" s="604" t="s">
        <v>529</v>
      </c>
      <c r="F12" s="609" t="s">
        <v>0</v>
      </c>
      <c r="G12" s="605">
        <v>6350</v>
      </c>
      <c r="H12" s="589"/>
      <c r="I12" s="591"/>
      <c r="J12" s="589"/>
      <c r="K12" s="593"/>
      <c r="L12" s="579"/>
      <c r="M12" s="586"/>
      <c r="N12" s="600">
        <v>110</v>
      </c>
      <c r="O12" s="591">
        <f t="shared" si="0"/>
        <v>698500</v>
      </c>
      <c r="P12" s="564">
        <v>1363.636</v>
      </c>
      <c r="Q12" s="625">
        <f t="shared" si="1"/>
        <v>150000</v>
      </c>
    </row>
    <row r="13" spans="1:17" ht="409.5">
      <c r="A13" s="624">
        <v>11</v>
      </c>
      <c r="B13" s="589"/>
      <c r="C13" s="590"/>
      <c r="D13" s="598" t="s">
        <v>860</v>
      </c>
      <c r="E13" s="599" t="s">
        <v>530</v>
      </c>
      <c r="F13" s="609" t="s">
        <v>0</v>
      </c>
      <c r="G13" s="605">
        <v>5700</v>
      </c>
      <c r="H13" s="589"/>
      <c r="I13" s="591"/>
      <c r="J13" s="589"/>
      <c r="K13" s="593"/>
      <c r="L13" s="579"/>
      <c r="M13" s="586"/>
      <c r="N13" s="600">
        <v>62</v>
      </c>
      <c r="O13" s="591">
        <f t="shared" si="0"/>
        <v>353400</v>
      </c>
      <c r="P13" s="564">
        <v>1223.79</v>
      </c>
      <c r="Q13" s="625">
        <f t="shared" si="1"/>
        <v>75875</v>
      </c>
    </row>
    <row r="14" spans="1:17" ht="180">
      <c r="A14" s="624">
        <v>12</v>
      </c>
      <c r="B14" s="589"/>
      <c r="C14" s="590"/>
      <c r="D14" s="598" t="s">
        <v>861</v>
      </c>
      <c r="E14" s="599" t="s">
        <v>532</v>
      </c>
      <c r="F14" s="609" t="s">
        <v>0</v>
      </c>
      <c r="G14" s="605">
        <v>7300</v>
      </c>
      <c r="H14" s="589"/>
      <c r="I14" s="591"/>
      <c r="J14" s="589"/>
      <c r="K14" s="593"/>
      <c r="L14" s="579"/>
      <c r="M14" s="586"/>
      <c r="N14" s="600">
        <v>65</v>
      </c>
      <c r="O14" s="591">
        <f t="shared" si="0"/>
        <v>474500</v>
      </c>
      <c r="P14" s="564">
        <v>1230.7692</v>
      </c>
      <c r="Q14" s="625">
        <f t="shared" si="1"/>
        <v>80000</v>
      </c>
    </row>
    <row r="15" spans="1:17" ht="210">
      <c r="A15" s="624">
        <v>13</v>
      </c>
      <c r="B15" s="589"/>
      <c r="C15" s="590"/>
      <c r="D15" s="598" t="s">
        <v>862</v>
      </c>
      <c r="E15" s="599" t="s">
        <v>533</v>
      </c>
      <c r="F15" s="609" t="s">
        <v>99</v>
      </c>
      <c r="G15" s="605">
        <v>900</v>
      </c>
      <c r="H15" s="589"/>
      <c r="I15" s="591"/>
      <c r="J15" s="589"/>
      <c r="K15" s="593"/>
      <c r="L15" s="579"/>
      <c r="M15" s="586"/>
      <c r="N15" s="600">
        <v>40</v>
      </c>
      <c r="O15" s="591">
        <f t="shared" si="0"/>
        <v>36000</v>
      </c>
      <c r="P15" s="564">
        <v>315</v>
      </c>
      <c r="Q15" s="625">
        <f t="shared" si="1"/>
        <v>12600</v>
      </c>
    </row>
    <row r="16" spans="1:17" ht="135">
      <c r="A16" s="624">
        <v>14</v>
      </c>
      <c r="B16" s="589"/>
      <c r="C16" s="590"/>
      <c r="D16" s="598" t="s">
        <v>863</v>
      </c>
      <c r="E16" s="599" t="s">
        <v>527</v>
      </c>
      <c r="F16" s="609" t="s">
        <v>3</v>
      </c>
      <c r="G16" s="605">
        <v>12000</v>
      </c>
      <c r="H16" s="589"/>
      <c r="I16" s="591"/>
      <c r="J16" s="589"/>
      <c r="K16" s="593"/>
      <c r="L16" s="579"/>
      <c r="M16" s="586"/>
      <c r="N16" s="600">
        <v>3</v>
      </c>
      <c r="O16" s="591">
        <f t="shared" si="0"/>
        <v>36000</v>
      </c>
      <c r="P16" s="564">
        <v>4200</v>
      </c>
      <c r="Q16" s="625">
        <f t="shared" si="1"/>
        <v>12600</v>
      </c>
    </row>
    <row r="17" spans="1:17" ht="409.5">
      <c r="A17" s="624">
        <v>15</v>
      </c>
      <c r="B17" s="589"/>
      <c r="C17" s="590"/>
      <c r="D17" s="598" t="s">
        <v>864</v>
      </c>
      <c r="E17" s="606" t="s">
        <v>751</v>
      </c>
      <c r="F17" s="609" t="s">
        <v>4</v>
      </c>
      <c r="G17" s="595">
        <v>6240000</v>
      </c>
      <c r="H17" s="589"/>
      <c r="I17" s="591"/>
      <c r="J17" s="589"/>
      <c r="K17" s="593"/>
      <c r="L17" s="579"/>
      <c r="M17" s="586"/>
      <c r="N17" s="600">
        <v>1</v>
      </c>
      <c r="O17" s="591">
        <f t="shared" si="0"/>
        <v>6240000</v>
      </c>
      <c r="P17" s="564">
        <v>4459625</v>
      </c>
      <c r="Q17" s="625">
        <f t="shared" si="1"/>
        <v>4459625</v>
      </c>
    </row>
    <row r="18" spans="1:17" ht="409.5">
      <c r="A18" s="624">
        <v>16</v>
      </c>
      <c r="B18" s="589"/>
      <c r="C18" s="590"/>
      <c r="D18" s="598" t="s">
        <v>865</v>
      </c>
      <c r="E18" s="599" t="s">
        <v>898</v>
      </c>
      <c r="F18" s="609" t="s">
        <v>893</v>
      </c>
      <c r="G18" s="595">
        <v>306.8</v>
      </c>
      <c r="H18" s="589"/>
      <c r="I18" s="591"/>
      <c r="J18" s="589"/>
      <c r="K18" s="593"/>
      <c r="L18" s="579"/>
      <c r="M18" s="586"/>
      <c r="N18" s="600">
        <v>1700</v>
      </c>
      <c r="O18" s="591">
        <f t="shared" si="0"/>
        <v>521560</v>
      </c>
      <c r="P18" s="636">
        <v>4414185</v>
      </c>
      <c r="Q18" s="625">
        <f t="shared" si="1"/>
        <v>7504114500</v>
      </c>
    </row>
    <row r="19" spans="1:17" ht="409.5">
      <c r="A19" s="624">
        <v>17</v>
      </c>
      <c r="B19" s="589"/>
      <c r="C19" s="590"/>
      <c r="D19" s="598" t="s">
        <v>866</v>
      </c>
      <c r="E19" s="607" t="s">
        <v>899</v>
      </c>
      <c r="F19" s="609" t="s">
        <v>0</v>
      </c>
      <c r="G19" s="595">
        <v>206.5</v>
      </c>
      <c r="H19" s="589"/>
      <c r="I19" s="591"/>
      <c r="J19" s="589"/>
      <c r="K19" s="593"/>
      <c r="L19" s="579"/>
      <c r="M19" s="586"/>
      <c r="N19" s="600">
        <v>1700</v>
      </c>
      <c r="O19" s="591">
        <f t="shared" si="0"/>
        <v>351050</v>
      </c>
      <c r="P19" s="637"/>
      <c r="Q19" s="625">
        <f t="shared" si="1"/>
        <v>0</v>
      </c>
    </row>
    <row r="20" spans="1:17" ht="409.5">
      <c r="A20" s="624">
        <v>18</v>
      </c>
      <c r="B20" s="589"/>
      <c r="C20" s="590"/>
      <c r="D20" s="598" t="s">
        <v>867</v>
      </c>
      <c r="E20" s="599" t="s">
        <v>900</v>
      </c>
      <c r="F20" s="609" t="s">
        <v>0</v>
      </c>
      <c r="G20" s="595">
        <v>507.4</v>
      </c>
      <c r="H20" s="589"/>
      <c r="I20" s="591"/>
      <c r="J20" s="589"/>
      <c r="K20" s="593"/>
      <c r="L20" s="579"/>
      <c r="M20" s="586"/>
      <c r="N20" s="600">
        <v>650</v>
      </c>
      <c r="O20" s="591">
        <f t="shared" si="0"/>
        <v>329810</v>
      </c>
      <c r="P20" s="637"/>
      <c r="Q20" s="625">
        <f t="shared" si="1"/>
        <v>0</v>
      </c>
    </row>
    <row r="21" spans="1:17" ht="409.5">
      <c r="A21" s="624">
        <v>29</v>
      </c>
      <c r="B21" s="589"/>
      <c r="C21" s="590"/>
      <c r="D21" s="598" t="s">
        <v>868</v>
      </c>
      <c r="E21" s="599" t="s">
        <v>901</v>
      </c>
      <c r="F21" s="609" t="s">
        <v>0</v>
      </c>
      <c r="G21" s="595">
        <v>159.30000000000001</v>
      </c>
      <c r="H21" s="589"/>
      <c r="I21" s="591"/>
      <c r="J21" s="589"/>
      <c r="K21" s="593"/>
      <c r="L21" s="579"/>
      <c r="M21" s="586"/>
      <c r="N21" s="600">
        <v>1700</v>
      </c>
      <c r="O21" s="591">
        <f t="shared" si="0"/>
        <v>270810</v>
      </c>
      <c r="P21" s="637"/>
      <c r="Q21" s="625">
        <f t="shared" si="1"/>
        <v>0</v>
      </c>
    </row>
    <row r="22" spans="1:17" ht="409.5">
      <c r="A22" s="624">
        <v>30</v>
      </c>
      <c r="B22" s="589"/>
      <c r="C22" s="590"/>
      <c r="D22" s="598" t="s">
        <v>869</v>
      </c>
      <c r="E22" s="607" t="s">
        <v>902</v>
      </c>
      <c r="F22" s="609" t="s">
        <v>0</v>
      </c>
      <c r="G22" s="595">
        <v>1569.4</v>
      </c>
      <c r="H22" s="589"/>
      <c r="I22" s="591"/>
      <c r="J22" s="589"/>
      <c r="K22" s="593"/>
      <c r="L22" s="579"/>
      <c r="M22" s="586"/>
      <c r="N22" s="600">
        <v>1700</v>
      </c>
      <c r="O22" s="591">
        <f t="shared" si="0"/>
        <v>2667980</v>
      </c>
      <c r="P22" s="637"/>
      <c r="Q22" s="625">
        <f t="shared" si="1"/>
        <v>0</v>
      </c>
    </row>
    <row r="23" spans="1:17" ht="330">
      <c r="A23" s="624">
        <v>31</v>
      </c>
      <c r="B23" s="589"/>
      <c r="C23" s="590"/>
      <c r="D23" s="598" t="s">
        <v>870</v>
      </c>
      <c r="E23" s="599" t="s">
        <v>903</v>
      </c>
      <c r="F23" s="609" t="s">
        <v>0</v>
      </c>
      <c r="G23" s="595">
        <v>177</v>
      </c>
      <c r="H23" s="589"/>
      <c r="I23" s="591"/>
      <c r="J23" s="589"/>
      <c r="K23" s="593"/>
      <c r="L23" s="579"/>
      <c r="M23" s="586"/>
      <c r="N23" s="600">
        <v>1700</v>
      </c>
      <c r="O23" s="591">
        <f t="shared" si="0"/>
        <v>300900</v>
      </c>
      <c r="P23" s="637"/>
      <c r="Q23" s="625">
        <f t="shared" si="1"/>
        <v>0</v>
      </c>
    </row>
    <row r="24" spans="1:17" ht="409.5">
      <c r="A24" s="624">
        <v>27</v>
      </c>
      <c r="B24" s="589"/>
      <c r="C24" s="590"/>
      <c r="D24" s="598" t="s">
        <v>871</v>
      </c>
      <c r="E24" s="599" t="s">
        <v>904</v>
      </c>
      <c r="F24" s="609" t="s">
        <v>0</v>
      </c>
      <c r="G24" s="595">
        <v>1770</v>
      </c>
      <c r="H24" s="589"/>
      <c r="I24" s="591"/>
      <c r="J24" s="590"/>
      <c r="K24" s="592"/>
      <c r="L24" s="579"/>
      <c r="M24" s="586"/>
      <c r="N24" s="600">
        <v>1700</v>
      </c>
      <c r="O24" s="591">
        <f t="shared" si="0"/>
        <v>3009000</v>
      </c>
      <c r="P24" s="637"/>
      <c r="Q24" s="625">
        <f t="shared" si="1"/>
        <v>0</v>
      </c>
    </row>
    <row r="25" spans="1:17" ht="409.5">
      <c r="A25" s="624">
        <v>28</v>
      </c>
      <c r="B25" s="589"/>
      <c r="C25" s="590"/>
      <c r="D25" s="598" t="s">
        <v>872</v>
      </c>
      <c r="E25" s="607" t="s">
        <v>905</v>
      </c>
      <c r="F25" s="609" t="s">
        <v>0</v>
      </c>
      <c r="G25" s="595">
        <v>265.5</v>
      </c>
      <c r="H25" s="589"/>
      <c r="I25" s="591"/>
      <c r="J25" s="590"/>
      <c r="K25" s="592"/>
      <c r="L25" s="579"/>
      <c r="M25" s="586"/>
      <c r="N25" s="600">
        <v>1060</v>
      </c>
      <c r="O25" s="591">
        <f t="shared" si="0"/>
        <v>281430</v>
      </c>
      <c r="P25" s="637"/>
      <c r="Q25" s="625">
        <f t="shared" si="1"/>
        <v>0</v>
      </c>
    </row>
    <row r="26" spans="1:17" ht="409.5">
      <c r="A26" s="624">
        <v>32</v>
      </c>
      <c r="B26" s="589"/>
      <c r="C26" s="590"/>
      <c r="D26" s="598" t="s">
        <v>873</v>
      </c>
      <c r="E26" s="599" t="s">
        <v>906</v>
      </c>
      <c r="F26" s="609" t="s">
        <v>0</v>
      </c>
      <c r="G26" s="595">
        <v>5192</v>
      </c>
      <c r="H26" s="589"/>
      <c r="I26" s="591"/>
      <c r="J26" s="590"/>
      <c r="K26" s="592"/>
      <c r="L26" s="579"/>
      <c r="M26" s="586"/>
      <c r="N26" s="600">
        <v>645</v>
      </c>
      <c r="O26" s="591">
        <f t="shared" si="0"/>
        <v>3348840</v>
      </c>
      <c r="P26" s="637"/>
      <c r="Q26" s="625">
        <f t="shared" si="1"/>
        <v>0</v>
      </c>
    </row>
    <row r="27" spans="1:17" ht="409.5">
      <c r="A27" s="624">
        <v>19</v>
      </c>
      <c r="B27" s="589"/>
      <c r="C27" s="590"/>
      <c r="D27" s="877" t="s">
        <v>874</v>
      </c>
      <c r="E27" s="599" t="s">
        <v>907</v>
      </c>
      <c r="F27" s="643" t="s">
        <v>0</v>
      </c>
      <c r="G27" s="641">
        <v>826</v>
      </c>
      <c r="H27" s="589"/>
      <c r="I27" s="591"/>
      <c r="J27" s="590"/>
      <c r="K27" s="590"/>
      <c r="L27" s="579"/>
      <c r="M27" s="586"/>
      <c r="N27" s="639">
        <v>1700</v>
      </c>
      <c r="O27" s="591">
        <f t="shared" si="0"/>
        <v>1404200</v>
      </c>
      <c r="P27" s="637"/>
      <c r="Q27" s="625">
        <f t="shared" si="1"/>
        <v>0</v>
      </c>
    </row>
    <row r="28" spans="1:17" ht="409.5">
      <c r="A28" s="624">
        <v>20</v>
      </c>
      <c r="B28" s="589"/>
      <c r="C28" s="590"/>
      <c r="D28" s="877"/>
      <c r="E28" s="601" t="s">
        <v>908</v>
      </c>
      <c r="F28" s="644"/>
      <c r="G28" s="642"/>
      <c r="H28" s="589"/>
      <c r="I28" s="591"/>
      <c r="J28" s="590"/>
      <c r="K28" s="590"/>
      <c r="L28" s="579"/>
      <c r="M28" s="586"/>
      <c r="N28" s="640"/>
      <c r="O28" s="591">
        <f t="shared" si="0"/>
        <v>0</v>
      </c>
      <c r="P28" s="637"/>
      <c r="Q28" s="625">
        <f t="shared" si="1"/>
        <v>0</v>
      </c>
    </row>
    <row r="29" spans="1:17" ht="409.5">
      <c r="A29" s="624">
        <v>21</v>
      </c>
      <c r="B29" s="589"/>
      <c r="C29" s="590"/>
      <c r="D29" s="598" t="s">
        <v>875</v>
      </c>
      <c r="E29" s="587" t="s">
        <v>909</v>
      </c>
      <c r="F29" s="609" t="s">
        <v>0</v>
      </c>
      <c r="G29" s="595">
        <v>421.26</v>
      </c>
      <c r="H29" s="589"/>
      <c r="I29" s="591"/>
      <c r="J29" s="590"/>
      <c r="K29" s="590"/>
      <c r="L29" s="579"/>
      <c r="M29" s="586"/>
      <c r="N29" s="600">
        <v>300</v>
      </c>
      <c r="O29" s="591">
        <f t="shared" si="0"/>
        <v>126378</v>
      </c>
      <c r="P29" s="638"/>
      <c r="Q29" s="625">
        <f t="shared" si="1"/>
        <v>0</v>
      </c>
    </row>
    <row r="30" spans="1:17" ht="409.5">
      <c r="A30" s="624">
        <v>22</v>
      </c>
      <c r="B30" s="589"/>
      <c r="C30" s="590"/>
      <c r="D30" s="598" t="s">
        <v>876</v>
      </c>
      <c r="E30" s="599" t="s">
        <v>620</v>
      </c>
      <c r="F30" s="609" t="s">
        <v>0</v>
      </c>
      <c r="G30" s="595">
        <v>2550</v>
      </c>
      <c r="H30" s="589"/>
      <c r="I30" s="591"/>
      <c r="J30" s="590"/>
      <c r="K30" s="590"/>
      <c r="L30" s="579"/>
      <c r="M30" s="586"/>
      <c r="N30" s="600">
        <v>342</v>
      </c>
      <c r="O30" s="591">
        <f t="shared" si="0"/>
        <v>872100</v>
      </c>
      <c r="P30" s="564">
        <v>0</v>
      </c>
      <c r="Q30" s="625">
        <f t="shared" si="1"/>
        <v>0</v>
      </c>
    </row>
    <row r="31" spans="1:17" ht="409.5">
      <c r="A31" s="624">
        <v>24</v>
      </c>
      <c r="B31" s="589"/>
      <c r="C31" s="590"/>
      <c r="D31" s="598" t="s">
        <v>877</v>
      </c>
      <c r="E31" s="599" t="s">
        <v>621</v>
      </c>
      <c r="F31" s="609" t="s">
        <v>99</v>
      </c>
      <c r="G31" s="595">
        <v>250</v>
      </c>
      <c r="H31" s="589"/>
      <c r="I31" s="591"/>
      <c r="J31" s="589"/>
      <c r="K31" s="593"/>
      <c r="L31" s="579"/>
      <c r="M31" s="586"/>
      <c r="N31" s="600">
        <v>120</v>
      </c>
      <c r="O31" s="591">
        <f t="shared" si="0"/>
        <v>30000</v>
      </c>
      <c r="P31" s="564">
        <v>0</v>
      </c>
      <c r="Q31" s="625">
        <f t="shared" si="1"/>
        <v>0</v>
      </c>
    </row>
    <row r="32" spans="1:17" ht="315">
      <c r="A32" s="624">
        <v>25</v>
      </c>
      <c r="B32" s="589"/>
      <c r="C32" s="590"/>
      <c r="D32" s="598" t="s">
        <v>878</v>
      </c>
      <c r="E32" s="610" t="s">
        <v>10</v>
      </c>
      <c r="F32" s="608" t="s">
        <v>3</v>
      </c>
      <c r="G32" s="595">
        <v>629358</v>
      </c>
      <c r="H32" s="589"/>
      <c r="I32" s="591"/>
      <c r="J32" s="589"/>
      <c r="K32" s="593"/>
      <c r="L32" s="579"/>
      <c r="M32" s="586"/>
      <c r="N32" s="600">
        <v>2</v>
      </c>
      <c r="O32" s="591">
        <f t="shared" si="0"/>
        <v>1258716</v>
      </c>
      <c r="P32" s="564">
        <v>100000</v>
      </c>
      <c r="Q32" s="625">
        <f t="shared" si="1"/>
        <v>200000</v>
      </c>
    </row>
    <row r="33" spans="1:17" ht="409.5">
      <c r="A33" s="624">
        <v>23</v>
      </c>
      <c r="B33" s="589"/>
      <c r="C33" s="590"/>
      <c r="D33" s="598" t="s">
        <v>879</v>
      </c>
      <c r="E33" s="588" t="s">
        <v>21</v>
      </c>
      <c r="F33" s="608" t="s">
        <v>3</v>
      </c>
      <c r="G33" s="595">
        <v>4814994</v>
      </c>
      <c r="H33" s="589"/>
      <c r="I33" s="591"/>
      <c r="J33" s="590"/>
      <c r="K33" s="590"/>
      <c r="L33" s="579"/>
      <c r="M33" s="586"/>
      <c r="N33" s="600">
        <v>1</v>
      </c>
      <c r="O33" s="591">
        <f t="shared" si="0"/>
        <v>4814994</v>
      </c>
      <c r="P33" s="564">
        <v>1685250</v>
      </c>
      <c r="Q33" s="625">
        <f t="shared" si="1"/>
        <v>1685250</v>
      </c>
    </row>
    <row r="34" spans="1:17" ht="409.5">
      <c r="A34" s="624">
        <v>26</v>
      </c>
      <c r="B34" s="589"/>
      <c r="C34" s="590"/>
      <c r="D34" s="598" t="s">
        <v>880</v>
      </c>
      <c r="E34" s="645" t="s">
        <v>524</v>
      </c>
      <c r="F34" s="609" t="s">
        <v>3</v>
      </c>
      <c r="G34" s="595">
        <v>9540000</v>
      </c>
      <c r="H34" s="589"/>
      <c r="I34" s="591"/>
      <c r="J34" s="589"/>
      <c r="K34" s="593"/>
      <c r="L34" s="579"/>
      <c r="M34" s="586"/>
      <c r="N34" s="600">
        <v>1</v>
      </c>
      <c r="O34" s="591">
        <f t="shared" si="0"/>
        <v>9540000</v>
      </c>
      <c r="P34" s="564">
        <v>3339000</v>
      </c>
      <c r="Q34" s="625">
        <f t="shared" si="1"/>
        <v>3339000</v>
      </c>
    </row>
    <row r="35" spans="1:17" ht="60">
      <c r="A35" s="626"/>
      <c r="B35" s="590"/>
      <c r="C35" s="590"/>
      <c r="D35" s="598" t="s">
        <v>881</v>
      </c>
      <c r="E35" s="587" t="s">
        <v>12</v>
      </c>
      <c r="F35" s="608" t="s">
        <v>4</v>
      </c>
      <c r="G35" s="595">
        <v>155378</v>
      </c>
      <c r="H35" s="611"/>
      <c r="I35" s="611"/>
      <c r="J35" s="611"/>
      <c r="K35" s="611"/>
      <c r="L35" s="611"/>
      <c r="M35" s="611"/>
      <c r="N35" s="600">
        <v>1</v>
      </c>
      <c r="O35" s="591">
        <f t="shared" si="0"/>
        <v>155378</v>
      </c>
      <c r="P35" s="564">
        <v>32000</v>
      </c>
      <c r="Q35" s="625">
        <f t="shared" si="1"/>
        <v>32000</v>
      </c>
    </row>
    <row r="36" spans="1:17" ht="75">
      <c r="A36" s="626"/>
      <c r="B36" s="590"/>
      <c r="C36" s="590"/>
      <c r="D36" s="598" t="s">
        <v>882</v>
      </c>
      <c r="E36" s="587" t="s">
        <v>11</v>
      </c>
      <c r="F36" s="609" t="s">
        <v>4</v>
      </c>
      <c r="G36" s="595">
        <v>460242</v>
      </c>
      <c r="H36" s="611"/>
      <c r="I36" s="611"/>
      <c r="J36" s="611"/>
      <c r="K36" s="611"/>
      <c r="L36" s="611"/>
      <c r="M36" s="611"/>
      <c r="N36" s="600">
        <v>1</v>
      </c>
      <c r="O36" s="591">
        <f t="shared" si="0"/>
        <v>460242</v>
      </c>
      <c r="P36" s="564">
        <v>120000</v>
      </c>
      <c r="Q36" s="625">
        <f t="shared" si="1"/>
        <v>120000</v>
      </c>
    </row>
    <row r="37" spans="1:17" ht="90">
      <c r="A37" s="626"/>
      <c r="B37" s="590"/>
      <c r="C37" s="590"/>
      <c r="D37" s="598" t="s">
        <v>883</v>
      </c>
      <c r="E37" s="599" t="s">
        <v>13</v>
      </c>
      <c r="F37" s="608" t="s">
        <v>3</v>
      </c>
      <c r="G37" s="595">
        <v>6176</v>
      </c>
      <c r="H37" s="612"/>
      <c r="I37" s="612"/>
      <c r="J37" s="612"/>
      <c r="K37" s="612"/>
      <c r="L37" s="612"/>
      <c r="M37" s="612"/>
      <c r="N37" s="600">
        <v>31</v>
      </c>
      <c r="O37" s="591">
        <f t="shared" si="0"/>
        <v>191456</v>
      </c>
      <c r="P37" s="564">
        <v>645.16120000000001</v>
      </c>
      <c r="Q37" s="625">
        <f t="shared" si="1"/>
        <v>20000</v>
      </c>
    </row>
    <row r="38" spans="1:17" ht="409.5">
      <c r="A38" s="626"/>
      <c r="B38" s="590"/>
      <c r="C38" s="590"/>
      <c r="D38" s="598" t="s">
        <v>884</v>
      </c>
      <c r="E38" s="606" t="s">
        <v>20</v>
      </c>
      <c r="F38" s="608" t="s">
        <v>3</v>
      </c>
      <c r="G38" s="595">
        <v>42150</v>
      </c>
      <c r="H38" s="612"/>
      <c r="I38" s="612"/>
      <c r="J38" s="612"/>
      <c r="K38" s="612"/>
      <c r="L38" s="612"/>
      <c r="M38" s="612"/>
      <c r="N38" s="600">
        <v>2</v>
      </c>
      <c r="O38" s="591">
        <f t="shared" si="0"/>
        <v>84300</v>
      </c>
      <c r="P38" s="564">
        <v>14755</v>
      </c>
      <c r="Q38" s="625">
        <f t="shared" si="1"/>
        <v>29510</v>
      </c>
    </row>
    <row r="39" spans="1:17" ht="409.5">
      <c r="A39" s="626"/>
      <c r="B39" s="590"/>
      <c r="C39" s="590"/>
      <c r="D39" s="598" t="s">
        <v>885</v>
      </c>
      <c r="E39" s="606" t="s">
        <v>886</v>
      </c>
      <c r="F39" s="608" t="s">
        <v>3</v>
      </c>
      <c r="G39" s="595">
        <v>60008</v>
      </c>
      <c r="H39" s="590"/>
      <c r="I39" s="590"/>
      <c r="J39" s="590"/>
      <c r="K39" s="590"/>
      <c r="L39" s="590"/>
      <c r="M39" s="590"/>
      <c r="N39" s="600">
        <v>6</v>
      </c>
      <c r="O39" s="591">
        <f t="shared" si="0"/>
        <v>360048</v>
      </c>
      <c r="P39" s="564">
        <v>21002.5</v>
      </c>
      <c r="Q39" s="625">
        <f t="shared" si="1"/>
        <v>126015</v>
      </c>
    </row>
    <row r="40" spans="1:17" ht="409.5">
      <c r="A40" s="626"/>
      <c r="B40" s="613" t="s">
        <v>804</v>
      </c>
      <c r="C40" s="590"/>
      <c r="D40" s="598" t="s">
        <v>887</v>
      </c>
      <c r="E40" s="606" t="s">
        <v>18</v>
      </c>
      <c r="F40" s="608" t="s">
        <v>3</v>
      </c>
      <c r="G40" s="595">
        <v>22201</v>
      </c>
      <c r="H40" s="613"/>
      <c r="I40" s="594"/>
      <c r="J40" s="590"/>
      <c r="K40" s="592"/>
      <c r="L40" s="590"/>
      <c r="M40" s="613"/>
      <c r="N40" s="600">
        <v>2</v>
      </c>
      <c r="O40" s="591">
        <f t="shared" si="0"/>
        <v>44402</v>
      </c>
      <c r="P40" s="564">
        <v>7770</v>
      </c>
      <c r="Q40" s="625">
        <f t="shared" si="1"/>
        <v>15540</v>
      </c>
    </row>
    <row r="41" spans="1:17" ht="409.5">
      <c r="A41" s="626"/>
      <c r="B41" s="613" t="s">
        <v>800</v>
      </c>
      <c r="C41" s="590"/>
      <c r="D41" s="598" t="s">
        <v>888</v>
      </c>
      <c r="E41" s="606" t="s">
        <v>17</v>
      </c>
      <c r="F41" s="608" t="s">
        <v>4</v>
      </c>
      <c r="G41" s="595">
        <v>48103</v>
      </c>
      <c r="H41" s="590"/>
      <c r="I41" s="594"/>
      <c r="J41" s="590"/>
      <c r="K41" s="592"/>
      <c r="L41" s="590"/>
      <c r="M41" s="613"/>
      <c r="N41" s="600">
        <v>1</v>
      </c>
      <c r="O41" s="591">
        <f t="shared" si="0"/>
        <v>48103</v>
      </c>
      <c r="P41" s="564">
        <v>16835</v>
      </c>
      <c r="Q41" s="625">
        <f t="shared" si="1"/>
        <v>16835</v>
      </c>
    </row>
    <row r="42" spans="1:17" ht="409.5">
      <c r="A42" s="626"/>
      <c r="B42" s="590"/>
      <c r="C42" s="590"/>
      <c r="D42" s="598" t="s">
        <v>889</v>
      </c>
      <c r="E42" s="606" t="s">
        <v>7</v>
      </c>
      <c r="F42" s="609" t="s">
        <v>4</v>
      </c>
      <c r="G42" s="595">
        <v>48103</v>
      </c>
      <c r="H42" s="590"/>
      <c r="I42" s="590"/>
      <c r="J42" s="590"/>
      <c r="K42" s="590"/>
      <c r="L42" s="590"/>
      <c r="M42" s="590"/>
      <c r="N42" s="600">
        <v>1</v>
      </c>
      <c r="O42" s="591">
        <f t="shared" si="0"/>
        <v>48103</v>
      </c>
      <c r="P42" s="564">
        <v>16835</v>
      </c>
      <c r="Q42" s="625">
        <f t="shared" si="1"/>
        <v>16835</v>
      </c>
    </row>
    <row r="43" spans="1:17" ht="409.5">
      <c r="A43" s="626"/>
      <c r="B43" s="590"/>
      <c r="C43" s="590"/>
      <c r="D43" s="598" t="s">
        <v>890</v>
      </c>
      <c r="E43" s="606" t="s">
        <v>6</v>
      </c>
      <c r="F43" s="609" t="s">
        <v>4</v>
      </c>
      <c r="G43" s="595">
        <v>17401</v>
      </c>
      <c r="H43" s="590"/>
      <c r="I43" s="590"/>
      <c r="J43" s="590"/>
      <c r="K43" s="590"/>
      <c r="L43" s="590"/>
      <c r="M43" s="590"/>
      <c r="N43" s="600">
        <v>1</v>
      </c>
      <c r="O43" s="591">
        <f t="shared" si="0"/>
        <v>17401</v>
      </c>
      <c r="P43" s="564">
        <v>6090</v>
      </c>
      <c r="Q43" s="625">
        <f t="shared" si="1"/>
        <v>6090</v>
      </c>
    </row>
    <row r="44" spans="1:17" ht="409.5">
      <c r="A44" s="626"/>
      <c r="B44" s="590"/>
      <c r="C44" s="590"/>
      <c r="D44" s="598" t="s">
        <v>891</v>
      </c>
      <c r="E44" s="606" t="s">
        <v>16</v>
      </c>
      <c r="F44" s="608" t="s">
        <v>4</v>
      </c>
      <c r="G44" s="595">
        <v>222013</v>
      </c>
      <c r="H44" s="590"/>
      <c r="I44" s="590"/>
      <c r="J44" s="590"/>
      <c r="K44" s="590"/>
      <c r="L44" s="590"/>
      <c r="M44" s="590"/>
      <c r="N44" s="600">
        <v>1</v>
      </c>
      <c r="O44" s="591">
        <f t="shared" si="0"/>
        <v>222013</v>
      </c>
      <c r="P44" s="564">
        <v>77705</v>
      </c>
      <c r="Q44" s="625">
        <f t="shared" si="1"/>
        <v>77705</v>
      </c>
    </row>
    <row r="45" spans="1:17" ht="409.6" thickBot="1">
      <c r="A45" s="596"/>
      <c r="B45" s="597"/>
      <c r="C45" s="597"/>
      <c r="D45" s="627" t="s">
        <v>892</v>
      </c>
      <c r="E45" s="628" t="s">
        <v>5</v>
      </c>
      <c r="F45" s="629" t="s">
        <v>4</v>
      </c>
      <c r="G45" s="630">
        <v>222013</v>
      </c>
      <c r="H45" s="597"/>
      <c r="I45" s="597"/>
      <c r="J45" s="597"/>
      <c r="K45" s="597"/>
      <c r="L45" s="597"/>
      <c r="M45" s="597"/>
      <c r="N45" s="631">
        <v>1</v>
      </c>
      <c r="O45" s="632">
        <f t="shared" si="0"/>
        <v>222013</v>
      </c>
      <c r="P45" s="635">
        <v>77705</v>
      </c>
      <c r="Q45" s="633">
        <f t="shared" si="1"/>
        <v>77705</v>
      </c>
    </row>
  </sheetData>
  <mergeCells count="1">
    <mergeCell ref="D27: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24</vt:i4>
      </vt:variant>
    </vt:vector>
  </HeadingPairs>
  <TitlesOfParts>
    <vt:vector size="53" baseType="lpstr">
      <vt:lpstr>RE 15.03.2024</vt:lpstr>
      <vt:lpstr>CS 15.03.2024</vt:lpstr>
      <vt:lpstr>GA 15.03.2024</vt:lpstr>
      <vt:lpstr>NA</vt:lpstr>
      <vt:lpstr>NA2</vt:lpstr>
      <vt:lpstr>RE-CS</vt:lpstr>
      <vt:lpstr>Sheet5</vt:lpstr>
      <vt:lpstr>seignorage </vt:lpstr>
      <vt:lpstr>RE</vt:lpstr>
      <vt:lpstr>CIVIL1</vt:lpstr>
      <vt:lpstr>ELE1</vt:lpstr>
      <vt:lpstr>ELV1</vt:lpstr>
      <vt:lpstr>FF</vt:lpstr>
      <vt:lpstr>EQP1</vt:lpstr>
      <vt:lpstr>AC</vt:lpstr>
      <vt:lpstr>P</vt:lpstr>
      <vt:lpstr>MGPS</vt:lpstr>
      <vt:lpstr>CIVIL2</vt:lpstr>
      <vt:lpstr>ELE2</vt:lpstr>
      <vt:lpstr>ELV2</vt:lpstr>
      <vt:lpstr>EQP2</vt:lpstr>
      <vt:lpstr>MGPS2</vt:lpstr>
      <vt:lpstr>Print (2)</vt:lpstr>
      <vt:lpstr>Sheet1</vt:lpstr>
      <vt:lpstr>GA (3)</vt:lpstr>
      <vt:lpstr>GA (4)</vt:lpstr>
      <vt:lpstr>Abstract (3)</vt:lpstr>
      <vt:lpstr>Sheet5 (2)</vt:lpstr>
      <vt:lpstr>Sheet2</vt:lpstr>
      <vt:lpstr>GST_on_above___18</vt:lpstr>
      <vt:lpstr>'Abstract (3)'!Print_Area</vt:lpstr>
      <vt:lpstr>'CS 15.03.2024'!Print_Area</vt:lpstr>
      <vt:lpstr>'GA (3)'!Print_Area</vt:lpstr>
      <vt:lpstr>'GA 15.03.2024'!Print_Area</vt:lpstr>
      <vt:lpstr>NA!Print_Area</vt:lpstr>
      <vt:lpstr>'Print (2)'!Print_Area</vt:lpstr>
      <vt:lpstr>RE!Print_Area</vt:lpstr>
      <vt:lpstr>'RE 15.03.2024'!Print_Area</vt:lpstr>
      <vt:lpstr>'RE-CS'!Print_Area</vt:lpstr>
      <vt:lpstr>'seignorage '!Print_Area</vt:lpstr>
      <vt:lpstr>Sheet5!Print_Area</vt:lpstr>
      <vt:lpstr>'Sheet5 (2)'!Print_Area</vt:lpstr>
      <vt:lpstr>CIVIL1!Print_Titles</vt:lpstr>
      <vt:lpstr>'CS 15.03.2024'!Print_Titles</vt:lpstr>
      <vt:lpstr>'ELE1'!Print_Titles</vt:lpstr>
      <vt:lpstr>'GA (3)'!Print_Titles</vt:lpstr>
      <vt:lpstr>'GA (4)'!Print_Titles</vt:lpstr>
      <vt:lpstr>NA!Print_Titles</vt:lpstr>
      <vt:lpstr>'Print (2)'!Print_Titles</vt:lpstr>
      <vt:lpstr>RE!Print_Titles</vt:lpstr>
      <vt:lpstr>'RE 15.03.2024'!Print_Titles</vt:lpstr>
      <vt:lpstr>'RE-CS'!Print_Titles</vt:lpstr>
      <vt:lpstr>'seignorage '!Print_Titles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manohar</dc:creator>
  <cp:lastModifiedBy>saiteja</cp:lastModifiedBy>
  <cp:lastPrinted>2024-04-06T06:08:38Z</cp:lastPrinted>
  <dcterms:created xsi:type="dcterms:W3CDTF">2024-01-23T12:34:54Z</dcterms:created>
  <dcterms:modified xsi:type="dcterms:W3CDTF">2024-05-30T05:49:38Z</dcterms:modified>
</cp:coreProperties>
</file>