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Asta\SOTC\RE\"/>
    </mc:Choice>
  </mc:AlternateContent>
  <xr:revisionPtr revIDLastSave="0" documentId="13_ncr:1_{2969F712-EC93-442F-AE64-B94F7F0DF3C5}" xr6:coauthVersionLast="47" xr6:coauthVersionMax="47" xr10:uidLastSave="{00000000-0000-0000-0000-000000000000}"/>
  <bookViews>
    <workbookView xWindow="-108" yWindow="-108" windowWidth="23256" windowHeight="12456" activeTab="1" xr2:uid="{0DB56884-6323-49BE-8BED-4470F6AA430F}"/>
  </bookViews>
  <sheets>
    <sheet name="RE-2" sheetId="1" r:id="rId1"/>
    <sheet name="GA" sheetId="2" r:id="rId2"/>
    <sheet name="seignorage "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s>
  <definedNames>
    <definedName name="\P" localSheetId="2">#REF!</definedName>
    <definedName name="\P">#REF!</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2">[2]r!$F$29</definedName>
    <definedName name="_________________________________________________________________________________________l4">[4]Sheet1!$W$2:$Y$103</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2">[2]r!$F$29</definedName>
    <definedName name="________________________________________________________________________________________l4">[4]Sheet1!$W$2:$Y$103</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#REF!</definedName>
    <definedName name="____________________________________________________________l2">[2]r!$F$29</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#REF!</definedName>
    <definedName name="___________________________________________________________l2">[2]r!$F$29</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#REF!</definedName>
    <definedName name="__________________________________________________________l2">[2]r!$F$29</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#REF!</definedName>
    <definedName name="_________________________________________________________l2">[2]r!$F$29</definedName>
    <definedName name="_________________________________________________________l3">#REF!</definedName>
    <definedName name="_________________________________________________________l4">[4]Sheet1!$W$2:$Y$103</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#REF!</definedName>
    <definedName name="________________________________________________________l2">[2]r!$F$29</definedName>
    <definedName name="________________________________________________________l3">#REF!</definedName>
    <definedName name="________________________________________________________l4">[4]Sheet1!$W$2:$Y$103</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#REF!</definedName>
    <definedName name="_______________________________________________________l2">[2]r!$F$29</definedName>
    <definedName name="_______________________________________________________l3">#REF!</definedName>
    <definedName name="_______________________________________________________l4">[4]Sheet1!$W$2:$Y$103</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#REF!</definedName>
    <definedName name="______________________________________________________l2">[2]r!$F$29</definedName>
    <definedName name="______________________________________________________l3">#REF!</definedName>
    <definedName name="______________________________________________________l4">[4]Sheet1!$W$2:$Y$103</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#REF!</definedName>
    <definedName name="_____________________________________________________l2">[2]r!$F$29</definedName>
    <definedName name="_____________________________________________________l3">#REF!</definedName>
    <definedName name="_____________________________________________________l4">[4]Sheet1!$W$2:$Y$103</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#REF!</definedName>
    <definedName name="____________________________________________________l2">[2]r!$F$29</definedName>
    <definedName name="____________________________________________________l3">#REF!</definedName>
    <definedName name="____________________________________________________l4">[4]Sheet1!$W$2:$Y$103</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#REF!</definedName>
    <definedName name="___________________________________________________l2">[2]r!$F$29</definedName>
    <definedName name="___________________________________________________l3">#REF!</definedName>
    <definedName name="___________________________________________________l4">[4]Sheet1!$W$2:$Y$103</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#REF!</definedName>
    <definedName name="__________________________________________________l2">[2]r!$F$29</definedName>
    <definedName name="__________________________________________________l3">#REF!</definedName>
    <definedName name="__________________________________________________l4">[4]Sheet1!$W$2:$Y$103</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#REF!</definedName>
    <definedName name="_________________________________________________l2">[2]r!$F$29</definedName>
    <definedName name="_________________________________________________l3">#REF!</definedName>
    <definedName name="_________________________________________________l4">[4]Sheet1!$W$2:$Y$103</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l1">[3]leads!$A$3:$E$108</definedName>
    <definedName name="________________________________________________l12">#REF!</definedName>
    <definedName name="________________________________________________l2">[2]r!$F$29</definedName>
    <definedName name="________________________________________________l3">#REF!</definedName>
    <definedName name="________________________________________________l4">[4]Sheet1!$W$2:$Y$103</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#REF!</definedName>
    <definedName name="_______________________________________________l2">[2]r!$F$29</definedName>
    <definedName name="_______________________________________________l3">#REF!</definedName>
    <definedName name="_______________________________________________l4">[4]Sheet1!$W$2:$Y$103</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l1">[3]leads!$A$3:$E$108</definedName>
    <definedName name="______________________________________________l12">#REF!</definedName>
    <definedName name="______________________________________________l2">[2]r!$F$29</definedName>
    <definedName name="______________________________________________l3">#REF!</definedName>
    <definedName name="______________________________________________l4">[4]Sheet1!$W$2:$Y$103</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m1">[6]r!$F$4</definedName>
    <definedName name="______________________________________________mm11">[2]r!$F$4</definedName>
    <definedName name="______________________________________________mm111">[5]r!$F$4</definedName>
    <definedName name="______________________________________________pc2">#REF!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l1">[3]leads!$A$3:$E$108</definedName>
    <definedName name="_____________________________________________l12">#REF!</definedName>
    <definedName name="_____________________________________________l2">[2]r!$F$29</definedName>
    <definedName name="_____________________________________________l3">#REF!</definedName>
    <definedName name="_____________________________________________l4">[4]Sheet1!$W$2:$Y$103</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l1">[3]leads!$A$3:$E$108</definedName>
    <definedName name="____________________________________________l12">#REF!</definedName>
    <definedName name="____________________________________________l2">[2]r!$F$29</definedName>
    <definedName name="____________________________________________l3">#REF!</definedName>
    <definedName name="____________________________________________l4">[4]Sheet1!$W$2:$Y$103</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m1">[6]r!$F$4</definedName>
    <definedName name="____________________________________________mm11">[2]r!$F$4</definedName>
    <definedName name="____________________________________________mm111">[5]r!$F$4</definedName>
    <definedName name="____________________________________________pc2">#REF!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l1">[3]leads!$A$3:$E$108</definedName>
    <definedName name="___________________________________________l12">#REF!</definedName>
    <definedName name="___________________________________________l2">[2]r!$F$29</definedName>
    <definedName name="___________________________________________l3">#REF!</definedName>
    <definedName name="___________________________________________l4">[4]Sheet1!$W$2:$Y$103</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m1">[6]r!$F$4</definedName>
    <definedName name="___________________________________________mm11">[2]r!$F$4</definedName>
    <definedName name="___________________________________________mm111">[5]r!$F$4</definedName>
    <definedName name="___________________________________________pc2">#REF!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#REF!</definedName>
    <definedName name="__________________________________________l2">[2]r!$F$29</definedName>
    <definedName name="__________________________________________l3">#REF!</definedName>
    <definedName name="__________________________________________l4">[4]Sheet1!$W$2:$Y$103</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m1">[6]r!$F$4</definedName>
    <definedName name="__________________________________________mm11">[2]r!$F$4</definedName>
    <definedName name="__________________________________________mm111">[5]r!$F$4</definedName>
    <definedName name="__________________________________________pc2">#REF!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l1">[3]leads!$A$3:$E$108</definedName>
    <definedName name="_________________________________________l12">#REF!</definedName>
    <definedName name="_________________________________________l2">[2]r!$F$29</definedName>
    <definedName name="_________________________________________l3">#REF!</definedName>
    <definedName name="_________________________________________l4">[4]Sheet1!$W$2:$Y$103</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m1">[6]r!$F$4</definedName>
    <definedName name="_________________________________________mm11">[2]r!$F$4</definedName>
    <definedName name="_________________________________________mm111">[5]r!$F$4</definedName>
    <definedName name="_________________________________________pc2">#REF!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#REF!</definedName>
    <definedName name="________________________________________l1">[3]leads!$A$3:$E$108</definedName>
    <definedName name="________________________________________l12">#REF!</definedName>
    <definedName name="________________________________________l2">[2]r!$F$29</definedName>
    <definedName name="________________________________________l3">#REF!</definedName>
    <definedName name="________________________________________l4">[4]Sheet1!$W$2:$Y$103</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m1">[6]r!$F$4</definedName>
    <definedName name="________________________________________mm11">[2]r!$F$4</definedName>
    <definedName name="________________________________________mm111">[5]r!$F$4</definedName>
    <definedName name="________________________________________pc2">#REF!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l1">[3]leads!$A$3:$E$108</definedName>
    <definedName name="_______________________________________l12">#REF!</definedName>
    <definedName name="_______________________________________l2">[2]r!$F$29</definedName>
    <definedName name="_______________________________________l3">#REF!</definedName>
    <definedName name="_______________________________________l4">[4]Sheet1!$W$2:$Y$103</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m1">[6]r!$F$4</definedName>
    <definedName name="_______________________________________mm11">[2]r!$F$4</definedName>
    <definedName name="_______________________________________mm111">[5]r!$F$4</definedName>
    <definedName name="_______________________________________pc2">#REF!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#REF!</definedName>
    <definedName name="______________________________________l1">[3]leads!$A$3:$E$108</definedName>
    <definedName name="______________________________________l12">#REF!</definedName>
    <definedName name="______________________________________l2">[2]r!$F$29</definedName>
    <definedName name="______________________________________l3">#REF!</definedName>
    <definedName name="______________________________________l4">[4]Sheet1!$W$2:$Y$103</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m1">[6]r!$F$4</definedName>
    <definedName name="______________________________________mm11">[2]r!$F$4</definedName>
    <definedName name="______________________________________mm111">[5]r!$F$4</definedName>
    <definedName name="______________________________________pc2">#REF!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#REF!</definedName>
    <definedName name="_____________________________________l1">[3]leads!$A$3:$E$108</definedName>
    <definedName name="_____________________________________l12">#REF!</definedName>
    <definedName name="_____________________________________l2">[2]r!$F$29</definedName>
    <definedName name="_____________________________________l3">#REF!</definedName>
    <definedName name="_____________________________________l4">[4]Sheet1!$W$2:$Y$103</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m1">[6]r!$F$4</definedName>
    <definedName name="_____________________________________mm11">[2]r!$F$4</definedName>
    <definedName name="_____________________________________mm111">[5]r!$F$4</definedName>
    <definedName name="_____________________________________pc2">#REF!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l1">[3]leads!$A$3:$E$108</definedName>
    <definedName name="____________________________________l12">#REF!</definedName>
    <definedName name="____________________________________l2">[2]r!$F$29</definedName>
    <definedName name="____________________________________l3">#REF!</definedName>
    <definedName name="____________________________________l4">[4]Sheet1!$W$2:$Y$103</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#REF!</definedName>
    <definedName name="___________________________________l1">[3]leads!$A$3:$E$108</definedName>
    <definedName name="___________________________________l12">#REF!</definedName>
    <definedName name="___________________________________l2">[2]r!$F$29</definedName>
    <definedName name="___________________________________l3">#REF!</definedName>
    <definedName name="___________________________________l4">[4]Sheet1!$W$2:$Y$103</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m1">[6]r!$F$4</definedName>
    <definedName name="___________________________________mm11">[2]r!$F$4</definedName>
    <definedName name="___________________________________mm111">[5]r!$F$4</definedName>
    <definedName name="___________________________________pc2">#REF!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l1">[3]leads!$A$3:$E$108</definedName>
    <definedName name="__________________________________l12">#REF!</definedName>
    <definedName name="__________________________________l2">[2]r!$F$29</definedName>
    <definedName name="__________________________________l3">#REF!</definedName>
    <definedName name="__________________________________l4">[4]Sheet1!$W$2:$Y$103</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m1">[6]r!$F$4</definedName>
    <definedName name="__________________________________mm11">[2]r!$F$4</definedName>
    <definedName name="__________________________________mm111">[5]r!$F$4</definedName>
    <definedName name="__________________________________pc2">#REF!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#REF!</definedName>
    <definedName name="_________________________________l1">[3]leads!$A$3:$E$108</definedName>
    <definedName name="_________________________________l12">#REF!</definedName>
    <definedName name="_________________________________l2">[2]r!$F$29</definedName>
    <definedName name="_________________________________l3">#REF!</definedName>
    <definedName name="_________________________________l4">[4]Sheet1!$W$2:$Y$103</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m1">[6]r!$F$4</definedName>
    <definedName name="_________________________________mm11">[2]r!$F$4</definedName>
    <definedName name="_________________________________mm111">[5]r!$F$4</definedName>
    <definedName name="_________________________________pc2">#REF!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#REF!</definedName>
    <definedName name="_________________________________var4">#REF!</definedName>
    <definedName name="________________________________bla1">[1]leads!$H$7</definedName>
    <definedName name="________________________________can430">40.73</definedName>
    <definedName name="________________________________can435">43.3</definedName>
    <definedName name="________________________________cur1">[2]r!$F$30</definedName>
    <definedName name="________________________________l1">[3]leads!$A$3:$E$108</definedName>
    <definedName name="________________________________l12">#REF!</definedName>
    <definedName name="________________________________l2">[2]r!$F$29</definedName>
    <definedName name="________________________________l3">#REF!</definedName>
    <definedName name="________________________________l4">[4]Sheet1!$W$2:$Y$103</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m1">[6]r!$F$4</definedName>
    <definedName name="________________________________mm11">[2]r!$F$4</definedName>
    <definedName name="________________________________mm111">[5]r!$F$4</definedName>
    <definedName name="________________________________pc2">#REF!</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#REF!</definedName>
    <definedName name="________________________________var4">#REF!</definedName>
    <definedName name="_______________________________bla1">[1]leads!$H$7</definedName>
    <definedName name="_______________________________can430">40.73</definedName>
    <definedName name="_______________________________can435">43.3</definedName>
    <definedName name="_______________________________cur1">[2]r!$F$30</definedName>
    <definedName name="_______________________________knr2">#REF!</definedName>
    <definedName name="_______________________________l1">[3]leads!$A$3:$E$108</definedName>
    <definedName name="_______________________________l12">#REF!</definedName>
    <definedName name="_______________________________l2">[2]r!$F$29</definedName>
    <definedName name="_______________________________l3">#REF!</definedName>
    <definedName name="_______________________________l4">[4]Sheet1!$W$2:$Y$103</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m1">[6]r!$F$4</definedName>
    <definedName name="_______________________________mm11">[2]r!$F$4</definedName>
    <definedName name="_______________________________mm111">[5]r!$F$4</definedName>
    <definedName name="_______________________________pc2">#REF!</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#REF!</definedName>
    <definedName name="_______________________________var4">#REF!</definedName>
    <definedName name="______________________________bla1">[1]leads!$H$7</definedName>
    <definedName name="______________________________can430">40.73</definedName>
    <definedName name="______________________________can435">43.3</definedName>
    <definedName name="______________________________cur1">[2]r!$F$30</definedName>
    <definedName name="______________________________knr2">#REF!</definedName>
    <definedName name="______________________________l1">[3]leads!$A$3:$E$108</definedName>
    <definedName name="______________________________l12">#REF!</definedName>
    <definedName name="______________________________l2">[2]r!$F$29</definedName>
    <definedName name="______________________________l3">#REF!</definedName>
    <definedName name="______________________________l4">[4]Sheet1!$W$2:$Y$103</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m1">[6]r!$F$4</definedName>
    <definedName name="______________________________mm11">[2]r!$F$4</definedName>
    <definedName name="______________________________mm111">[5]r!$F$4</definedName>
    <definedName name="______________________________pc2">#REF!</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#REF!</definedName>
    <definedName name="______________________________var4">#REF!</definedName>
    <definedName name="_____________________________bla1">[1]leads!$H$7</definedName>
    <definedName name="_____________________________can430">40.73</definedName>
    <definedName name="_____________________________can435">43.3</definedName>
    <definedName name="_____________________________cur1">[2]r!$F$30</definedName>
    <definedName name="_____________________________knr2">#REF!</definedName>
    <definedName name="_____________________________l1">[3]leads!$A$3:$E$108</definedName>
    <definedName name="_____________________________l12">#REF!</definedName>
    <definedName name="_____________________________l2">[2]r!$F$29</definedName>
    <definedName name="_____________________________l3">#REF!</definedName>
    <definedName name="_____________________________l4">[4]Sheet1!$W$2:$Y$103</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m1">[6]r!$F$4</definedName>
    <definedName name="_____________________________mm11">[2]r!$F$4</definedName>
    <definedName name="_____________________________mm111">[5]r!$F$4</definedName>
    <definedName name="_____________________________pc2">#REF!</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#REF!</definedName>
    <definedName name="_____________________________var4">#REF!</definedName>
    <definedName name="____________________________bla1">[1]leads!$H$7</definedName>
    <definedName name="____________________________can430">40.73</definedName>
    <definedName name="____________________________can435">43.3</definedName>
    <definedName name="____________________________cur1">[2]r!$F$30</definedName>
    <definedName name="____________________________knr2">#REF!</definedName>
    <definedName name="____________________________l1">[3]leads!$A$3:$E$108</definedName>
    <definedName name="____________________________l12">#REF!</definedName>
    <definedName name="____________________________l2">[2]r!$F$29</definedName>
    <definedName name="____________________________l3">#REF!</definedName>
    <definedName name="____________________________l4">[4]Sheet1!$W$2:$Y$103</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mm1">[6]r!$F$4</definedName>
    <definedName name="____________________________mm11">[2]r!$F$4</definedName>
    <definedName name="____________________________mm111">[5]r!$F$4</definedName>
    <definedName name="____________________________pc2">#REF!</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#REF!</definedName>
    <definedName name="____________________________var4">#REF!</definedName>
    <definedName name="___________________________bla1">[1]leads!$H$7</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can430">40.73</definedName>
    <definedName name="___________________________can435">43.3</definedName>
    <definedName name="___________________________cur1">[2]r!$F$30</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knr2">#REF!</definedName>
    <definedName name="___________________________l1">[3]leads!$A$3:$E$108</definedName>
    <definedName name="___________________________l12">#REF!</definedName>
    <definedName name="___________________________l2">[2]r!$F$29</definedName>
    <definedName name="___________________________l3">#REF!</definedName>
    <definedName name="___________________________l4">[4]Sheet1!$W$2:$Y$103</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MA2">#REF!</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m1">[6]r!$F$4</definedName>
    <definedName name="___________________________mm11">[2]r!$F$4</definedName>
    <definedName name="___________________________mm111">[5]r!$F$4</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#REF!</definedName>
    <definedName name="___________________________var4">#REF!</definedName>
    <definedName name="__________________________bla1">[1]leads!$H$7</definedName>
    <definedName name="__________________________can430">40.73</definedName>
    <definedName name="__________________________can435">43.3</definedName>
    <definedName name="__________________________cur1">[2]r!$F$30</definedName>
    <definedName name="__________________________knr2">#REF!</definedName>
    <definedName name="__________________________l1">[3]leads!$A$3:$E$108</definedName>
    <definedName name="__________________________l12">#REF!</definedName>
    <definedName name="__________________________l2">[2]r!$F$29</definedName>
    <definedName name="__________________________l3">#REF!</definedName>
    <definedName name="__________________________l4">[4]Sheet1!$W$2:$Y$103</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MA1">#REF!</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m1">[6]r!$F$4</definedName>
    <definedName name="__________________________mm1000">#REF!</definedName>
    <definedName name="__________________________mm11">[2]r!$F$4</definedName>
    <definedName name="__________________________mm111">[5]r!$F$4</definedName>
    <definedName name="__________________________mm600">#REF!</definedName>
    <definedName name="__________________________mm800">#REF!</definedName>
    <definedName name="__________________________pc2">#REF!</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#REF!</definedName>
    <definedName name="__________________________var4">#REF!</definedName>
    <definedName name="_________________________bla1">[1]leads!$H$7</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can430">40.73</definedName>
    <definedName name="_________________________can435">43.3</definedName>
    <definedName name="_________________________cur1">[2]r!$F$30</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knr2">#REF!</definedName>
    <definedName name="_________________________l1">[3]leads!$A$3:$E$108</definedName>
    <definedName name="_________________________l12">#REF!</definedName>
    <definedName name="_________________________l2">[2]r!$F$29</definedName>
    <definedName name="_________________________l3">#REF!</definedName>
    <definedName name="_________________________l4">[4]Sheet1!$W$2:$Y$103</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m1">[6]r!$F$4</definedName>
    <definedName name="_________________________mm1000">#REF!</definedName>
    <definedName name="_________________________mm11">[2]r!$F$4</definedName>
    <definedName name="_________________________mm111">[5]r!$F$4</definedName>
    <definedName name="_________________________mm600">#REF!</definedName>
    <definedName name="_________________________mm800">#REF!</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#REF!</definedName>
    <definedName name="_________________________var4">#REF!</definedName>
    <definedName name="________________________bla1">[1]leads!$H$7</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2">#REF!</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2">#REF!</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2">#REF!</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2">#REF!</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2">#REF!</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l1">[3]leads!$A$3:$E$108</definedName>
    <definedName name="________________________l12">#REF!</definedName>
    <definedName name="________________________l2">[2]r!$F$29</definedName>
    <definedName name="________________________l3">#REF!</definedName>
    <definedName name="________________________l4">[4]Sheet1!$W$2:$Y$103</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2">#REF!</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2">#REF!</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[6]r!$F$4</definedName>
    <definedName name="________________________mm1000">#REF!</definedName>
    <definedName name="________________________mm11">[2]r!$F$4</definedName>
    <definedName name="________________________mm111">[5]r!$F$4</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2">#REF!</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#REF!</definedName>
    <definedName name="________________________var4">#REF!</definedName>
    <definedName name="_______________________bla1">[1]leads!$H$7</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l1">[3]leads!$A$3:$E$108</definedName>
    <definedName name="_______________________l12">#REF!</definedName>
    <definedName name="_______________________l2">[2]r!$F$29</definedName>
    <definedName name="_______________________l3">#REF!</definedName>
    <definedName name="_______________________l4">[4]Sheet1!$W$2:$Y$103</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SO24">[10]Lead!#REF!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m1">[6]r!$F$4</definedName>
    <definedName name="_______________________mm1000">#REF!</definedName>
    <definedName name="_______________________mm11">[2]r!$F$4</definedName>
    <definedName name="_______________________mm111">[5]r!$F$4</definedName>
    <definedName name="_______________________mm600">#REF!</definedName>
    <definedName name="_______________________mm800">#REF!</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#REF!</definedName>
    <definedName name="_______________________var4">#REF!</definedName>
    <definedName name="______________________bla1">[1]leads!$H$7</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[11]DATA_PRG!$H$245</definedName>
    <definedName name="______________________l1">[3]leads!$A$3:$E$108</definedName>
    <definedName name="______________________l12">#REF!</definedName>
    <definedName name="______________________l2">[2]r!$F$29</definedName>
    <definedName name="______________________l3">#REF!</definedName>
    <definedName name="______________________l4">[4]Sheet1!$W$2:$Y$103</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#REF!</definedName>
    <definedName name="______________________lj900">#REF!</definedName>
    <definedName name="______________________LL3">#REF!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[6]r!$F$4</definedName>
    <definedName name="______________________mm1000">#REF!</definedName>
    <definedName name="______________________mm11">[2]r!$F$4</definedName>
    <definedName name="______________________mm111">[5]r!$F$4</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[12]DATA_PRG!$H$269</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#REF!</definedName>
    <definedName name="______________________var4">#REF!</definedName>
    <definedName name="_____________________bla1">[1]leads!$H$7</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[11]DATA_PRG!$H$245</definedName>
    <definedName name="_____________________l1">[3]leads!$A$3:$E$108</definedName>
    <definedName name="_____________________l12">#REF!</definedName>
    <definedName name="_____________________l2">[2]r!$F$29</definedName>
    <definedName name="_____________________l3">#REF!</definedName>
    <definedName name="_____________________l4">[4]Sheet1!$W$2:$Y$103</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#REF!</definedName>
    <definedName name="_____________________lj900">#REF!</definedName>
    <definedName name="_____________________LL3">#REF!</definedName>
    <definedName name="_____________________LSO24">[10]Lead!#REF!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[6]r!$F$4</definedName>
    <definedName name="_____________________mm1000">#REF!</definedName>
    <definedName name="_____________________mm11">[2]r!$F$4</definedName>
    <definedName name="_____________________mm111">[5]r!$F$4</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[12]DATA_PRG!$H$269</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#REF!</definedName>
    <definedName name="_____________________var4">#REF!</definedName>
    <definedName name="____________________bla1">[1]leads!$H$7</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[11]DATA_PRG!$H$245</definedName>
    <definedName name="____________________knr2">#REF!</definedName>
    <definedName name="____________________l1">[3]leads!$A$3:$E$108</definedName>
    <definedName name="____________________l12">#REF!</definedName>
    <definedName name="____________________l2">[2]r!$F$29</definedName>
    <definedName name="____________________l3">#REF!</definedName>
    <definedName name="____________________l4">[4]Sheet1!$W$2:$Y$103</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#REF!</definedName>
    <definedName name="____________________lj900">#REF!</definedName>
    <definedName name="____________________LL3">#REF!</definedName>
    <definedName name="____________________LSO24">[10]Lead!#REF!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[6]r!$F$4</definedName>
    <definedName name="____________________mm1000">#REF!</definedName>
    <definedName name="____________________mm11">[2]r!$F$4</definedName>
    <definedName name="____________________mm111">[5]r!$F$4</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[12]DATA_PRG!$H$269</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#REF!</definedName>
    <definedName name="____________________var4">#REF!</definedName>
    <definedName name="___________________bla1">[1]leads!$H$7</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[11]DATA_PRG!$H$245</definedName>
    <definedName name="___________________l1">[3]leads!$A$3:$E$108</definedName>
    <definedName name="___________________l12">#REF!</definedName>
    <definedName name="___________________l2">[2]r!$F$29</definedName>
    <definedName name="___________________l3">#REF!</definedName>
    <definedName name="___________________l4">[4]Sheet1!$W$2:$Y$103</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#REF!</definedName>
    <definedName name="___________________lj900">#REF!</definedName>
    <definedName name="___________________LL3">#REF!</definedName>
    <definedName name="___________________LSO24">[10]Lead!#REF!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[6]r!$F$4</definedName>
    <definedName name="___________________mm1000">#REF!</definedName>
    <definedName name="___________________mm11">[2]r!$F$4</definedName>
    <definedName name="___________________mm111">[5]r!$F$4</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[12]DATA_PRG!$H$269</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#REF!</definedName>
    <definedName name="___________________var4">#REF!</definedName>
    <definedName name="__________________bla1">[1]leads!$H$7</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[11]DATA_PRG!$H$245</definedName>
    <definedName name="__________________knr2">#REF!</definedName>
    <definedName name="__________________l1">[3]leads!$A$3:$E$108</definedName>
    <definedName name="__________________l12">#REF!</definedName>
    <definedName name="__________________l2">[2]r!$F$29</definedName>
    <definedName name="__________________l3">#REF!</definedName>
    <definedName name="__________________l4">[4]Sheet1!$W$2:$Y$103</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#REF!</definedName>
    <definedName name="__________________lj900">#REF!</definedName>
    <definedName name="__________________LL3">#REF!</definedName>
    <definedName name="__________________LSO24">[10]Lead!#REF!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[6]r!$F$4</definedName>
    <definedName name="__________________mm1000">#REF!</definedName>
    <definedName name="__________________mm11">[2]r!$F$4</definedName>
    <definedName name="__________________mm111">[5]r!$F$4</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[12]DATA_PRG!$H$269</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#REF!</definedName>
    <definedName name="__________________var4">#REF!</definedName>
    <definedName name="_________________bla1">[1]leads!$H$7</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[11]DATA_PRG!$H$245</definedName>
    <definedName name="_________________knr2">#REF!</definedName>
    <definedName name="_________________l1">[3]leads!$A$3:$E$108</definedName>
    <definedName name="_________________l12">#REF!</definedName>
    <definedName name="_________________l2">[2]r!$F$29</definedName>
    <definedName name="_________________l3">#REF!</definedName>
    <definedName name="_________________l4">[4]Sheet1!$W$2:$Y$103</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#REF!</definedName>
    <definedName name="_________________lj900">#REF!</definedName>
    <definedName name="_________________LL3">#REF!</definedName>
    <definedName name="_________________LSO24">[10]Lead!#REF!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[6]r!$F$4</definedName>
    <definedName name="_________________mm1000">#REF!</definedName>
    <definedName name="_________________mm11">[2]r!$F$4</definedName>
    <definedName name="_________________mm111">[5]r!$F$4</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[12]DATA_PRG!$H$269</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#REF!</definedName>
    <definedName name="_________________var4">#REF!</definedName>
    <definedName name="________________bla1">[1]leads!$H$7</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[11]DATA_PRG!$H$245</definedName>
    <definedName name="________________knr2">#REF!</definedName>
    <definedName name="________________l1">[3]leads!$A$3:$E$108</definedName>
    <definedName name="________________l12">#REF!</definedName>
    <definedName name="________________l2">[2]r!$F$29</definedName>
    <definedName name="________________l3">#REF!</definedName>
    <definedName name="________________l4">[4]Sheet1!$W$2:$Y$103</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#REF!</definedName>
    <definedName name="________________lj900">#REF!</definedName>
    <definedName name="________________LL3">#REF!</definedName>
    <definedName name="________________LSO24">[10]Lead!#REF!</definedName>
    <definedName name="________________MA1">#REF!</definedName>
    <definedName name="________________MA2">#REF!</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[6]r!$F$4</definedName>
    <definedName name="________________mm1000">#REF!</definedName>
    <definedName name="________________mm11">[2]r!$F$4</definedName>
    <definedName name="________________mm111">[5]r!$F$4</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[12]DATA_PRG!$H$269</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#REF!</definedName>
    <definedName name="________________var4">#REF!</definedName>
    <definedName name="_______________bla1">[1]leads!$H$7</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[16]Data!#REF!</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[11]DATA_PRG!$H$245</definedName>
    <definedName name="_______________knr2">#REF!</definedName>
    <definedName name="_______________l1">[3]leads!$A$3:$E$108</definedName>
    <definedName name="_______________l12">#REF!</definedName>
    <definedName name="_______________l2">[2]r!$F$29</definedName>
    <definedName name="_______________l3">#REF!</definedName>
    <definedName name="_______________l4">[4]Sheet1!$W$2:$Y$103</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#REF!</definedName>
    <definedName name="_______________lj900">#REF!</definedName>
    <definedName name="_______________LL3">#REF!</definedName>
    <definedName name="_______________LSO24">[10]Lead!#REF!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[6]r!$F$4</definedName>
    <definedName name="_______________mm1000">#REF!</definedName>
    <definedName name="_______________mm11">[2]r!$F$4</definedName>
    <definedName name="_______________mm111">[5]r!$F$4</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[12]DATA_PRG!$H$269</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#REF!</definedName>
    <definedName name="_______________var4">#REF!</definedName>
    <definedName name="______________bla1">[1]leads!$H$7</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[16]Data!#REF!</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[11]DATA_PRG!$H$245</definedName>
    <definedName name="______________knr2">#REF!</definedName>
    <definedName name="______________l1">[3]leads!$A$3:$E$108</definedName>
    <definedName name="______________l12">#REF!</definedName>
    <definedName name="______________l2">[2]r!$F$29</definedName>
    <definedName name="______________l3">#REF!</definedName>
    <definedName name="______________l4">[4]Sheet1!$W$2:$Y$103</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#REF!</definedName>
    <definedName name="______________lj900">#REF!</definedName>
    <definedName name="______________LL3">#REF!</definedName>
    <definedName name="______________LSO24">[10]Lead!#REF!</definedName>
    <definedName name="______________MA1">#REF!</definedName>
    <definedName name="______________MA2">#REF!</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[6]r!$F$4</definedName>
    <definedName name="______________mm1000">#REF!</definedName>
    <definedName name="______________mm11">[2]r!$F$4</definedName>
    <definedName name="______________mm111">[5]r!$F$4</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[12]DATA_PRG!$H$269</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#REF!</definedName>
    <definedName name="______________var4">#REF!</definedName>
    <definedName name="_____________bla1">[1]leads!$H$7</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[17]Data!#REF!</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[11]DATA_PRG!$H$245</definedName>
    <definedName name="_____________knr2">#REF!</definedName>
    <definedName name="_____________l1">[3]leads!$A$3:$E$108</definedName>
    <definedName name="_____________l12">#REF!</definedName>
    <definedName name="_____________l2">[2]r!$F$29</definedName>
    <definedName name="_____________l3">#REF!</definedName>
    <definedName name="_____________l4">[4]Sheet1!$W$2:$Y$103</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#REF!</definedName>
    <definedName name="_____________lj900">#REF!</definedName>
    <definedName name="_____________LL3">#REF!</definedName>
    <definedName name="_____________LSO24">[10]Lead!#REF!</definedName>
    <definedName name="_____________MA1">#REF!</definedName>
    <definedName name="_____________MA2">#REF!</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[6]r!$F$4</definedName>
    <definedName name="_____________mm1000">#REF!</definedName>
    <definedName name="_____________mm11">[2]r!$F$4</definedName>
    <definedName name="_____________mm111">[5]r!$F$4</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[12]DATA_PRG!$H$269</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#REF!</definedName>
    <definedName name="_____________var4">#REF!</definedName>
    <definedName name="____________bla1">[1]leads!$H$7</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[18]Data!#REF!</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[11]DATA_PRG!$H$245</definedName>
    <definedName name="____________l1">[3]leads!$A$3:$E$108</definedName>
    <definedName name="____________l12">#REF!</definedName>
    <definedName name="____________l2">[2]r!$F$29</definedName>
    <definedName name="____________l3">#REF!</definedName>
    <definedName name="____________l4">[4]Sheet1!$W$2:$Y$103</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#REF!</definedName>
    <definedName name="____________lj900">#REF!</definedName>
    <definedName name="____________LL3">#REF!</definedName>
    <definedName name="____________LSO24">[10]Lead!#REF!</definedName>
    <definedName name="____________MA1">#REF!</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[6]r!$F$4</definedName>
    <definedName name="____________mm1000">#REF!</definedName>
    <definedName name="____________mm11">[2]r!$F$4</definedName>
    <definedName name="____________mm111">[5]r!$F$4</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[12]DATA_PRG!$H$269</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#REF!</definedName>
    <definedName name="____________var4">#REF!</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[11]DATA_PRG!$H$245</definedName>
    <definedName name="___________l1">[3]leads!$A$3:$E$108</definedName>
    <definedName name="___________l12">#REF!</definedName>
    <definedName name="___________l2">[2]r!$F$29</definedName>
    <definedName name="___________l3">#REF!</definedName>
    <definedName name="___________l4">[4]Sheet1!$W$2:$Y$103</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#REF!</definedName>
    <definedName name="___________lj900">#REF!</definedName>
    <definedName name="___________LL3">#REF!</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[6]r!$F$4</definedName>
    <definedName name="___________mm1000">#REF!</definedName>
    <definedName name="___________mm11">[2]r!$F$4</definedName>
    <definedName name="___________mm111">[5]r!$F$4</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[12]DATA_PRG!$H$269</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#REF!</definedName>
    <definedName name="___________var4">#REF!</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[18]Data!#REF!</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[11]DATA_PRG!$H$245</definedName>
    <definedName name="__________l1">[3]leads!$A$3:$E$108</definedName>
    <definedName name="__________l12">#REF!</definedName>
    <definedName name="__________l2">[2]r!$F$29</definedName>
    <definedName name="__________l3">#REF!</definedName>
    <definedName name="__________l4">[4]Sheet1!$W$2:$Y$103</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#REF!</definedName>
    <definedName name="__________lj900">#REF!</definedName>
    <definedName name="__________LL3">#REF!</definedName>
    <definedName name="__________LSO24">[10]Lead!#REF!</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[6]r!$F$4</definedName>
    <definedName name="__________mm1000">#REF!</definedName>
    <definedName name="__________mm11">[2]r!$F$4</definedName>
    <definedName name="__________mm111">[5]r!$F$4</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[12]DATA_PRG!$H$269</definedName>
    <definedName name="__________pv2">#REF!</definedName>
    <definedName name="__________rr3">[7]v!$A$2:$E$51</definedName>
    <definedName name="__________rrr1">[7]r!$B$1:$I$145</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#REF!</definedName>
    <definedName name="__________var4">#REF!</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can430">40.73</definedName>
    <definedName name="_________can435">43.3</definedName>
    <definedName name="_________CCW1">[9]DATA!$H$67</definedName>
    <definedName name="_________CCW2">[9]DATA!$H$97</definedName>
    <definedName name="_________cur1">[2]r!$F$30</definedName>
    <definedName name="_________imp1">[11]DATA_PRG!$H$245</definedName>
    <definedName name="_________l1">[3]leads!$A$3:$E$108</definedName>
    <definedName name="_________l12">#REF!</definedName>
    <definedName name="_________l2">[2]r!$F$29</definedName>
    <definedName name="_________l3">#REF!</definedName>
    <definedName name="_________l4">[4]Sheet1!$W$2:$Y$103</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Met45">#REF!</definedName>
    <definedName name="_________MEt55">#REF!</definedName>
    <definedName name="_________Met63">#REF!</definedName>
    <definedName name="_________mm1">[6]r!$F$4</definedName>
    <definedName name="_________mm1000">#REF!</definedName>
    <definedName name="_________mm11">[2]r!$F$4</definedName>
    <definedName name="_________mm111">[5]r!$F$4</definedName>
    <definedName name="_________mm600">#REF!</definedName>
    <definedName name="_________mm800">#REF!</definedName>
    <definedName name="_________pc2">#REF!</definedName>
    <definedName name="_________pla4">[12]DATA_PRG!$H$269</definedName>
    <definedName name="_________pv2">#REF!</definedName>
    <definedName name="_________rr3">[7]v!$A$2:$E$51</definedName>
    <definedName name="_________rrr1">[7]r!$B$1:$I$145</definedName>
    <definedName name="_________RT5565">#REF!</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#REF!</definedName>
    <definedName name="_________var4">#REF!</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can430">40.73</definedName>
    <definedName name="________can435">43.3</definedName>
    <definedName name="________CCW1">[9]DATA!$H$67</definedName>
    <definedName name="________CCW2">[9]DATA!$H$97</definedName>
    <definedName name="________cur1">[2]r!$F$30</definedName>
    <definedName name="________G120907">[21]Data!#REF!</definedName>
    <definedName name="________imp1">[11]DATA_PRG!$H$245</definedName>
    <definedName name="________l1">[3]leads!$A$3:$E$108</definedName>
    <definedName name="________l12">#REF!</definedName>
    <definedName name="________l2">[2]r!$F$29</definedName>
    <definedName name="________l3">#REF!</definedName>
    <definedName name="________l4">[4]Sheet1!$W$2:$Y$103</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mm1">[6]r!$F$4</definedName>
    <definedName name="________mm11">[2]r!$F$4</definedName>
    <definedName name="________mm111">[5]r!$F$4</definedName>
    <definedName name="________pc2">#REF!</definedName>
    <definedName name="________pla4">[12]DATA_PRG!$H$269</definedName>
    <definedName name="________pv2">#REF!</definedName>
    <definedName name="________rr3">[7]v!$A$2:$E$51</definedName>
    <definedName name="________rrr1">[7]r!$B$1:$I$145</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#REF!</definedName>
    <definedName name="________var4">#REF!</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can430">40.73</definedName>
    <definedName name="_______can435">43.3</definedName>
    <definedName name="_______CCW1">[9]DATA!$H$67</definedName>
    <definedName name="_______CCW2">[9]DATA!$H$97</definedName>
    <definedName name="_______cur1">[2]r!$F$30</definedName>
    <definedName name="_______G120907">[21]Data!#REF!</definedName>
    <definedName name="_______imp1">[11]DATA_PRG!$H$245</definedName>
    <definedName name="_______l1">[3]leads!$A$3:$E$108</definedName>
    <definedName name="_______l12">#REF!</definedName>
    <definedName name="_______l2">[2]r!$F$29</definedName>
    <definedName name="_______l3">#REF!</definedName>
    <definedName name="_______l4">[4]Sheet1!$W$2:$Y$103</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MA1">#REF!</definedName>
    <definedName name="_______mm1">[6]r!$F$4</definedName>
    <definedName name="_______mm11">[2]r!$F$4</definedName>
    <definedName name="_______mm111">[5]r!$F$4</definedName>
    <definedName name="_______pc2">#REF!</definedName>
    <definedName name="_______pla4">[12]DATA_PRG!$H$269</definedName>
    <definedName name="_______pv2">#REF!</definedName>
    <definedName name="_______rr3">[7]v!$A$2:$E$51</definedName>
    <definedName name="_______rrr1">[7]r!$B$1:$I$145</definedName>
    <definedName name="_______RT5565">#REF!</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#REF!</definedName>
    <definedName name="_______var4">#REF!</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can430">40.73</definedName>
    <definedName name="______can435">43.3</definedName>
    <definedName name="______CCW1">[9]DATA!$H$67</definedName>
    <definedName name="______CCW2">[9]DATA!$H$97</definedName>
    <definedName name="______cur1">[2]r!$F$30</definedName>
    <definedName name="______er1">#REF!</definedName>
    <definedName name="______G120907">[22]Data!#REF!</definedName>
    <definedName name="______imp1">[11]DATA_PRG!$H$245</definedName>
    <definedName name="______l1">[3]leads!$A$3:$E$108</definedName>
    <definedName name="______l12">#REF!</definedName>
    <definedName name="______l2">[2]r!$F$29</definedName>
    <definedName name="______l3">#REF!</definedName>
    <definedName name="______l4">[4]Sheet1!$W$2:$Y$103</definedName>
    <definedName name="______l5">#REF!</definedName>
    <definedName name="______l6">[2]r!$F$4</definedName>
    <definedName name="______l7">[5]r!$F$4</definedName>
    <definedName name="______l8">[2]r!$F$2</definedName>
    <definedName name="______l9">[2]r!$F$3</definedName>
    <definedName name="______LJ6">[9]DATA!$H$245</definedName>
    <definedName name="______me12">'[23]Lead statement'!#REF!</definedName>
    <definedName name="______mm1">[6]r!$F$4</definedName>
    <definedName name="______mm11">[2]r!$F$4</definedName>
    <definedName name="______mm111">[5]r!$F$4</definedName>
    <definedName name="______pc2">#REF!</definedName>
    <definedName name="______pla4">[12]DATA_PRG!$H$269</definedName>
    <definedName name="______pv2">#REF!</definedName>
    <definedName name="______rr3">[7]v!$A$2:$E$51</definedName>
    <definedName name="______rrr1">[7]r!$B$1:$I$145</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#REF!</definedName>
    <definedName name="______var4">#REF!</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#REF!</definedName>
    <definedName name="_____bla1">[1]leads!$H$7</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CW1">[9]DATA!$H$67</definedName>
    <definedName name="_____CCW2">[9]DATA!$H$97</definedName>
    <definedName name="_____cur1">[2]r!$F$30</definedName>
    <definedName name="_____er1">#REF!</definedName>
    <definedName name="_____G120907">[22]Data!#REF!</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imp1">[11]DATA_PRG!$H$245</definedName>
    <definedName name="_____l1">[3]leads!$A$3:$E$108</definedName>
    <definedName name="_____l12">#REF!</definedName>
    <definedName name="_____l2">[2]r!$F$29</definedName>
    <definedName name="_____l3">#REF!</definedName>
    <definedName name="_____l4">[4]Sheet1!$W$2:$Y$103</definedName>
    <definedName name="_____l5">#REF!</definedName>
    <definedName name="_____l6">[2]r!$F$4</definedName>
    <definedName name="_____l7">[5]r!$F$4</definedName>
    <definedName name="_____l8">[2]r!$F$2</definedName>
    <definedName name="_____l9">[2]r!$F$3</definedName>
    <definedName name="_____LJ6">[9]DATA!$H$245</definedName>
    <definedName name="_____lj600">#REF!</definedName>
    <definedName name="_____lj900">#REF!</definedName>
    <definedName name="_____LL3">#REF!</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[6]r!$F$4</definedName>
    <definedName name="_____mm11">[2]r!$F$4</definedName>
    <definedName name="_____mm111">[5]r!$F$4</definedName>
    <definedName name="_____OH1">[24]MRATES!$T$26</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[12]DATA_PRG!$H$269</definedName>
    <definedName name="_____pv2">#REF!</definedName>
    <definedName name="_____rr3">[7]v!$A$2:$E$51</definedName>
    <definedName name="_____rrr1">[7]r!$B$1:$I$145</definedName>
    <definedName name="_____RT5565">#REF!</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#REF!</definedName>
    <definedName name="_____var4">#REF!</definedName>
    <definedName name="_____xh2256">[20]HDPE!$L$30</definedName>
    <definedName name="_____xh2506">[20]HDPE!$M$30</definedName>
    <definedName name="_____xh2806">[20]HDPE!$N$30</definedName>
    <definedName name="_____xh3156">[20]HDPE!$O$30</definedName>
    <definedName name="_____xh634">[20]HDPE!$C$16</definedName>
    <definedName name="_____xk7100">[20]DI!$C$37</definedName>
    <definedName name="_____xk7150">[20]DI!$D$37</definedName>
    <definedName name="_____xk7250">[20]DI!$F$37</definedName>
    <definedName name="_____xk7300">[20]DI!$G$37</definedName>
    <definedName name="_____xp11010">[20]pvc!$F$61</definedName>
    <definedName name="_____xp1104">[20]pvc!$F$31</definedName>
    <definedName name="_____xp1106">[20]pvc!$F$46</definedName>
    <definedName name="_____xp1254">[20]pvc!$G$31</definedName>
    <definedName name="_____xp1256">[20]pvc!$G$46</definedName>
    <definedName name="_____xp14010">[20]pvc!$H$61</definedName>
    <definedName name="_____xp1404">[20]pvc!$H$31</definedName>
    <definedName name="_____xp1406">[20]pvc!$H$46</definedName>
    <definedName name="_____xp1604">[20]pvc!$I$31</definedName>
    <definedName name="_____xp1606">[20]pvc!$I$46</definedName>
    <definedName name="_____xp1804">[20]pvc!$J$31</definedName>
    <definedName name="_____xp1806">[20]pvc!$J$46</definedName>
    <definedName name="_____xp2006">[20]pvc!$K$46</definedName>
    <definedName name="_____xp6310">[20]pvc!$C$61</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bla1">[1]leads!$H$7</definedName>
    <definedName name="____can430">40.73</definedName>
    <definedName name="____can435">43.3</definedName>
    <definedName name="____CCW1">[9]DATA!$H$67</definedName>
    <definedName name="____CCW2">[9]DATA!$H$97</definedName>
    <definedName name="____cur1">[2]r!$F$30</definedName>
    <definedName name="____er1">#REF!</definedName>
    <definedName name="____G120907">[25]Data!#REF!</definedName>
    <definedName name="____imp1">[11]DATA_PRG!$H$245</definedName>
    <definedName name="____knr2">#REF!</definedName>
    <definedName name="____l1">[3]leads!$A$3:$E$108</definedName>
    <definedName name="____l12">#REF!</definedName>
    <definedName name="____l2">[2]r!$F$29</definedName>
    <definedName name="____l3">#REF!</definedName>
    <definedName name="____l4">[4]Sheet1!$W$2:$Y$103</definedName>
    <definedName name="____l5">#REF!</definedName>
    <definedName name="____l6">[2]r!$F$4</definedName>
    <definedName name="____l7">[5]r!$F$4</definedName>
    <definedName name="____l8">[2]r!$F$2</definedName>
    <definedName name="____l9">[2]r!$F$3</definedName>
    <definedName name="____LJ6">[9]DATA!$H$245</definedName>
    <definedName name="____mm1">[6]r!$F$4</definedName>
    <definedName name="____mm11">[2]r!$F$4</definedName>
    <definedName name="____mm111">[5]r!$F$4</definedName>
    <definedName name="____OH1">[24]MRATES!$T$26</definedName>
    <definedName name="____pc2">#REF!</definedName>
    <definedName name="____pla4">[12]DATA_PRG!$H$269</definedName>
    <definedName name="____pv2">#REF!</definedName>
    <definedName name="____rr3">[7]v!$A$2:$E$51</definedName>
    <definedName name="____rrr1">[7]r!$B$1:$I$145</definedName>
    <definedName name="____SP10">[13]Sheet1!$C$18</definedName>
    <definedName name="____SP16">[13]Sheet1!$C$24</definedName>
    <definedName name="____SP7">[13]Sheet1!$C$15</definedName>
    <definedName name="____ss12">[8]rdamdata!$J$8</definedName>
    <definedName name="____ss20">[8]rdamdata!$J$7</definedName>
    <definedName name="____ss40">[8]rdamdata!$J$6</definedName>
    <definedName name="____var1">#REF!</definedName>
    <definedName name="____var4">#REF!</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CW1">[9]DATA!$H$67</definedName>
    <definedName name="___CCW2">[9]DATA!$H$97</definedName>
    <definedName name="___cur1">[2]r!$F$30</definedName>
    <definedName name="___er1">#REF!</definedName>
    <definedName name="___G120907">[25]Data!#REF!</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imp1">[11]DATA_PRG!$H$245</definedName>
    <definedName name="___knr2">#REF!</definedName>
    <definedName name="___l1">[3]leads!$A$3:$E$108</definedName>
    <definedName name="___l12">#REF!</definedName>
    <definedName name="___l2">[2]r!$F$29</definedName>
    <definedName name="___l3">#REF!</definedName>
    <definedName name="___l4">[4]Sheet1!$W$2:$Y$103</definedName>
    <definedName name="___l5">#REF!</definedName>
    <definedName name="___l6">[2]r!$F$4</definedName>
    <definedName name="___l7">[5]r!$F$4</definedName>
    <definedName name="___l8">[2]r!$F$2</definedName>
    <definedName name="___l9">[2]r!$F$3</definedName>
    <definedName name="___LJ6">[9]DATA!$H$245</definedName>
    <definedName name="___lj600">#REF!</definedName>
    <definedName name="___lj900">#REF!</definedName>
    <definedName name="___LL3">#REF!</definedName>
    <definedName name="___ma2">'[26]C-data'!$F$7</definedName>
    <definedName name="___me12">'[27]Lead statement'!#REF!</definedName>
    <definedName name="___me15">'[28]Lead statement'!#REF!</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[6]r!$F$4</definedName>
    <definedName name="___mm11">[2]r!$F$4</definedName>
    <definedName name="___mm111">[5]r!$F$4</definedName>
    <definedName name="___MS6">[29]MRATES!$P$50</definedName>
    <definedName name="___ne10">'[30]Lead statement'!#REF!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[12]DATA_PRG!$H$269</definedName>
    <definedName name="___pv2">#REF!</definedName>
    <definedName name="___rr3">[7]v!$A$2:$E$51</definedName>
    <definedName name="___rrr1">[7]r!$B$1:$I$145</definedName>
    <definedName name="___RT5565">#REF!</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#REF!</definedName>
    <definedName name="___var4">#REF!</definedName>
    <definedName name="___xh2256">[20]HDPE!$L$30</definedName>
    <definedName name="___xh2506">[20]HDPE!$M$30</definedName>
    <definedName name="___xh2806">[20]HDPE!$N$30</definedName>
    <definedName name="___xh3156">[20]HDPE!$O$30</definedName>
    <definedName name="___xh634">[20]HDPE!$C$16</definedName>
    <definedName name="___xk7100">[20]DI!$C$37</definedName>
    <definedName name="___xk7150">[20]DI!$D$37</definedName>
    <definedName name="___xk7250">[20]DI!$F$37</definedName>
    <definedName name="___xk7300">[20]DI!$G$37</definedName>
    <definedName name="___xlnm_Print_Area">NA()</definedName>
    <definedName name="___xp11010">[20]pvc!$F$61</definedName>
    <definedName name="___xp1104">[20]pvc!$F$31</definedName>
    <definedName name="___xp1106">[20]pvc!$F$46</definedName>
    <definedName name="___xp1254">[20]pvc!$G$31</definedName>
    <definedName name="___xp1256">[20]pvc!$G$46</definedName>
    <definedName name="___xp14010">[20]pvc!$H$61</definedName>
    <definedName name="___xp1404">[20]pvc!$H$31</definedName>
    <definedName name="___xp1406">[20]pvc!$H$46</definedName>
    <definedName name="___xp1604">[20]pvc!$I$31</definedName>
    <definedName name="___xp1606">[20]pvc!$I$46</definedName>
    <definedName name="___xp1804">[20]pvc!$J$31</definedName>
    <definedName name="___xp1806">[20]pvc!$J$46</definedName>
    <definedName name="___xp2006">[20]pvc!$K$46</definedName>
    <definedName name="___xp6310">[20]pvc!$C$61</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#REF!</definedName>
    <definedName name="__AUX111">[31]bom!$R$2</definedName>
    <definedName name="__aux2">#REF!</definedName>
    <definedName name="__AUX3">#REF!</definedName>
    <definedName name="__bla1">[1]leads!$H$7</definedName>
    <definedName name="__can430">40.73</definedName>
    <definedName name="__can435">43.3</definedName>
    <definedName name="__CCW1">[14]DATA!$H$67</definedName>
    <definedName name="__CCW2">[14]DATA!$H$97</definedName>
    <definedName name="__cur1">[2]r!$F$30</definedName>
    <definedName name="__er1">#REF!</definedName>
    <definedName name="__G120907">[32]Data!#REF!</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nr2">#REF!</definedName>
    <definedName name="__l1">[3]leads!$A$3:$E$108</definedName>
    <definedName name="__l12">#REF!</definedName>
    <definedName name="__l2">[2]r!$F$29</definedName>
    <definedName name="__l3">#REF!</definedName>
    <definedName name="__l4">[4]Sheet1!$W$2:$Y$103</definedName>
    <definedName name="__l5">#REF!</definedName>
    <definedName name="__l6">[2]r!$F$4</definedName>
    <definedName name="__l7">[5]r!$F$4</definedName>
    <definedName name="__l8">[2]r!$F$2</definedName>
    <definedName name="__l9">[2]r!$F$3</definedName>
    <definedName name="__lcn1">#REF!</definedName>
    <definedName name="__LJ6">[14]DATA!$H$245</definedName>
    <definedName name="__ma1">'[26]C-data'!$F$6</definedName>
    <definedName name="__me12">'[23]Lead statement'!#REF!</definedName>
    <definedName name="__me20">'[33]Lead statement'!$P$13</definedName>
    <definedName name="__me40">'[33]Lead statement'!$P$14</definedName>
    <definedName name="__mm1">[6]r!$F$4</definedName>
    <definedName name="__mm11">[2]r!$F$4</definedName>
    <definedName name="__mm111">[5]r!$F$4</definedName>
    <definedName name="__MS6">[34]MRATES!$T$17</definedName>
    <definedName name="__OH1">[34]MRATES!$T$26</definedName>
    <definedName name="__pc2">#REF!</definedName>
    <definedName name="__pla4">[12]DATA_PRG!$H$269</definedName>
    <definedName name="__pv2">#REF!</definedName>
    <definedName name="__QS25">[29]MRATES!$G$16</definedName>
    <definedName name="__QS40">[29]MRATES!$G$17</definedName>
    <definedName name="__rr3">[7]v!$A$2:$E$51</definedName>
    <definedName name="__rrr1">[7]r!$B$1:$I$145</definedName>
    <definedName name="__RT5565">#REF!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P10">[13]Sheet1!$C$18</definedName>
    <definedName name="__SP16">[13]Sheet1!$C$24</definedName>
    <definedName name="__SP7">[13]Sheet1!$C$15</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#REF!</definedName>
    <definedName name="__TB2">'[35]SPT vs PHI'!$B$2:$C$65</definedName>
    <definedName name="__tw2">'[26]C-data'!$F$90</definedName>
    <definedName name="__us1">#REF!</definedName>
    <definedName name="__var1">#REF!</definedName>
    <definedName name="__var4">#REF!</definedName>
    <definedName name="__xh2256">[20]HDPE!$L$30</definedName>
    <definedName name="__xh2506">[20]HDPE!$M$30</definedName>
    <definedName name="__xh2806">[20]HDPE!$N$30</definedName>
    <definedName name="__xh3156">[20]HDPE!$O$30</definedName>
    <definedName name="__xh634">[20]HDPE!$C$16</definedName>
    <definedName name="__xh9999">[36]HDPE!$L$30</definedName>
    <definedName name="__xk7100">[20]DI!$C$37</definedName>
    <definedName name="__xk7150">[20]DI!$D$37</definedName>
    <definedName name="__xk7250">[20]DI!$F$37</definedName>
    <definedName name="__xk7300">[20]DI!$G$37</definedName>
    <definedName name="__xlnm_Database">NA()</definedName>
    <definedName name="__xp11010">[20]pvc!$F$61</definedName>
    <definedName name="__xp1104">[20]pvc!$F$31</definedName>
    <definedName name="__xp1106">[20]pvc!$F$46</definedName>
    <definedName name="__xp1254">[20]pvc!$G$31</definedName>
    <definedName name="__xp1256">[20]pvc!$G$46</definedName>
    <definedName name="__xp14010">[20]pvc!$H$61</definedName>
    <definedName name="__xp1404">[20]pvc!$H$31</definedName>
    <definedName name="__xp1406">[20]pvc!$H$46</definedName>
    <definedName name="__xp1604">[20]pvc!$I$31</definedName>
    <definedName name="__xp1606">[20]pvc!$I$46</definedName>
    <definedName name="__xp1804">[20]pvc!$J$31</definedName>
    <definedName name="__xp1806">[20]pvc!$J$46</definedName>
    <definedName name="__xp2006">[20]pvc!$K$46</definedName>
    <definedName name="__xp6310">[20]pvc!$C$61</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knrothpfinal">#REF!</definedName>
    <definedName name="_1__Bitumen_pressure">[37]Usage!$C$11</definedName>
    <definedName name="_150_mm_thickness">'[37]Common '!$D$294</definedName>
    <definedName name="_2_and_3">'[38]Estimate '!#REF!</definedName>
    <definedName name="_3" hidden="1">'[39]final abstract'!#REF!</definedName>
    <definedName name="_75_mm_thick_ness">'[37]Common '!$D$287</definedName>
    <definedName name="_AUX111">[31]bom!$R$2</definedName>
    <definedName name="_aux2">#REF!</definedName>
    <definedName name="_AUX3">#REF!</definedName>
    <definedName name="_bla1">[1]leads!$H$7</definedName>
    <definedName name="_can430">40.73</definedName>
    <definedName name="_can435">43.3</definedName>
    <definedName name="_CCW1">[9]DATA!$H$67</definedName>
    <definedName name="_CCW2">[9]DATA!$H$97</definedName>
    <definedName name="_cir">[40]Cover!$E$27</definedName>
    <definedName name="_cur1">[2]r!$F$30</definedName>
    <definedName name="_div">[40]Cover!$E$28</definedName>
    <definedName name="_E02">[41]mlead!$C$8</definedName>
    <definedName name="_E05">[42]mlead!$C$11</definedName>
    <definedName name="_E12">[41]mlead!$C$18</definedName>
    <definedName name="_E29">#REF!</definedName>
    <definedName name="_E38">#REF!</definedName>
    <definedName name="_ewe1">#REF!</definedName>
    <definedName name="_Fill" hidden="1">'[39]final abstract'!#REF!</definedName>
    <definedName name="_xlnm._FilterDatabase" localSheetId="0" hidden="1">'RE-2'!$AE$6:$AE$550</definedName>
    <definedName name="_G120907" localSheetId="2">[25]Data!#REF!</definedName>
    <definedName name="_G120907">[25]Data!#REF!</definedName>
    <definedName name="_hab1" localSheetId="2">#REF!</definedName>
    <definedName name="_hab1">#REF!</definedName>
    <definedName name="_hpm1">#REF!</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Key1" hidden="1">#REF!</definedName>
    <definedName name="_knr2">#REF!</definedName>
    <definedName name="_l1">[3]leads!$A$3:$E$108</definedName>
    <definedName name="_l12">#REF!</definedName>
    <definedName name="_l2">[2]r!$F$29</definedName>
    <definedName name="_l3">#REF!</definedName>
    <definedName name="_l4">[4]Sheet1!$W$2:$Y$103</definedName>
    <definedName name="_l5">#REF!</definedName>
    <definedName name="_l6">[2]r!$F$4</definedName>
    <definedName name="_l7">[5]r!$F$4</definedName>
    <definedName name="_l8">[2]r!$F$2</definedName>
    <definedName name="_l9">[2]r!$F$3</definedName>
    <definedName name="_lcn1">#REF!</definedName>
    <definedName name="_LEAD">[43]RMR!$D$31</definedName>
    <definedName name="_LJ6">[9]DATA!$H$245</definedName>
    <definedName name="_M17">[41]mlead!$D$23</definedName>
    <definedName name="_M38">[41]mlead!$D$44</definedName>
    <definedName name="_M67">[42]mlead!$D$73</definedName>
    <definedName name="_me12">'[44]Lead statement'!#REF!</definedName>
    <definedName name="_me15">'[45]Lead statement'!#REF!</definedName>
    <definedName name="_me20">'[46]Lead statement'!$P$12</definedName>
    <definedName name="_me40">'[46]Lead statement'!$P$13</definedName>
    <definedName name="_mm1">[6]r!$F$4</definedName>
    <definedName name="_mm11">[2]r!$F$4</definedName>
    <definedName name="_mm111">[5]r!$F$4</definedName>
    <definedName name="_MS6">[29]MRATES!$P$50</definedName>
    <definedName name="_ne10">'[47]Lead statement'!#REF!</definedName>
    <definedName name="_New1">[48]data!#REF!</definedName>
    <definedName name="_NW">[49]Cover!$C$8</definedName>
    <definedName name="_OH1">[34]MRATES!$T$26</definedName>
    <definedName name="_Order1" hidden="1">255</definedName>
    <definedName name="_pa1">'[26]C-data'!$F$12</definedName>
    <definedName name="_pa2">'[26]C-data'!$F$13</definedName>
    <definedName name="_pc2">#REF!</definedName>
    <definedName name="_pipe_con_500">[50]mlead!#REF!</definedName>
    <definedName name="_pipe_con_700">[50]mlead!#REF!</definedName>
    <definedName name="_pipe_ic_1100">[50]mlead!#REF!</definedName>
    <definedName name="_pipe_ic_500">[50]mlead!#REF!</definedName>
    <definedName name="_pipe_ic_700">[50]mlead!#REF!</definedName>
    <definedName name="_pla4">[12]DATA_PRG!$H$269</definedName>
    <definedName name="_pv2">#REF!</definedName>
    <definedName name="_QS25">[29]MRATES!$G$16</definedName>
    <definedName name="_QS40">[29]MRATES!$G$17</definedName>
    <definedName name="_rr3">[7]v!$A$2:$E$51</definedName>
    <definedName name="_rrr1">[7]r!$B$1:$I$145</definedName>
    <definedName name="_RT5565">#REF!</definedName>
    <definedName name="_S">#REF!</definedName>
    <definedName name="_sep1">'[26]C-data'!$F$45</definedName>
    <definedName name="_SP10">[13]Sheet1!$C$18</definedName>
    <definedName name="_SP16">[13]Sheet1!$C$24</definedName>
    <definedName name="_SP7">[13]Sheet1!$C$15</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w1">#REF!</definedName>
    <definedName name="_th_week_water_transp_habs">#REF!</definedName>
    <definedName name="_var1">#REF!</definedName>
    <definedName name="_var4">#REF!</definedName>
    <definedName name="_xh2256">[20]HDPE!$L$30</definedName>
    <definedName name="_xh2506">[20]HDPE!$M$30</definedName>
    <definedName name="_xh2806">[20]HDPE!$N$30</definedName>
    <definedName name="_xh3156">[20]HDPE!$O$30</definedName>
    <definedName name="_xh634">[20]HDPE!$C$16</definedName>
    <definedName name="_xh9999">[36]HDPE!$L$30</definedName>
    <definedName name="_xk7100">[20]DI!$C$37</definedName>
    <definedName name="_xk7150">[20]DI!$D$37</definedName>
    <definedName name="_xk7250">[20]DI!$F$37</definedName>
    <definedName name="_xk7300">[20]DI!$G$37</definedName>
    <definedName name="_xp11010">[20]pvc!$F$61</definedName>
    <definedName name="_xp1104">[20]pvc!$F$31</definedName>
    <definedName name="_xp1106">[20]pvc!$F$46</definedName>
    <definedName name="_xp1254">[20]pvc!$G$31</definedName>
    <definedName name="_xp1256">[20]pvc!$G$46</definedName>
    <definedName name="_xp14010">[20]pvc!$H$61</definedName>
    <definedName name="_xp1404">[20]pvc!$H$31</definedName>
    <definedName name="_xp1406">[20]pvc!$H$46</definedName>
    <definedName name="_xp1604">[20]pvc!$I$31</definedName>
    <definedName name="_xp1606">[20]pvc!$I$46</definedName>
    <definedName name="_xp1804">[20]pvc!$J$31</definedName>
    <definedName name="_xp1806">[20]pvc!$J$46</definedName>
    <definedName name="_xp2006">[20]pvc!$K$46</definedName>
    <definedName name="_xp6310">[20]pvc!$C$61</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a">#REF!</definedName>
    <definedName name="a_6">"'smb://Tender2/d/Vinod/Excel/Tender/Garuda%20Resorts.xls'#$Boq.CX1"</definedName>
    <definedName name="a_8">"'smb://Tender2/d/Vinod/Excel/Tender/Garuda%20Resorts.xls'#$Boq.CX1"</definedName>
    <definedName name="aa" hidden="1">'[39]final abstract'!#REF!</definedName>
    <definedName name="AAA">'[51]Data.F8.BTR'!#REF!</definedName>
    <definedName name="aadf">#REF!</definedName>
    <definedName name="aawa">#REF!</definedName>
    <definedName name="ab">#REF!</definedName>
    <definedName name="abs">#REF!</definedName>
    <definedName name="AC_C">[52]wh_data_R!$D$264:$H$281</definedName>
    <definedName name="AC_CL">[52]wh_data_R!$D$263:$H$263</definedName>
    <definedName name="AC_CLL">[52]wh_data_R!$K$378:$M$381</definedName>
    <definedName name="AC_CLR">[52]wh_data!$L$35:$O$35</definedName>
    <definedName name="AC_CLS">[52]wh_data_R!$K$378:$K$381</definedName>
    <definedName name="AC_D_R">[52]CPHEEO!$BH$3:$BH$40</definedName>
    <definedName name="AC_DC">[52]wh_data_R!$A$36:$A$53</definedName>
    <definedName name="AC_DL_RANGE">[52]CPHEEO!$BE$3:$BE$16</definedName>
    <definedName name="AC_DR">[52]wh_data!$L$36:$L$53</definedName>
    <definedName name="AC_G">[52]wh_data_R!$AA$1440:$AA$1442</definedName>
    <definedName name="AC_P">[52]wh_data_R!$AB$1440:$AB$1442</definedName>
    <definedName name="AC_PIPES">'[53]PIPES BASIC RATES'!$A$223:$A$277</definedName>
    <definedName name="AC_RATES">[52]wh_data!$L$36:$O$53</definedName>
    <definedName name="academic" hidden="1">'[39]final abstract'!#REF!</definedName>
    <definedName name="Address">#REF!</definedName>
    <definedName name="adfas">[54]Lead!#REF!</definedName>
    <definedName name="ADFDSFSD1111">#REF!</definedName>
    <definedName name="ae">'[55]Specification report'!$I$160</definedName>
    <definedName name="ae.">'[55]Specification report'!$I$161</definedName>
    <definedName name="ae_">NA()</definedName>
    <definedName name="AEW_FOR">'[50]abs road'!#REF!</definedName>
    <definedName name="AEW_SIDE">'[50]abs road'!#REF!</definedName>
    <definedName name="ag">[12]DATA_PRG!$H$86</definedName>
    <definedName name="AGRA_SHOULDERS">#REF!</definedName>
    <definedName name="AGSB">'[50]abs road'!#REF!</definedName>
    <definedName name="AlampurABCDCivil" hidden="1">'[39]final abstract'!#REF!</definedName>
    <definedName name="ALDROPS">'[53]BASIC DATA'!$B$669:$B$677</definedName>
    <definedName name="ALLPIPE_TYPES">[52]CPHEEO!$AY$2:$BF$2</definedName>
    <definedName name="ANALYSIS_DATA">'[56]Bitumen trunk'!$BO$2:$DA$196</definedName>
    <definedName name="Aname">#REF!</definedName>
    <definedName name="ANNUAL_ELECTRICAL1_CHARGES">[52]CPHEEO!$J$13</definedName>
    <definedName name="ANNUAL_ELECTRICAL2_CHARGES">[52]CPHEEO!$L$13</definedName>
    <definedName name="anscount" hidden="1">1</definedName>
    <definedName name="AR">[57]Lead!#REF!</definedName>
    <definedName name="as">[58]v!#REF!</definedName>
    <definedName name="ASCSD">#REF!</definedName>
    <definedName name="asd">[59]Data!#REF!</definedName>
    <definedName name="asf">#REF!</definedName>
    <definedName name="ASSS_6">"'smb://Mh2/e/Documents%20and%20Settings/Venkat/Local%20Settings/Temp/My%20Documents/zero.xls'#$'p&amp;m'.$H$264:$H$264"</definedName>
    <definedName name="AVG_HRS_PUMP_ULTI">[52]CPHEEO!$L$10</definedName>
    <definedName name="AWBM2">#REF!</definedName>
    <definedName name="AWBM3">#REF!</definedName>
    <definedName name="Axs_6">"'smb://rajkishor/f/FILES/2%20KC258%20PASADINA/My%20Documents/zero.xls'#$'p&amp;m'.$H$264:$H$264"</definedName>
    <definedName name="b">'[60]Bridge Data 2005-06'!$B$51</definedName>
    <definedName name="B_6">"'smb://Planning2/d/ECC%20bbsr/tech/FinalZCR.xls'#$''.$A$20:$AMJ$20"</definedName>
    <definedName name="bala">#REF!</definedName>
    <definedName name="banilad">[61]banilad!$A$1:$Z$1159</definedName>
    <definedName name="bb" hidden="1">'[39]final abstract'!#REF!</definedName>
    <definedName name="Bethamcherla_stone_25_4mm_colour">NA()</definedName>
    <definedName name="Bitumen_Boilor">[37]Usage!$C$24</definedName>
    <definedName name="BITUMEN_TRUNK_ROAD_SECTIONS">'[56]Bitumen trunk'!$A$1:$L$198</definedName>
    <definedName name="BLAST">[29]MRATES!$J$16</definedName>
    <definedName name="blast1">[62]r!$F$29</definedName>
    <definedName name="blast2">[62]r!$F$29</definedName>
    <definedName name="BLAST3">[29]MRATES!$J$17</definedName>
    <definedName name="BoltsNuts">[63]maya!$B$376:$B$381</definedName>
    <definedName name="BOND600">[29]MRATES!$G$12</definedName>
    <definedName name="boq">#REF!</definedName>
    <definedName name="BOTTOMDOMEONETOSIX">#REF!</definedName>
    <definedName name="BOTTOMDOMESIXTOTHIRTEEN">#REF!</definedName>
    <definedName name="BOTTOMRINGGIRDERONETOSIX">#REF!</definedName>
    <definedName name="BOTTOMRINGGIRDERSEVENTOTHIRTEEN">#REF!</definedName>
    <definedName name="br">'[33]Lead statement'!$P$20</definedName>
    <definedName name="brnm">'[26]C-data'!$F$63</definedName>
    <definedName name="bs">#REF!</definedName>
    <definedName name="BSB5vorklmg">[64]BALAN1!$F$16</definedName>
    <definedName name="Bulk">[37]General!$K$3</definedName>
    <definedName name="BUT_HINGES">'[53]BASIC DATA'!$B$650:$B$661</definedName>
    <definedName name="BWIRE">[29]MRATES!$P$52</definedName>
    <definedName name="BWSC_PIPES">'[53]PIPES BASIC RATES'!$A$440:$A$578</definedName>
    <definedName name="BWSP_C">[52]wh_data_R!$D$351:$N$365</definedName>
    <definedName name="BWSP_CL">[52]wh_data_R!$D$350:$N$350</definedName>
    <definedName name="BWSP_CL_RATES">[52]wh_data!$M$139:$W$139</definedName>
    <definedName name="BWSP_CLL">[52]wh_data_R!$AA$378:$AC$387</definedName>
    <definedName name="BWSP_CLR">[52]wh_data!$L$139:$P$139</definedName>
    <definedName name="BWSP_CLS">[52]wh_data_R!$AA$378:$AA$387</definedName>
    <definedName name="BWSP_D_R">[52]CPHEEO!$BE$3:$BE$17</definedName>
    <definedName name="BWSP_D_RATES">[52]wh_data!$L$140:$L$150</definedName>
    <definedName name="BWSP_DC">[52]wh_data_R!$A$141:$A$155</definedName>
    <definedName name="BWSP_DL_RANGE">[52]CPHEEO!$BF$3:$BF$14</definedName>
    <definedName name="BWSP_DR">[52]wh_data!$L$140:$L$148</definedName>
    <definedName name="BWSP_FR_12KG">[65]BWSCPlt!$C$19:$M$19</definedName>
    <definedName name="BWSP_FR_14KG">[65]BWSCPlt!$C$34:$M$34</definedName>
    <definedName name="BWSP_FR_16KG">[65]BWSCPlt!$C$49:$M$49</definedName>
    <definedName name="BWSP_FR_18KG">[65]BWSCPlt!$C$64:$M$64</definedName>
    <definedName name="BWSP_FR_20KG">[65]BWSCPlt!$C$79:$M$79</definedName>
    <definedName name="BWSP_FR_22KG">[65]BWSCPlt!$C$94:$M$94</definedName>
    <definedName name="BWSP_FR_24KG">[65]BWSCPlt!$C$109:$M$109</definedName>
    <definedName name="BWSP_FR_26KG">[65]BWSCPlt!$C$124:$M$124</definedName>
    <definedName name="BWSP_FR_28KG">[65]BWSCPlt!$C$139:$M$139</definedName>
    <definedName name="BWSP_FR_30KG">[65]BWSCPlt!$C$154:$M$154</definedName>
    <definedName name="BWSP_G">[52]wh_data_R!$F$1440:$F$1449</definedName>
    <definedName name="BWSP_P">[52]wh_data_R!$G$1440:$G$1449</definedName>
    <definedName name="BWSP_RATES">[52]wh_data!$L$140:$P$148</definedName>
    <definedName name="BWSP_T">[52]wh_data!$A$140:$L$176</definedName>
    <definedName name="c.c136">[66]Sheet1!$A$19:$A$22</definedName>
    <definedName name="CANTILEVERSEVENTOTHIRTEEN">#REF!</definedName>
    <definedName name="CC">[67]DATA!$H$59</definedName>
    <definedName name="CC_1">[9]DATA!$I$59</definedName>
    <definedName name="CC_1_6_10__using_40MM_OTG_Meteal_including_cost_and_conveyance_of_all_materials_and_labour_charge._etc.__Complete">#REF!</definedName>
    <definedName name="cc_mix">'[68]data existing_do not delete'!$D$2:$D$7</definedName>
    <definedName name="cc1_5_10">NA()</definedName>
    <definedName name="CC12A">'[69]12'!$A$1:$U$65536</definedName>
    <definedName name="CC12B">'[69]12'!$A$1:$U$65536</definedName>
    <definedName name="CC2A">'[69]2A'!$A$1:$V$65536</definedName>
    <definedName name="CC2B">'[69]2B'!$A$1:$V$65536</definedName>
    <definedName name="CC2C">'[69]2C'!$A$1:$V$65536</definedName>
    <definedName name="CC2D">'[69]2D'!$A$1:$V$65536</definedName>
    <definedName name="CC2E">'[69]2E'!$A$1:$V$65536</definedName>
    <definedName name="CC2F">'[69]2F'!$A$1:$V$65536</definedName>
    <definedName name="CC2G">'[69]2G'!$A$1:$V$65536</definedName>
    <definedName name="CC2H">'[69]2H'!$A$1:$V$65536</definedName>
    <definedName name="CC3A">'[69]3A'!$A$1:$V$65536</definedName>
    <definedName name="CC3B">'[69]3B'!$A$1:$V$65536</definedName>
    <definedName name="CC4a">'[69]4'!$A$1:$U$65536</definedName>
    <definedName name="CC7A">'[69]7A'!$A$1:$U$65536</definedName>
    <definedName name="CC7B">'[69]7B'!$A$1:$U$65536</definedName>
    <definedName name="CC8A">'[69]8A'!$A$1:$U$65536</definedName>
    <definedName name="CC8B">'[69]8B'!$A$1:$U$65536</definedName>
    <definedName name="CC9A">'[69]9A'!$A$1:$U$65536</definedName>
    <definedName name="CC9B">'[69]9B'!$A$1:$U$65536</definedName>
    <definedName name="CC9C">'[69]9C'!$A$1:$U$65536</definedName>
    <definedName name="CC9D">'[69]9D'!$A$1:$U$65536</definedName>
    <definedName name="CC9E">'[69]9E'!$A$1:$U$65536</definedName>
    <definedName name="CC9F">'[69]9F'!$A$1:$U$65536</definedName>
    <definedName name="CC9G">'[69]9G'!$A$1:$U$65536</definedName>
    <definedName name="CC9H">'[69]9H'!$A$1:$U$65536</definedName>
    <definedName name="CC9I">'[69]9I'!$A$1:$U$65536</definedName>
    <definedName name="CC9J">'[69]9J'!$A$1:$U$65536</definedName>
    <definedName name="CC9K">'[69]9K'!$A$1:$U$65536</definedName>
    <definedName name="ccir">#REF!</definedName>
    <definedName name="cd">#REF!</definedName>
    <definedName name="CDNO">#REF!</definedName>
    <definedName name="cdno_600">#REF!</definedName>
    <definedName name="ce">'[70]Lead statement'!$P$19</definedName>
    <definedName name="cem">'[26]C-data'!$F$55</definedName>
    <definedName name="CEMENT">[29]MRATES!$P$48</definedName>
    <definedName name="CEMENT_CONCRETE">'[53]BACK BONE'!$GV$1:$GV$13</definedName>
    <definedName name="CEMENT_CONCRETE_BASIC_COST">'[53]BACK BONE'!$HC$3:$HC$40</definedName>
    <definedName name="CENTERING_SCAFFOLDING_COLUMNS">'[53]BACK BONE'!$EE$2:$EE$10</definedName>
    <definedName name="CI_CL">[52]wh_data_R!$D$284:$G$284</definedName>
    <definedName name="CI_CL_RATES">[52]wh_data!$M$60:$O$60</definedName>
    <definedName name="CI_CLL">[52]wh_data_R!$O$378:$Q$380</definedName>
    <definedName name="CI_CLR">[52]wh_data!$L$60:$O$60</definedName>
    <definedName name="CI_CLS">[52]wh_data_R!$O$378:$O$380</definedName>
    <definedName name="CI_D_R">[52]CPHEEO!$BA$3:$BA$39</definedName>
    <definedName name="CI_D_RATES">[65]CI!$C$9:$S$9</definedName>
    <definedName name="CI_DC">[52]wh_data_R!$A$61:$A$78</definedName>
    <definedName name="CI_DL_RANGE">[52]CPHEEO!$BA$3:$BA$15</definedName>
    <definedName name="CI_DR">[52]wh_data!$L$61:$L$77</definedName>
    <definedName name="CI_FR_A">[65]CI!$C$34:$S$34</definedName>
    <definedName name="CI_FR_B">[65]CI!$C$49:$S$49</definedName>
    <definedName name="CI_FR_LA">[65]CI!$C$19:$S$19</definedName>
    <definedName name="CI_G">[52]wh_data_R!$W$1440:$W$1442</definedName>
    <definedName name="CI_P">[52]wh_data_R!$X$1440:$X$1442</definedName>
    <definedName name="CI_PIPES">'[53]PIPES BASIC RATES'!$A$333:$A$349</definedName>
    <definedName name="CI_RATES">[52]wh_data!$L$61:$O$77</definedName>
    <definedName name="CI_T">[52]wh_data!$A$61:$D$85</definedName>
    <definedName name="cidjoint">#REF!</definedName>
    <definedName name="CIDjoints">[63]maya!$B$370:$B$375</definedName>
    <definedName name="CILA_PIPES">'[53]PIPES BASIC RATES'!$A$279:$A$331</definedName>
    <definedName name="City">#REF!</definedName>
    <definedName name="code">'[71]segments-details'!$B$5:$B$371</definedName>
    <definedName name="col">[72]DATA_PRG!$H$173</definedName>
    <definedName name="COMM_MLD">[52]input!$K$8</definedName>
    <definedName name="COMM_POP">[52]input!$F$8</definedName>
    <definedName name="COMM_YEAR">[52]input!$C$8</definedName>
    <definedName name="COMM_YR_LPM">[52]input!$H$8</definedName>
    <definedName name="Comp.Stat">[73]Data!#REF!</definedName>
    <definedName name="Company">#REF!</definedName>
    <definedName name="conmixer">'[33]SSR 2014-15 Rates'!$E$62</definedName>
    <definedName name="Construction">'[56]Bitumen trunk'!$W$1:$AN$196</definedName>
    <definedName name="cost">#REF!</definedName>
    <definedName name="COTTAGE" hidden="1">'[39]final abstract'!#REF!</definedName>
    <definedName name="Country">#REF!</definedName>
    <definedName name="CP">[74]MRATES!$H$54</definedName>
    <definedName name="cr">[9]DATA!$H$17</definedName>
    <definedName name="CR_stone">'[75]Common '!$D$21:$D$22</definedName>
    <definedName name="CR_stone_HBG">'[75]Common '!$D$21</definedName>
    <definedName name="crs">'[33]Lead statement'!$P$16</definedName>
    <definedName name="crsrate">'[8]lead-st'!$L$12</definedName>
    <definedName name="crss">[8]rdamdata!$J$10</definedName>
    <definedName name="crush">[62]r!$F$30</definedName>
    <definedName name="crust">'[51]Data.F8.BTR'!#REF!</definedName>
    <definedName name="CSAND">[29]MRATES!$G$8</definedName>
    <definedName name="cvbt">#REF!</definedName>
    <definedName name="CWSUMP">'[76]DATA-BASE'!$I$6:$T$22</definedName>
    <definedName name="d">[57]Lead!#REF!</definedName>
    <definedName name="D.t">[48]data!#REF!</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ta">[59]Data!#REF!</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2" hidden="1">#REF!</definedName>
    <definedName name="data3" hidden="1">#REF!</definedName>
    <definedName name="DATA6">#REF!</definedName>
    <definedName name="_xlnm.Database">#REF!</definedName>
    <definedName name="datafsdf">'[77]labour coeff'!$A$3:$S$74</definedName>
    <definedName name="datanew">#REF!</definedName>
    <definedName name="db">[72]DATA_PRG!$F$366</definedName>
    <definedName name="DD">#REF!</definedName>
    <definedName name="ddd" hidden="1">'[39]final abstract'!#REF!</definedName>
    <definedName name="de">'[55]Specification report'!$E$160</definedName>
    <definedName name="de.">'[78]GF SB Ok '!$F$1611</definedName>
    <definedName name="dee">#REF!</definedName>
    <definedName name="dee.">'[55]Specification report'!$E$161</definedName>
    <definedName name="dee_">NA()</definedName>
    <definedName name="delifting_depths">'[68]data existing_do not delete'!$A$27:$A$40</definedName>
    <definedName name="description">[79]maya!$A$71:$A$98</definedName>
    <definedName name="DESIGN_PERIOD">[52]CPHEEO!$C$17</definedName>
    <definedName name="df">[48]data!#REF!</definedName>
    <definedName name="dfas" hidden="1">'[39]final abstract'!#REF!</definedName>
    <definedName name="dfdsfd">'[80]Plant &amp;  Machinery'!$G$13</definedName>
    <definedName name="dfef">[81]Lead!#REF!</definedName>
    <definedName name="dfgdg">#REF!</definedName>
    <definedName name="dfghtjitujyi5ryhfrth">#REF!</definedName>
    <definedName name="dfgyhf">#REF!</definedName>
    <definedName name="dfhdf">#REF!</definedName>
    <definedName name="DI_CL">[52]wh_data_R!$D$305:$H$305</definedName>
    <definedName name="DI_CL_RATES">[52]wh_data!$M$87:$N$87</definedName>
    <definedName name="DI_CLL">[52]wh_data_R!$S$378:$U$381</definedName>
    <definedName name="DI_CLR">[52]wh_data!$L$87:$N$87</definedName>
    <definedName name="DI_CLS">[52]wh_data_R!$S$378:$S$381</definedName>
    <definedName name="DI_D_R">[52]CPHEEO!$BB$3:$BB$39</definedName>
    <definedName name="DI_D_RATES">[65]DI!$C$25:$Q$25</definedName>
    <definedName name="DI_DC">[52]wh_data_R!$A$89:$A$110</definedName>
    <definedName name="DI_DL_RANGE">[52]CPHEEO!$BB$3:$BB$14</definedName>
    <definedName name="DI_DR">[52]wh_data!$L$88:$L$103</definedName>
    <definedName name="DI_FR_K7">[65]DI!$C$35:$Q$35</definedName>
    <definedName name="DI_FR_K9">[65]DI!$C$19:$Q$19</definedName>
    <definedName name="DI_G">[52]wh_data_R!$S$1440:$S$1441</definedName>
    <definedName name="DI_P">[52]wh_data_R!$T$1440:$T$1441</definedName>
    <definedName name="DI_PIPES">'[53]PIPES BASIC RATES'!$A$350:$A$438</definedName>
    <definedName name="DI_RATES">[52]wh_data!$L$88:$N$103</definedName>
    <definedName name="DI_T">[52]wh_data!$A$88:$C$112</definedName>
    <definedName name="dia">[82]Sheet2!$A$1:$B$9</definedName>
    <definedName name="Discount" hidden="1">#REF!</definedName>
    <definedName name="display_area_2" hidden="1">#REF!</definedName>
    <definedName name="Dist_Abstract">#REF!</definedName>
    <definedName name="div">[9]DATA!$H$250</definedName>
    <definedName name="DKDK">[83]Labour!$D$5</definedName>
    <definedName name="Dname">#REF!</definedName>
    <definedName name="dndfh">#REF!</definedName>
    <definedName name="do___________________________________________________________20_B">'[37]Common '!$D$182</definedName>
    <definedName name="DRINKING">'[51]Data.F8.BTR'!#REF!</definedName>
    <definedName name="Drum_Mix_Plant_40___60_TPH">[37]Usage!$C$5</definedName>
    <definedName name="dss" hidden="1">'[39]final abstract'!#REF!</definedName>
    <definedName name="dt">#REF!</definedName>
    <definedName name="dtt">#REF!</definedName>
    <definedName name="DUST">[29]MRATES!$M$17</definedName>
    <definedName name="E">[52]wh_data_R!$P$195:$S$203</definedName>
    <definedName name="E_W_SIDE">#N/A</definedName>
    <definedName name="EARTH_D">[29]MRATES!$K$33</definedName>
    <definedName name="ec">[84]m!$M$3</definedName>
    <definedName name="ee">'[55]Specification report'!$B$160</definedName>
    <definedName name="ee.">'[55]Specification report'!$B$161</definedName>
    <definedName name="ee_">NA()</definedName>
    <definedName name="eee">#REF!</definedName>
    <definedName name="EFF">[52]CPHEEO!$C$10</definedName>
    <definedName name="egar">[85]Material!$D$117</definedName>
    <definedName name="Email">#REF!</definedName>
    <definedName name="er">#REF!</definedName>
    <definedName name="ers">#REF!</definedName>
    <definedName name="ertgdrghfghdsr">#REF!</definedName>
    <definedName name="ESTIMATE">'[86]0000000000000'!$D$3</definedName>
    <definedName name="EW_A">[9]DATA!$H$32</definedName>
    <definedName name="EW_B">[9]DATA!$H$37</definedName>
    <definedName name="EW_SP">#REF!</definedName>
    <definedName name="ewe">#REF!</definedName>
    <definedName name="EWRERE">#REF!</definedName>
    <definedName name="EWW">[87]m1!$D$9</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f">#REF!</definedName>
    <definedName name="faaaaaaaaa">#REF!</definedName>
    <definedName name="FAB">[9]DATA!$H$199</definedName>
    <definedName name="faofeq">'[88]TBAL9697 -group wise  sdpl'!$A$34</definedName>
    <definedName name="faplm">'[88]TBAL9697 -group wise  sdpl'!$A$34</definedName>
    <definedName name="fapms">'[88]TBAL9697 -group wise  sdpl'!$A$34</definedName>
    <definedName name="faveh">'[88]TBAL9697 -group wise  sdpl'!$A$34</definedName>
    <definedName name="Fax">#REF!</definedName>
    <definedName name="FCode" hidden="1">#REF!</definedName>
    <definedName name="FDJDSJFDJFLDJF">[83]Labour!$D$19</definedName>
    <definedName name="fdsg">#REF!</definedName>
    <definedName name="Feeder_Road_Sections">[56]Feeder!$A$1:$L$386</definedName>
    <definedName name="fgafgsfgfytssstr">#REF!</definedName>
    <definedName name="fgf">#REF!</definedName>
    <definedName name="fgfnfgfh">#REF!</definedName>
    <definedName name="fghh">#REF!</definedName>
    <definedName name="final">#REF!</definedName>
    <definedName name="finished">#REF!</definedName>
    <definedName name="First" hidden="1">'[39]final abstract'!#REF!</definedName>
    <definedName name="FJDK">[72]DATA_PRG!$H$173</definedName>
    <definedName name="floor">[72]DATA_PRG!$H$317</definedName>
    <definedName name="floor_cc">[12]DATA_PRG!$F$373</definedName>
    <definedName name="frncis_6">"'smb://Planning2/d/ECC%20bbsr/tech/FinalZCR.xls'#$''.$A$20:$AMJ$20"</definedName>
    <definedName name="FSAND">[29]MRATES!$G$9</definedName>
    <definedName name="fy">[59]Data!#REF!</definedName>
    <definedName name="g">#REF!</definedName>
    <definedName name="gagan">[85]Material!$D$113</definedName>
    <definedName name="GG">[72]DATA_PRG!$H$109</definedName>
    <definedName name="GH">#REF!</definedName>
    <definedName name="GI_CL">[52]wh_data_R!#REF!</definedName>
    <definedName name="GI_CLL">[52]wh_data_R!$AP$1440:$AR$1442</definedName>
    <definedName name="GI_D_R">[52]CPHEEO!$BF$3:$BF$7</definedName>
    <definedName name="GI_pipe_15_mm">#REF!</definedName>
    <definedName name="GI_PIPES">'[53]BASIC DATA'!$B$494:$B$523</definedName>
    <definedName name="GLASS_TYPE">'[53]BASIC DATA'!$B$607:$B$627</definedName>
    <definedName name="gls">'[89]Nspt-smp-final-ORIGINAL'!$U$8:$U$56</definedName>
    <definedName name="gn">[12]DATA_PRG!$H$187</definedName>
    <definedName name="gound">#REF!</definedName>
    <definedName name="GPC">#REF!</definedName>
    <definedName name="GPname">#REF!</definedName>
    <definedName name="gr">'[33]Lead statement'!$P$9</definedName>
    <definedName name="gra">[12]DATA_PRG!$B$5</definedName>
    <definedName name="GRAVEL">[29]MRATES!$G$6</definedName>
    <definedName name="GRAVEL_D">[29]MRATES!$K$34</definedName>
    <definedName name="GRP_C">[52]wh_data_R!$E$368:$I$369</definedName>
    <definedName name="GRP_CL">[52]wh_data_R!$D$368:$I$368</definedName>
    <definedName name="GRP_CL_RATES">[52]wh_data!$M$159:$Q$159</definedName>
    <definedName name="GRP_CLL">[52]wh_data_R!$AE$378:$AG$382</definedName>
    <definedName name="GRP_CLR">[52]wh_data!$L$159:$O$159</definedName>
    <definedName name="GRP_CLS">[52]wh_data_R!$J$1440:$J$1444</definedName>
    <definedName name="GRP_D_R">[52]CPHEEO!$BD$3:$BD$11</definedName>
    <definedName name="GRP_D_RATES">'[65]G.R.P'!$C$24:$K$24</definedName>
    <definedName name="GRP_DL_RANGE">[52]CPHEEO!$BD$3:$BD$12</definedName>
    <definedName name="GRP_DR">[52]wh_data!$L$160:$L$168</definedName>
    <definedName name="GRP_FR_12BAR">'[65]G.R.P'!$C$60:$K$60</definedName>
    <definedName name="GRP_FR_15BAR">'[65]G.R.P'!$C$74:$K$74</definedName>
    <definedName name="GRP_FR_3BAR">'[65]G.R.P'!$C$32:$K$32</definedName>
    <definedName name="GRP_FR_6BAR">'[65]G.R.P'!$C$32:$K$32</definedName>
    <definedName name="GRP_FR_9BAR">'[65]G.R.P'!$C$46:$K$46</definedName>
    <definedName name="GRP_G">[52]wh_data_R!$K$1440:$K$1444</definedName>
    <definedName name="GRP_P">[52]wh_data_R!$L$1440:$L$1444</definedName>
    <definedName name="GRP_PIPES">'[53]PIPES BASIC RATES'!$A$580:$A$633</definedName>
    <definedName name="GRP_RATES">[52]wh_data!$L$160:$Q$168</definedName>
    <definedName name="GRT">[72]DATA_PRG!$H$86</definedName>
    <definedName name="GSP">[9]DATA!$H$233</definedName>
    <definedName name="gtrothpfinal">#REF!</definedName>
    <definedName name="guiol">#REF!</definedName>
    <definedName name="GUS">#REF!</definedName>
    <definedName name="GUSAUX">'[90]Global factors'!$B$3</definedName>
    <definedName name="GUSSW">'[90]Global factors'!$B$2</definedName>
    <definedName name="GUSUSD">#REF!</definedName>
    <definedName name="habs">'[91]habs-list'!$C$5:$J$102</definedName>
    <definedName name="HDM_III_INPUT_DATA">'[56]Bitumen trunk'!$BO$1:$DI$196</definedName>
    <definedName name="HDPE">[92]detls!$A$3:$O$18</definedName>
    <definedName name="HDPE_C">[52]wh_data_R!$D$247:$H$261</definedName>
    <definedName name="HDPE_CL">[52]wh_data_R!$D$246:$H$246</definedName>
    <definedName name="HDPE_CL_RATES">[52]wh_data!$M$2:$P$2</definedName>
    <definedName name="HDPE_CLL">[52]wh_data_R!$G$378:$I$381</definedName>
    <definedName name="HDPE_CLR">[52]wh_data!$L$2:$O$2</definedName>
    <definedName name="HDPE_CLS">[52]wh_data_R!$G$378:$G$381</definedName>
    <definedName name="HDPE_D">[52]wh_data!$E$3:$H$17</definedName>
    <definedName name="HDPE_D_R">[52]CPHEEO!$AZ$3:$AZ$17</definedName>
    <definedName name="HDPE_D_RATES">[65]HDPE!$C$9:$O$9</definedName>
    <definedName name="HDPE_DC">[52]wh_data_R!$A$3:$A$17</definedName>
    <definedName name="HDPE_DL_RANGE">[52]CPHEEO!$AZ$3:$AZ$18</definedName>
    <definedName name="HDPE_DR">[52]wh_data!$L$3:$L$15</definedName>
    <definedName name="HDPE_FR_10KG">[65]HDPE!$C$64:$O$64</definedName>
    <definedName name="HDPE_FR_4KG">[65]HDPE!$C$28:$O$28</definedName>
    <definedName name="HDPE_FR_6KG">[65]HDPE!$C$40:$O$40</definedName>
    <definedName name="HDPE_FR_8KG">[65]HDPE!$C$52:$O$52</definedName>
    <definedName name="HDPE_G">[52]wh_data_R!$AE$1440:$AE$1442</definedName>
    <definedName name="HDPE_ID">[52]wh_data_R!$L$3:$L$17</definedName>
    <definedName name="HDPE_ID_CL">[52]wh_data_R!$L$2:$P$2</definedName>
    <definedName name="HDPE_IDS">[52]wh_data_R!$L$3:$P$17</definedName>
    <definedName name="HDPE_P">[52]wh_data_R!$AF$1440:$AF$1442</definedName>
    <definedName name="HDPE_PIPES">'[53]PIPES BASIC RATES'!$A$62:$A$221</definedName>
    <definedName name="HDPE_RATES">[52]wh_data!$L$3:$O$15</definedName>
    <definedName name="HDPE_T">[52]wh_data!$A$3:$D$17</definedName>
    <definedName name="hdpe1">[92]detls!$A$3:$O$18</definedName>
    <definedName name="hdpepvrate">'[93]hdpe-rates'!$C$7:$I$59</definedName>
    <definedName name="hdperates">'[94]HDPE-pipe-rates'!$I$33:$Z$38</definedName>
    <definedName name="hdpewts">'[93]hdpe weights'!$B$1:$F$53</definedName>
    <definedName name="Header_Row">ROW(#REF!)</definedName>
    <definedName name="hh">#REF!</definedName>
    <definedName name="HiddenRows" hidden="1">#REF!</definedName>
    <definedName name="HIRE_CHARGES_PLASTERING_CEILING">'[53]BACK BONE'!$DZ$2:$DZ$10</definedName>
    <definedName name="HIRE_CHARGES_PLASTERING_WALLS">'[53]BACK BONE'!$DU$2:$DU$10</definedName>
    <definedName name="Hot_Mix_Plant_30_45__TPH">[37]Usage!$C$6</definedName>
    <definedName name="Hot_Mix_Plant_30_45_TPH_6_10_TPH">[37]Usage!$C$8</definedName>
    <definedName name="HP_RATE">[52]input!$E$17</definedName>
    <definedName name="HPM">[95]DISCOUNT!$B$4</definedName>
    <definedName name="HPMAUX">'[90]Global factors'!$B$8</definedName>
    <definedName name="HPMIO">'[90]Global factors'!$B$7</definedName>
    <definedName name="HYSD">[29]MRATES!$P$49</definedName>
    <definedName name="i">#REF!</definedName>
    <definedName name="IA">'[96]Sheet1 (2)'!$II$1</definedName>
    <definedName name="id10.0">'[71]int-Dia-hdpe'!$H$3:$H$27</definedName>
    <definedName name="id10_0">NA()</definedName>
    <definedName name="id2.5">#REF!</definedName>
    <definedName name="id4.0">'[71]int-Dia-hdpe'!$E$3:$E$27</definedName>
    <definedName name="id4_0">NA()</definedName>
    <definedName name="id6.0">'[71]int-Dia-hdpe'!$F$3:$F$27</definedName>
    <definedName name="id6_0">NA()</definedName>
    <definedName name="id8.0">'[71]int-Dia-hdpe'!$G$3:$G$27</definedName>
    <definedName name="id8_0">NA()</definedName>
    <definedName name="if">[97]Sheet3!$C$15</definedName>
    <definedName name="iiii">[80]Labour!$D$5</definedName>
    <definedName name="IRC2.36">[29]MRATES!$M$6</definedName>
    <definedName name="ISMC_WEIGHTS">#REF!</definedName>
    <definedName name="JBcode_14dig">#REF!</definedName>
    <definedName name="jd">#REF!</definedName>
    <definedName name="jhkjahdkjhasdjhfkjasdhfkj">[54]Lead!#REF!</definedName>
    <definedName name="jjfgkf">#REF!</definedName>
    <definedName name="JKDL123" hidden="1">#REF!</definedName>
    <definedName name="jksfiohifnklkldf" localSheetId="0">Scheduled_Payment+Extra_Payment</definedName>
    <definedName name="jksfiohifnklkldf" localSheetId="2">Scheduled_Payment+Extra_Payment</definedName>
    <definedName name="jksfiohifnklkldf">Scheduled_Payment+Extra_Payment</definedName>
    <definedName name="KC139_6">"'smb://Rajkishor/f/muthu%20vasanthan/Food%20court/S5.xls'#$''.$A$1"</definedName>
    <definedName name="KC139_7">"$#REF!.$A$1"</definedName>
    <definedName name="KFJ">[72]DATA_PRG!$H$180</definedName>
    <definedName name="kiran">#REF!</definedName>
    <definedName name="KK">[72]DATA_PRG!$H$211</definedName>
    <definedName name="Knr">#REF!</definedName>
    <definedName name="KW_RATE">[52]input!$C$17</definedName>
    <definedName name="l">[98]Labour!$D$8</definedName>
    <definedName name="L_Bhisti">[99]Labour!$D$3</definedName>
    <definedName name="L_BitumenSprayer">[98]Labour!$D$4</definedName>
    <definedName name="L_Blacksmith">[99]Labour!$D$5</definedName>
    <definedName name="L_Blaster">[100]Labour!$D$6</definedName>
    <definedName name="L_ChipsSpreader">[98]Labour!$D$8</definedName>
    <definedName name="L_Driller">[100]Labour!$D$11</definedName>
    <definedName name="L_Mason_1stClass">[99]Labour!$D$14</definedName>
    <definedName name="L_Mason_2ndClass">[99]Labour!$D$15</definedName>
    <definedName name="L_Mate">[99]Labour!$D$16</definedName>
    <definedName name="L_Mazdoor">[99]Labour!$D$17</definedName>
    <definedName name="L_Mazdoor_Semi">[99]Labour!$D$18</definedName>
    <definedName name="L_Mazdoor_Skilled">[99]Labour!$D$19</definedName>
    <definedName name="L_Surveyor">[99]Labour!$D$22</definedName>
    <definedName name="Last_Row">#N/A</definedName>
    <definedName name="LCNAUX">'[90]Global factors'!$B$5</definedName>
    <definedName name="LCS">#REF!</definedName>
    <definedName name="lead">#REF!</definedName>
    <definedName name="lead_prin">#REF!</definedName>
    <definedName name="LEAD_RANGE">'[53]BACK BONE'!$DF$4:$DF$26</definedName>
    <definedName name="lead3">#REF!</definedName>
    <definedName name="leadprin">#REF!</definedName>
    <definedName name="leads1">[101]leads!$A$3:$F$53</definedName>
    <definedName name="leads11">[1]leads!$A$3:$E$107</definedName>
    <definedName name="lfo">[97]Sheet3!$C$16</definedName>
    <definedName name="lgt">'[26]C-data'!$F$25</definedName>
    <definedName name="Lift_Delift_Ranges">'[53]BACK BONE'!$A$24:$A1037651</definedName>
    <definedName name="LIFT_RANGE">'[53]BACK BONE'!$DO$4:$DO$26</definedName>
    <definedName name="lifting_heights">'[68]data existing_do not delete'!$A$43:$A$54</definedName>
    <definedName name="lin">[72]DATA_PRG!$H$159</definedName>
    <definedName name="LineDetails">[102]Lookup!$A$3:$AH$284</definedName>
    <definedName name="lkuj">#REF!</definedName>
    <definedName name="LMAUX">'[90]Global factors'!$B$10</definedName>
    <definedName name="LOAD_UNLOAD">'[53]BACK BONE'!$DS$1:$DS$3</definedName>
    <definedName name="LSNO1">[103]Lead!$N$7</definedName>
    <definedName name="LSNO13">[10]Lead!$N$10</definedName>
    <definedName name="LSNO14">[10]Lead!$N$11</definedName>
    <definedName name="LSNO19">[104]Lead!$O$20</definedName>
    <definedName name="LSNO2">[10]Lead!$N$7</definedName>
    <definedName name="LSNO20">[10]Lead!#REF!</definedName>
    <definedName name="LSNO24">[103]Lead!$N$26</definedName>
    <definedName name="LSNO26">[103]Lead!$N$28</definedName>
    <definedName name="LSNO3">[103]Lead!$N$9</definedName>
    <definedName name="LSNO4">[10]Lead!$N$9</definedName>
    <definedName name="lujm">#REF!</definedName>
    <definedName name="M_ACPipe_100">[100]Material!$D$3</definedName>
    <definedName name="M_Aggregate_10">[99]Material!$D$17</definedName>
    <definedName name="M_Aggregate_20">[99]Material!$D$18</definedName>
    <definedName name="M_Aggregate_375mmMaximum_224_56mm">[99]Material!$D$4</definedName>
    <definedName name="M_Aggregate_40">[99]Material!$D$19</definedName>
    <definedName name="M_Aggregate_Crushable_GradeII">[105]Material!$D$21</definedName>
    <definedName name="M_Aggregate_Crushable_GradeIII">[105]Material!$D$22</definedName>
    <definedName name="M_Aggregate_GradeII_19mmNominal_10_5mm">[106]Material!$D$14</definedName>
    <definedName name="M_Aggregate_GradeII_19mmNominal_25_10mm">[106]Material!$D$15</definedName>
    <definedName name="M_Aggregate_GradeII_19mmNominal_5mm_below">[106]Material!$D$16</definedName>
    <definedName name="M_Aggregate_GradeII_63_45mm">[105]Material!$D$24</definedName>
    <definedName name="M_Aggregate_GradeIII_53_224mm">[105]Material!$D$25</definedName>
    <definedName name="M_BindingWire">[100]Material!$D$38</definedName>
    <definedName name="M_Bitumen_CRM">[106]Material!$D$39</definedName>
    <definedName name="M_Bitumen_NRM">[106]Material!$D$40</definedName>
    <definedName name="M_Bitumen_PM">[106]Material!$D$41</definedName>
    <definedName name="M_Bitumen_S65">[98]Material!$D$42</definedName>
    <definedName name="M_Bitumen_S90">[98]Material!$D$43</definedName>
    <definedName name="M_BitumenEmulsion_RS1">[106]Material!$D$44</definedName>
    <definedName name="M_BitumenEmulsion_SS1">[99]Material!$D$45</definedName>
    <definedName name="M_BitumenSealant">[99]Material!$D$46</definedName>
    <definedName name="M_Blasted_Rubble">[100]Material!$D$47</definedName>
    <definedName name="M_BlastingMaterial">[100]Material!$D$48</definedName>
    <definedName name="M_BondStone_400_150_150mm">[100]Material!$D$49</definedName>
    <definedName name="M_Brick_1stClass">[100]Material!$D$50</definedName>
    <definedName name="M_Cement">[99]Material!$D$51</definedName>
    <definedName name="M_CompensationForEarthTakenFromPrivateLand">[98]Material!$D$54</definedName>
    <definedName name="M_CrushedSand_OR_Grit">[106]Material!$D$61</definedName>
    <definedName name="M_CrushedStoneChipping_132">[106]Material!$D$64</definedName>
    <definedName name="M_CrushedStoneChipping_67mm_100Passing_112mm">[106]Material!$D$65</definedName>
    <definedName name="M_CrushedStoneChipping_67mm_100Passing_95mm">[106]Material!$D$66</definedName>
    <definedName name="M_CrushedStoneChipping_95">[106]Material!$D$67</definedName>
    <definedName name="M_CrushedStoneCoarseAggregatePassing_53mm">[98]Material!$D$68</definedName>
    <definedName name="M_CuringCompound">[99]Material!$D$69</definedName>
    <definedName name="M_DebondingStrips">[99]Material!$D$70</definedName>
    <definedName name="M_ElastomericBearingAssembly">[100]Material!$D$73</definedName>
    <definedName name="M_ElectricDetonator">[100]Material!$D$74</definedName>
    <definedName name="M_FilterMedia">[100]Material!$D$79</definedName>
    <definedName name="M_filterMediam">[83]Material!$D$79</definedName>
    <definedName name="M_GranularMaterial">[100]Material!$D$88</definedName>
    <definedName name="M_HandBrokenMetal_40mm">[106]Material!$D$89</definedName>
    <definedName name="M_InterlockingBlocks_60mm">[106]Material!$D$91</definedName>
    <definedName name="M_InterlockingBlocks_80mm">[106]Material!$D$92</definedName>
    <definedName name="M_JointFillerBoard">[99]Material!$D$93</definedName>
    <definedName name="M_JuteRope_12mm">[99]Material!$D$95</definedName>
    <definedName name="M_KeyAggregatesPassing_224mm">[98]Material!$D$96</definedName>
    <definedName name="M_Lime">[100]Material!$D$97</definedName>
    <definedName name="M_MSClamps">[100]Material!$D$102</definedName>
    <definedName name="M_Plasticizer">[99]Material!$D$109</definedName>
    <definedName name="M_PolytheneSheet_125">[99]Material!$D$110</definedName>
    <definedName name="M_PolytheneSheething">[99]Material!$D$111</definedName>
    <definedName name="M_RCCPipeNP3_1000mm">[99]Material!$D$114</definedName>
    <definedName name="M_RCCPipeNP3_1200mm">[99]Material!$D$113</definedName>
    <definedName name="M_RCCPipeNP3_500mm">[99]Material!$D$117</definedName>
    <definedName name="M_RCCPipeNP3_750mm">[99]Material!$D$115</definedName>
    <definedName name="M_RCCPipeNP4_1000mm">[99]Material!$D$119</definedName>
    <definedName name="M_RCCPipeNP4_1200mm">[99]Material!$D$118</definedName>
    <definedName name="M_RCCPipeNP4_500mm">[99]Material!$D$122</definedName>
    <definedName name="M_RCCPipeNP4_750mm">[99]Material!$D$120</definedName>
    <definedName name="M_Sand_Coarse">[99]Material!$D$125</definedName>
    <definedName name="M_Sand_Fine">[99]Material!$D$126</definedName>
    <definedName name="M_SteelReinforcement_HYSDBars">[100]Material!$D$129</definedName>
    <definedName name="M_SteelReinforcement_MSRoundBars">[99]Material!$D$130</definedName>
    <definedName name="M_SteelReinforcement_TMTBars">[100]Material!$D$131</definedName>
    <definedName name="M_StoneBoulder_150mm_below">[98]Material!$D$132</definedName>
    <definedName name="M_StoneChips_12mm">[106]Material!$D$133</definedName>
    <definedName name="M_StoneCrushedAggregate_112_009mm">[106]Material!$D$135</definedName>
    <definedName name="M_StoneForCoarseRubbleMasonry_1stSort">[100]Material!$D$136</definedName>
    <definedName name="M_StoneForCoarseRubbleMasonry_2ndSort">[100]Material!$D$137</definedName>
    <definedName name="M_StoneForRandomRubbleMasonry">[100]Material!$D$138</definedName>
    <definedName name="M_StoneSpalls">[98]Material!$D$144</definedName>
    <definedName name="M_Water">[99]Material!$D$146</definedName>
    <definedName name="MA">[107]Input!$D$36</definedName>
    <definedName name="MAD">#REF!</definedName>
    <definedName name="Maddy">#REF!</definedName>
    <definedName name="madhu">#REF!</definedName>
    <definedName name="mal">[108]DATA!$H$67</definedName>
    <definedName name="Male">[48]data!#REF!</definedName>
    <definedName name="MAN">[84]m!$B$149</definedName>
    <definedName name="Mani">[109]Leads!$B$13:$D$113</definedName>
    <definedName name="map">'[26]C-data'!$F$115</definedName>
    <definedName name="MARBLE_STONES">'[53]BUILDING ITEMS'!$C$23:$C$27</definedName>
    <definedName name="mas_hab">[110]mas_hab!$A$1:$L$2239</definedName>
    <definedName name="mason">'[111]Rates SSR 2008-09'!$I$63</definedName>
    <definedName name="mason1">'[33]SSR 2014-15 Rates'!$E$41</definedName>
    <definedName name="mason2">'[33]SSR 2014-15 Rates'!$E$42</definedName>
    <definedName name="MATE">[74]MRATES!$F$36</definedName>
    <definedName name="MATERIAL_CLASS">'[53]PIPES BASIC RATES'!$A$5:$A$1000</definedName>
    <definedName name="Mazdoor">'[33]SSR 2014-15 Rates'!$E$43</definedName>
    <definedName name="Medical">[48]data!#REF!</definedName>
    <definedName name="metal">#REF!</definedName>
    <definedName name="METAL_D">[29]MRATES!$K$30</definedName>
    <definedName name="metal1">#REF!</definedName>
    <definedName name="metal11">#REF!</definedName>
    <definedName name="metal3">#REF!</definedName>
    <definedName name="MILD_6">[112]RMR!$F$30</definedName>
    <definedName name="mix">[113]r!$I$46</definedName>
    <definedName name="MLOAD">[29]MRATES!$X$10</definedName>
    <definedName name="mm">[62]r!$F$4</definedName>
    <definedName name="mn">'[114]Lead statement'!#REF!</definedName>
    <definedName name="MNJ">#REF!</definedName>
    <definedName name="mone">[62]r!$F$2</definedName>
    <definedName name="mone1">[2]r!$F$2</definedName>
    <definedName name="MS">[29]MRATES!$P$51</definedName>
    <definedName name="MSAND">[29]MRATES!$G$7</definedName>
    <definedName name="MSTACK">[29]MRATES!$X$12</definedName>
    <definedName name="mtwo">[62]r!$F$3</definedName>
    <definedName name="mtwo1">[2]r!$F$3</definedName>
    <definedName name="MUNLOAD">[29]MRATES!$X$11</definedName>
    <definedName name="MWL">[52]input!$C$11</definedName>
    <definedName name="mwls">'[89]Nspt-smp-final-ORIGINAL'!$X$8:$X$56</definedName>
    <definedName name="mymax">[115]Levels!$P$5</definedName>
    <definedName name="mymin">[115]Levels!$O$5</definedName>
    <definedName name="n">#REF!</definedName>
    <definedName name="nagara">[116]m!$M$3</definedName>
    <definedName name="nagaraj">[116]m!$M$3</definedName>
    <definedName name="Name">#REF!</definedName>
    <definedName name="New">[48]data!#REF!</definedName>
    <definedName name="new_111" localSheetId="0">Scheduled_Payment+Extra_Payment</definedName>
    <definedName name="new_111" localSheetId="2">Scheduled_Payment+Extra_Payment</definedName>
    <definedName name="new_111">Scheduled_Payment+Extra_Payment</definedName>
    <definedName name="newdata" localSheetId="2">#REF!</definedName>
    <definedName name="newdata">#REF!</definedName>
    <definedName name="NH4vorklmg">[64]BALAN1!$F$20</definedName>
    <definedName name="nl">[117]DATA!$B$22</definedName>
    <definedName name="nn">[118]Publicbuilding!$R$46</definedName>
    <definedName name="no">'[71]habs-list'!$B$5:$B$285</definedName>
    <definedName name="NO_1000">#REF!</definedName>
    <definedName name="NO_800">#REF!</definedName>
    <definedName name="nodes">[91]nodes!$C$5:$C$115</definedName>
    <definedName name="NOTUSED">'[56]R99 etc'!$A$1:$L$142</definedName>
    <definedName name="nr">[9]DATA!$B$3</definedName>
    <definedName name="NR_136_Found">'[119]Road data'!$K$417</definedName>
    <definedName name="NR_Approachslab">'[119]Road data'!$K$697</definedName>
    <definedName name="NR_backfill">'[119]Road data'!$K$741</definedName>
    <definedName name="NR_Filter">'[119]Road data'!$K$544</definedName>
    <definedName name="NR_HYSD_found">'[119]Road data'!$K$789</definedName>
    <definedName name="NR_HYSD_sub">'[119]Road data'!$K$773</definedName>
    <definedName name="NR_HYSD_super">'[119]Road data'!$K$757</definedName>
    <definedName name="NR_M15_Footing">'[119]Road data'!$K$570</definedName>
    <definedName name="NR_M15_levellingcoarse">'[119]Road data'!$K$721</definedName>
    <definedName name="NR_M15_sub">'[119]Road data'!$K$596</definedName>
    <definedName name="NR_M20_bed">'[119]Road data'!$K$621</definedName>
    <definedName name="NR_M20_slab">'[119]Road data'!$K$646</definedName>
    <definedName name="NR_M30_WC">'[119]Road data'!$K$671</definedName>
    <definedName name="NR_R_300">'[119]Road data'!$K$527</definedName>
    <definedName name="NR_weepholes">'[119]Road data'!$K$849</definedName>
    <definedName name="NUM_MMM">#REF!</definedName>
    <definedName name="Number_of_Payments">#N/A</definedName>
    <definedName name="Nurses">'[51]Data.F8.BTR'!#REF!</definedName>
    <definedName name="nw">#REF!</definedName>
    <definedName name="od">'[71]int-Dia-hdpe'!$C$3:$C$27</definedName>
    <definedName name="OH">[74]MRATES!$H$52</definedName>
    <definedName name="OHBRBRACESEVENTOTHIRTEEN">#REF!</definedName>
    <definedName name="OHBRCOLUMNONETOSIX">#REF!</definedName>
    <definedName name="OHBRCOLUMNSEVENTOTHIRTEEN">#REF!</definedName>
    <definedName name="OHR">'[120]Leads Entry'!$I$30</definedName>
    <definedName name="ohsrcap">#REF!</definedName>
    <definedName name="ohsrlls">[91]nodes!$D$5:$D$115</definedName>
    <definedName name="OIU">[72]DATA_PRG!$H$328</definedName>
    <definedName name="ojjlkj">[80]Material!$D$130</definedName>
    <definedName name="OOOEOOOE">#REF!</definedName>
    <definedName name="OrderTable" hidden="1">#REF!</definedName>
    <definedName name="Packed">[37]General!$K$4</definedName>
    <definedName name="paint">[72]DATA_PRG!$H$345</definedName>
    <definedName name="painter">'[33]SSR 2014-15 Rates'!$E$44</definedName>
    <definedName name="Payment_Date">#N/A</definedName>
    <definedName name="pc">#REF!</definedName>
    <definedName name="Phone">#REF!</definedName>
    <definedName name="Picking_5_to_100_mm_old_metalled_surface_and_sectioning">'[37]Common '!$D$280</definedName>
    <definedName name="PIPE_CL1">[52]CPHEEO!$AO$3:$AV$3</definedName>
    <definedName name="PIPE_ID">[52]CPHEEO!$BK$2:$BK$3</definedName>
    <definedName name="PIPE_ID_CD">[52]CPHEEO!$BL$2:$BL$3</definedName>
    <definedName name="PIPE_TYPE">[52]wh_data_R!$B$377:$B$384</definedName>
    <definedName name="PIPE_TYPE_R">[52]wh_data!$R$2:$R$9</definedName>
    <definedName name="PIPE_TYPES">[52]wh_data!$J$2:$J$9</definedName>
    <definedName name="piperates">'[93]ssr-rates'!$B$2:$J$839</definedName>
    <definedName name="PIPES">[52]CPHEEO!$AY$2:$BH$2</definedName>
    <definedName name="PIPES_CR">[52]CPHEEO!$Z$3:$Z$12</definedName>
    <definedName name="PIPES_E">[52]wh_data_R!$P$195:$P$203</definedName>
    <definedName name="pla">[12]DATA_PRG!$H$252</definedName>
    <definedName name="plasp">[72]DATA_PRG!$H$296</definedName>
    <definedName name="plaster_thick">'[68]data existing_do not delete'!$D$14:$D$16</definedName>
    <definedName name="PLASTERING_WALLS_CEILING">'[53]BACK BONE'!$HL$2:$HL$52</definedName>
    <definedName name="PM_AirCompressor_210cfm">'[99]Plant &amp;  Machinery'!$G$4</definedName>
    <definedName name="PM_BatchMixHMP_46_60THP">'[106]Plant &amp;  Machinery'!$G$5</definedName>
    <definedName name="PM_BatchTypeHMP_30_40">'[98]Plant &amp;  Machinery'!$G$6</definedName>
    <definedName name="PM_BitumenBoilerOilFired_1000">'[98]Plant &amp;  Machinery'!$G$9</definedName>
    <definedName name="PM_BitumenBoilerOilFired_200">'[106]Plant &amp;  Machinery'!$G$8</definedName>
    <definedName name="PM_BitumenEmulsionPressureDistributor">'[106]Plant &amp;  Machinery'!$G$10</definedName>
    <definedName name="PM_ConcreteMixer">'[99]Plant &amp;  Machinery'!$G$11</definedName>
    <definedName name="PM_Dozer_D50">'[99]Plant &amp;  Machinery'!$G$13</definedName>
    <definedName name="PM_ElectricGeneratorSet_125">'[98]Plant &amp;  Machinery'!$G$15</definedName>
    <definedName name="PM_FrontEndLoader_1cum">'[98]Plant &amp;  Machinery'!$G$17</definedName>
    <definedName name="PM_HydraulicBroom">'[106]Plant &amp;  Machinery'!$G$19</definedName>
    <definedName name="PM_HydraulicExcavator_09cum">'[98]Plant &amp;  Machinery'!$G$20</definedName>
    <definedName name="PM_HydraulicSelfPropelledChipSpreader">'[106]Plant &amp;  Machinery'!$G$21</definedName>
    <definedName name="PM_JointCuttingMachine">'[99]Plant &amp;  Machinery'!$G$23</definedName>
    <definedName name="PM_Mixall_6_10t">'[106]Plant &amp;  Machinery'!$G$24</definedName>
    <definedName name="PM_MotorGrader">'[98]Plant &amp;  Machinery'!$G$25</definedName>
    <definedName name="PM_NeedleVibrator">'[99]Plant &amp;  Machinery'!$G$27</definedName>
    <definedName name="PM_PaverFinisher">'[98]Plant &amp;  Machinery'!$G$28</definedName>
    <definedName name="PM_PlateVibrator">'[99]Plant &amp;  Machinery'!$G$30</definedName>
    <definedName name="PM_ScreedVibrator">'[99]Plant &amp;  Machinery'!$G$31</definedName>
    <definedName name="PM_ThreeWheeled_80_100kN_StaticRoller">'[98]Plant &amp;  Machinery'!$G$34</definedName>
    <definedName name="PM_Tipper_55">'[98]Plant &amp;  Machinery'!$G$45</definedName>
    <definedName name="PM_Tractor_Rotavator">'[105]Plant &amp;  Machinery'!$G$49</definedName>
    <definedName name="PM_Tractor_Trolley">'[99]Plant &amp;  Machinery'!$G$48</definedName>
    <definedName name="PM_Truck">'[121]Plant &amp;  Machinery'!$G$50</definedName>
    <definedName name="PM_VibratoryRoller_80_100kN">'[106]Plant &amp;  Machinery'!$G$51</definedName>
    <definedName name="PM_WaterTanker_6kl">'[99]Plant &amp;  Machinery'!$G$53</definedName>
    <definedName name="PMS">[87]m1!$D$30</definedName>
    <definedName name="POIN">[9]DATA!$H$182</definedName>
    <definedName name="Polished_Shahabad_slabs_of_Tandur_25_4mm_white">NA()</definedName>
    <definedName name="pp">'[122]pvc-pipe-rates'!$B$8:$B$27</definedName>
    <definedName name="ppp" localSheetId="2" hidden="1">{#N/A,#N/A,FALSE,"no"}</definedName>
    <definedName name="ppp" hidden="1">{#N/A,#N/A,FALSE,"no"}</definedName>
    <definedName name="PPPPP">#REF!</definedName>
    <definedName name="pr">[123]id!$A$3:$E$449</definedName>
    <definedName name="PR_Habcode_16_Dig">#REF!</definedName>
    <definedName name="Prasad">#REF!</definedName>
    <definedName name="praveen">[124]sand!$A$1:$N$206</definedName>
    <definedName name="PRC">#REF!</definedName>
    <definedName name="_xlnm.Print_Area" localSheetId="0">'RE-2'!$B$1:$AD$560</definedName>
    <definedName name="_xlnm.Print_Area">#REF!</definedName>
    <definedName name="Print_Area_MI">#REF!</definedName>
    <definedName name="Print_Area_MI_12">#REF!</definedName>
    <definedName name="Print_Area_MI_3">#REF!</definedName>
    <definedName name="Print_Area_MI_6">#REF!</definedName>
    <definedName name="Print_Area_MI_9">#REF!</definedName>
    <definedName name="Print_Area_Reset">#N/A</definedName>
    <definedName name="_xlnm.Print_Titles" localSheetId="0">'RE-2'!$2:$3</definedName>
    <definedName name="ProdForm" hidden="1">#REF!</definedName>
    <definedName name="Product" hidden="1">#REF!</definedName>
    <definedName name="PROS_LPM">[52]input!$H$9</definedName>
    <definedName name="PROS_MLD">[52]input!$K$9</definedName>
    <definedName name="PROS_PERIOD">[52]input!$C$5</definedName>
    <definedName name="PROS_POP">[52]input!$F$9</definedName>
    <definedName name="PROS_YEAR">[52]input!$C$9</definedName>
    <definedName name="prsrhds">[125]t_prsr!$A$3:$H$60</definedName>
    <definedName name="PSC_C">[52]wh_data_R!$D$335:$J$346</definedName>
    <definedName name="PSC_CL">[52]wh_data_R!$D$334:$J$334</definedName>
    <definedName name="PSC_CL_RATES">[52]wh_data!$M$119:$T$119</definedName>
    <definedName name="PSC_CLL">[52]wh_data_R!$W$378:$Y$383</definedName>
    <definedName name="PSC_CLR">[52]wh_data!$L$119:$O$119</definedName>
    <definedName name="PSC_CLS">[52]wh_data_R!$N$1440:$N$1445</definedName>
    <definedName name="PSC_D_R">[52]CPHEEO!$BC$3:$BC$14</definedName>
    <definedName name="PSC_D_RATES">'[65]PSC REVISED'!$C$9:$K$9</definedName>
    <definedName name="PSC_DC">[52]wh_data_R!$A$121:$A$132</definedName>
    <definedName name="PSC_DR">[52]wh_data!$L$120:$L$126</definedName>
    <definedName name="PSC_FR_10KG">'[65]PSC REVISED'!$C$46:$K$46</definedName>
    <definedName name="PSC_FR_12KG">'[65]PSC REVISED'!$C$62:$K$62</definedName>
    <definedName name="PSC_FR_14KG">'[65]PSC REVISED'!$C$77:$K$77</definedName>
    <definedName name="PSC_FR_16KG">'[65]PSC REVISED'!$C$92:$K$92</definedName>
    <definedName name="PSC_FR_6KG">'[65]PSC REVISED'!$C$18:$K$18</definedName>
    <definedName name="PSC_FR_8KG">'[65]PSC REVISED'!$C$32:$K$32</definedName>
    <definedName name="PSC_G">[52]wh_data_R!$O$1440:$O$1445</definedName>
    <definedName name="PSC_P">[52]wh_data_R!$P$1440:$P$1445</definedName>
    <definedName name="PSC_RATES">[52]wh_data!$L$120:$O$126</definedName>
    <definedName name="PSC_T">[52]wh_data!$A$120:$G$129</definedName>
    <definedName name="PUMPSET_COST">[52]CPHEEO!$C$11</definedName>
    <definedName name="PUMPSET_LIFE">[52]CPHEEO!$C$13</definedName>
    <definedName name="PV">[125]PVC_dia!$A$26:$L$38</definedName>
    <definedName name="pvc">[126]detls!$A$26:$O$38</definedName>
    <definedName name="PVC_CL">[52]wh_data_R!$D$231:$G$231</definedName>
    <definedName name="PVC_CL_RATES">[52]wh_data!$M$20:$O$20</definedName>
    <definedName name="PVC_CLR">[52]wh_data!$L$20:$O$20</definedName>
    <definedName name="PVC_CLS">[52]wh_data_R!$AH$1440:$AH$1442</definedName>
    <definedName name="PVC_D_R">[52]CPHEEO!$AY$3:$AY$15</definedName>
    <definedName name="PVC_D_RATES">[65]pvc!$C$23:$O$23</definedName>
    <definedName name="PVC_DC">[52]wh_data_R!$A$21:$A$33</definedName>
    <definedName name="PVC_DL_RANGE">[52]CPHEEO!$AY$3:$AY$16</definedName>
    <definedName name="PVC_DR">[52]wh_data!$L$21:$L$33</definedName>
    <definedName name="PVC_FR_10KG">[65]pvc!$C$60:$O$60</definedName>
    <definedName name="PVC_FR_4KG">[65]pvc!$C$31:$O$31</definedName>
    <definedName name="PVC_FR_6KG">[65]pvc!$C$45:$O$45</definedName>
    <definedName name="PVC_G">[52]wh_data_R!$AI$1440:$AI$1442</definedName>
    <definedName name="PVC_ID">[52]wh_data_R!$L$21:$L$33</definedName>
    <definedName name="PVC_ID_CL">[52]wh_data_R!$L$20:$O$20</definedName>
    <definedName name="PVC_IDS">[52]wh_data_R!$L$21:$O$33</definedName>
    <definedName name="PVC_PIPES">'[53]PIPES BASIC RATES'!$A$5:$A$60</definedName>
    <definedName name="pvc_specials">#REF!</definedName>
    <definedName name="PVC_T">[52]wh_data!$A$21:$D$33</definedName>
    <definedName name="PVCid10.0">'[71]int-Dia-pvc'!$H$3:$H$27</definedName>
    <definedName name="PVCid10_0">NA()</definedName>
    <definedName name="PVCid4.0">'[71]int-Dia-pvc'!$E$3:$E$27</definedName>
    <definedName name="PVCid4_0">NA()</definedName>
    <definedName name="PVCid6.0">'[71]int-Dia-pvc'!$F$3:$F$27</definedName>
    <definedName name="PVCid6_0">NA()</definedName>
    <definedName name="PVCid8.0">'[71]int-Dia-pvc'!$G$3:$G$27</definedName>
    <definedName name="PVCid8_0">NA()</definedName>
    <definedName name="PVCod">'[71]int-Dia-pvc'!$C$3:$C$27</definedName>
    <definedName name="pvcpvrate">'[93]pvc-rates'!$C$7:$I$46</definedName>
    <definedName name="pvcrates">'[94]pvc-pipe-rates'!$I$30:$Z$35</definedName>
    <definedName name="pvcsaddle">[66]Sheet1!$B$98:$B$102</definedName>
    <definedName name="pvcwts">'[93]PVC weights'!$B$1:$F$40</definedName>
    <definedName name="pw">'[26]C-data'!$F$86</definedName>
    <definedName name="q">#REF!</definedName>
    <definedName name="Q_CD_EW">#REF!</definedName>
    <definedName name="Q_CD_M10_BODY">#REF!</definedName>
    <definedName name="Q_CD_M10_FOUN">#REF!</definedName>
    <definedName name="Q_EW_F">[127]R_Det!#REF!</definedName>
    <definedName name="Q_EW_S">[127]R_Det!#REF!</definedName>
    <definedName name="Q_GRAVEL_SHOLDERS">[127]R_Det!#REF!</definedName>
    <definedName name="Q_GSB">[127]R_Det!#REF!</definedName>
    <definedName name="Q_MSS">[43]R_Det!$I$48</definedName>
    <definedName name="q_pick">[127]R_Det!#REF!</definedName>
    <definedName name="Q_SCSD">[127]R_Det!#REF!</definedName>
    <definedName name="Q_SDBC">[127]R_Det!#REF!</definedName>
    <definedName name="Q_TACK">[127]R_Det!#REF!</definedName>
    <definedName name="Q_WBM2">[127]R_Det!#REF!</definedName>
    <definedName name="Q_WBM3">[127]R_Det!#REF!</definedName>
    <definedName name="QQ">[87]m1!$D$9</definedName>
    <definedName name="qqq">#REF!</definedName>
    <definedName name="qqww">#REF!</definedName>
    <definedName name="qr">'[33]Lead statement'!$P$10</definedName>
    <definedName name="QRückläufe">[64]BALAN1!$E$10</definedName>
    <definedName name="QSchlamwasser_Dauer">[64]BALAN1!$E$54</definedName>
    <definedName name="QUERY2">[128]data!#REF!</definedName>
    <definedName name="R_136_Bodywalls">'[129]Road data'!$K$399</definedName>
    <definedName name="R_136_Found">'[129]Road data'!$K$374</definedName>
    <definedName name="R_148_belowcc">'[129]Road data'!$K$285</definedName>
    <definedName name="R_BackFill">'[129]Road data'!$K$699</definedName>
    <definedName name="R_BetweenBodywalls">'[129]Road data'!$K$466</definedName>
    <definedName name="R_BM">'[50]Road data'!#REF!</definedName>
    <definedName name="r_det">[50]R_Det!$I$31</definedName>
    <definedName name="R_Diversion_Road">'[130]Road data'!#REF!</definedName>
    <definedName name="R_EW_Car">'[50]Road data'!#REF!</definedName>
    <definedName name="R_EW_FMC_Car">'[130]Road data'!$K$49</definedName>
    <definedName name="R_EW_FMC_Side">'[50]Road data'!$K$30</definedName>
    <definedName name="R_EW_Form_OMC">'[129]Road data'!$K$58</definedName>
    <definedName name="R_EW_Man">'[130]Road data'!#REF!</definedName>
    <definedName name="R_EW_OMC_Car">'[50]Road data'!#REF!</definedName>
    <definedName name="R_EW_OMC_Side">'[50]Road data'!#REF!</definedName>
    <definedName name="R_EW_Side_OMC">'[129]Road data'!$K$30</definedName>
    <definedName name="R_EW_Trench">'[131]Road data'!$K$13</definedName>
    <definedName name="R_Filter">'[129]Road data'!$K$502</definedName>
    <definedName name="R_Gravel_Bedding">'[43]Road data'!$K$354</definedName>
    <definedName name="R_Gravel_between">'[131]Road data'!$K$356</definedName>
    <definedName name="R_Gravel_Pipebedding">'[131]Road data'!$K$299</definedName>
    <definedName name="R_Gravel_Quardrent">'[130]Road data'!#REF!</definedName>
    <definedName name="R_GravelBedding">'[129]Road data'!$K$351</definedName>
    <definedName name="R_GravelShoulders">'[50]Road data'!$K$251</definedName>
    <definedName name="R_GSB">'[130]Road data'!$K$77</definedName>
    <definedName name="R_HP_1000">'[132]Road data'!$K$446</definedName>
    <definedName name="R_HP_600">'[50]Road data'!#REF!</definedName>
    <definedName name="R_HP_800">'[132]Road data'!$K$432</definedName>
    <definedName name="R_HPL_600">'[50]Road data'!#REF!</definedName>
    <definedName name="R_HPL_800">'[131]Road data'!$K$322</definedName>
    <definedName name="R_HYSD_Found">'[129]Road data'!$K$747</definedName>
    <definedName name="R_HYSD_sub">'[129]Road data'!$K$731</definedName>
    <definedName name="R_HYSD_Super">'[50]Road data'!#REF!</definedName>
    <definedName name="R_M10_base">'[130]Road data'!#REF!</definedName>
    <definedName name="R_M10_bCC">'[50]Road data'!#REF!</definedName>
    <definedName name="R_M10_bodywalls">'[131]Road data'!$K$286</definedName>
    <definedName name="R_M10_drains">'[130]Road data'!#REF!</definedName>
    <definedName name="R_M10_found">'[131]Road data'!$K$275</definedName>
    <definedName name="R_M15_dividers">'[130]Road data'!#REF!</definedName>
    <definedName name="R_M15_Foot">'[129]Road data'!$K$528</definedName>
    <definedName name="R_M15_footing">'[50]Road data'!#REF!</definedName>
    <definedName name="R_M15_LevellingCoarse">'[129]Road data'!$K$679</definedName>
    <definedName name="R_M15_SUB">'[50]Road data'!#REF!</definedName>
    <definedName name="R_M20_Bed">'[129]Road data'!$K$579</definedName>
    <definedName name="R_M20_BedBack">'[50]Road data'!#REF!</definedName>
    <definedName name="R_M20_COVER">'[50]Road data'!#REF!</definedName>
    <definedName name="R_M20_DECKSLAB">'[50]Road data'!#REF!</definedName>
    <definedName name="R_M20_slab">'[129]Road data'!$K$604</definedName>
    <definedName name="R_M25_ApproachSlab">'[50]Road data'!#REF!</definedName>
    <definedName name="R_M30_WC">'[50]Road data'!#REF!</definedName>
    <definedName name="R_M35_CC">'[130]Road data'!#REF!</definedName>
    <definedName name="R_M35_FlyAsh">'[50]Road data'!#REF!</definedName>
    <definedName name="R_Mild">'[50]Road data'!#REF!</definedName>
    <definedName name="R_MSS">'[129]Road data'!$K$244</definedName>
    <definedName name="R_Painting">'[50]Road data'!#REF!</definedName>
    <definedName name="R_Pick">'[50]Road data'!$K$89</definedName>
    <definedName name="R_Plastering">'[50]Road data'!#REF!</definedName>
    <definedName name="R_R300">'[129]Road data'!$K$484</definedName>
    <definedName name="R_Rev_A300">'[130]Road data'!#REF!</definedName>
    <definedName name="R_Rev_Q300">'[130]Road data'!#REF!</definedName>
    <definedName name="R_SandFILLING">'[50]Road data'!#REF!</definedName>
    <definedName name="R_Scar_BT">'[50]Road data'!#REF!</definedName>
    <definedName name="R_Scar_GSB">'[50]Road data'!#REF!</definedName>
    <definedName name="R_Scarf">'[129]Road data'!$K$97</definedName>
    <definedName name="R_SCSD">'[129]Road data'!$K$198</definedName>
    <definedName name="R_SCSD_6070">'[50]Road data'!$K$173</definedName>
    <definedName name="R_SCSD_80100">'[50]Road data'!#REF!</definedName>
    <definedName name="R_SDBC">'[50]Road data'!$K$234</definedName>
    <definedName name="R_shoulders">'[129]Road data'!$K$263</definedName>
    <definedName name="R_Tack">'[50]Road data'!$K$197</definedName>
    <definedName name="R_WBM_G2">'[129]Road data'!$K$121</definedName>
    <definedName name="R_WBM_G3">'[129]Road data'!$K$144</definedName>
    <definedName name="R_WBM2">'[50]Road data'!#REF!</definedName>
    <definedName name="R_WBM2_HS">'[50]Road data'!$K$116</definedName>
    <definedName name="R_WBM2_HVR">'[50]Road data'!#REF!</definedName>
    <definedName name="R_WBM2_MCS">'[50]Road data'!#REF!</definedName>
    <definedName name="R_WBM3">'[50]Road data'!#REF!</definedName>
    <definedName name="R_WBM3_HS">'[50]Road data'!$K$142</definedName>
    <definedName name="R_WBM3_HVR">'[50]Road data'!#REF!</definedName>
    <definedName name="R_WBM3_MCS">'[50]Road data'!#REF!</definedName>
    <definedName name="R_Weepholes">'[50]Road data'!#REF!</definedName>
    <definedName name="R_WMM">'[50]Road data'!#REF!</definedName>
    <definedName name="raf">[83]Material!$D$130</definedName>
    <definedName name="raffs">'[83]Plant &amp;  Machinery'!$G$13</definedName>
    <definedName name="rafi">'[83]Plant &amp;  Machinery'!$G$4</definedName>
    <definedName name="raju">[83]Material!$D$126</definedName>
    <definedName name="ram">[83]Material!$D$129</definedName>
    <definedName name="raod">[54]Lead!#REF!</definedName>
    <definedName name="rat">[83]Material!$D$51</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#REF!</definedName>
    <definedName name="rates1">#REF!</definedName>
    <definedName name="rates11">#REF!</definedName>
    <definedName name="rates4">#REF!</definedName>
    <definedName name="ratesand">'[8]lead-st'!$L$10</definedName>
    <definedName name="Ravu">#REF!</definedName>
    <definedName name="rax">[83]Material!$D$47</definedName>
    <definedName name="rb">'[26]C-data'!$F$112</definedName>
    <definedName name="RCArea" hidden="1">#REF!</definedName>
    <definedName name="RCC_CLL">[52]wh_data_R!$AL$1440:$AN$1441</definedName>
    <definedName name="RCC_D_R">[52]CPHEEO!$BG$3:$BG$13</definedName>
    <definedName name="rcc_mix">'[68]data existing_do not delete'!$F$14:$F$15</definedName>
    <definedName name="RCC_NP_CLASS_PIPES">'[53]RCC S.S PIPES NP CLASS'!$A$23:$A$83</definedName>
    <definedName name="RCC_PR_CLASS_PIPES">'[53]RCC S.S PR CLASS'!$A$24:$A$77</definedName>
    <definedName name="rcc_vrcc_mix">'[68]data existing_do not delete'!$G$14:$G$17</definedName>
    <definedName name="RE">#REF!</definedName>
    <definedName name="REFIL">[9]DATA!$H$189</definedName>
    <definedName name="Repalle_Sub">[133]quarry!$A$5:$AA$337</definedName>
    <definedName name="rerfdsfsdfd">'[83]Plant &amp;  Machinery'!$G$4</definedName>
    <definedName name="rfgsdg">#REF!</definedName>
    <definedName name="rggdg">#REF!</definedName>
    <definedName name="road">[54]Lead!#REF!</definedName>
    <definedName name="Road_Sections_list">'[56]Trunk unpaved'!$A$2:$L$233</definedName>
    <definedName name="roar1">[54]Lead!#REF!</definedName>
    <definedName name="ROUGH">[29]MRATES!$G$11</definedName>
    <definedName name="rrg">[134]r!$F$7</definedName>
    <definedName name="rrotg">'[135]Lead statement'!$P$16</definedName>
    <definedName name="rrr">'[80]Plant &amp;  Machinery'!$G$4</definedName>
    <definedName name="rrrate">'[8]lead-st'!$L$11</definedName>
    <definedName name="RRRR">#REF!</definedName>
    <definedName name="rrs">[8]rdamdata!$J$9</definedName>
    <definedName name="RSDP">[9]DATA!$H$215</definedName>
    <definedName name="rstone">[8]rdamdata!$J$11</definedName>
    <definedName name="rt">[54]Lead!#REF!</definedName>
    <definedName name="RubberRings">[63]maya!$B$382:$B$386</definedName>
    <definedName name="rwsrate">'[136]ssr-rates'!$B$1:$J$1644</definedName>
    <definedName name="s">#REF!</definedName>
    <definedName name="S.F" hidden="1">'[39]final abstract'!#REF!</definedName>
    <definedName name="S_Backfill">'[119]Road data'!$C$723</definedName>
    <definedName name="S_Filter">'[119]Road data'!$C$529</definedName>
    <definedName name="S_HYSD_found">'[119]Road data'!$C$775</definedName>
    <definedName name="S_HYSD_sub">'[119]Road data'!$C$759</definedName>
    <definedName name="S_HYSD_super">'[119]Road data'!$C$743</definedName>
    <definedName name="S_M15_footing">'[119]Road data'!$C$546</definedName>
    <definedName name="S_M15_levellingcoarse">'[119]Road data'!$C$699</definedName>
    <definedName name="S_M15_sub">'[119]Road data'!$C$572</definedName>
    <definedName name="S_m20_bed">'[119]Road data'!$C$598</definedName>
    <definedName name="S_M20_slab">'[119]Road data'!$C$623</definedName>
    <definedName name="S_M25_Approachslab">'[119]Road data'!$C$673</definedName>
    <definedName name="S_M30_WC">'[119]Road data'!$C$648</definedName>
    <definedName name="S_No_">NA()</definedName>
    <definedName name="S_R_300">'[119]Road data'!$C$511</definedName>
    <definedName name="S_weepholes">'[119]Road data'!$C$821</definedName>
    <definedName name="sa">[137]Lead!#REF!</definedName>
    <definedName name="sad">'[51]Data.F8.BTR'!#REF!</definedName>
    <definedName name="sadfas">#REF!</definedName>
    <definedName name="sand">[8]rdamdata!$J$12</definedName>
    <definedName name="SAND_D">[29]MRATES!$K$32</definedName>
    <definedName name="SandF">[63]maya!$A$30:$A$31</definedName>
    <definedName name="SASA">#REF!</definedName>
    <definedName name="sc">'[33]Lead statement'!$P$7</definedName>
    <definedName name="SD">[84]m!$D$149</definedName>
    <definedName name="sdf">#REF!</definedName>
    <definedName name="sdfsdsdfdf">[83]Material!$D$70</definedName>
    <definedName name="sea">#REF!</definedName>
    <definedName name="SEComp">'[138]Data.F8.BTR'!#REF!</definedName>
    <definedName name="segments">'[71]segments-details'!$A$5:$D$439</definedName>
    <definedName name="sein">#REF!</definedName>
    <definedName name="sein1">#REF!</definedName>
    <definedName name="sein4">#REF!</definedName>
    <definedName name="sese">[139]Data!#REF!</definedName>
    <definedName name="sf">'[33]Lead statement'!$P$8</definedName>
    <definedName name="SGGRAVEL">[29]MRATES!$H$34</definedName>
    <definedName name="SGMETAL">[29]MRATES!$H$30</definedName>
    <definedName name="SGSAND">[29]MRATES!$H$32</definedName>
    <definedName name="Shahabad_slabs_of_Tandur_25_4mm_white">NA()</definedName>
    <definedName name="Shahabad_slabs_of_Tandur_50_8mm_white">NA()</definedName>
    <definedName name="SHARED_FORMULA_1_11_1_11_26">#REF!</definedName>
    <definedName name="SHARED_FORMULA_1_11_1_11_30">#REF!</definedName>
    <definedName name="SHARED_FORMULA_1_153_1_153_26">NA()</definedName>
    <definedName name="SHARED_FORMULA_1_156_1_156_26" localSheetId="2">CONCATENATE(#REF!,"-",#REF!,"m x ",#REF!,"m")</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1_3_11_26">#REF!</definedName>
    <definedName name="SHARED_FORMULA_3_11_3_11_30">#REF!</definedName>
    <definedName name="SHARED_FORMULA_3_119_3_119_8">NA()</definedName>
    <definedName name="SHARED_FORMULA_3_122_3_122_7">#REF!</definedName>
    <definedName name="SHARED_FORMULA_3_145_3_145_8">NA()</definedName>
    <definedName name="SHARED_FORMULA_3_148_3_148_7">NA()</definedName>
    <definedName name="SHARED_FORMULA_3_16_3_16_33">+#REF!</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36_3_236_26">NA()</definedName>
    <definedName name="SHARED_FORMULA_3_239_3_239_26">+#REF!</definedName>
    <definedName name="SHARED_FORMULA_3_24_3_24_37">+#REF!</definedName>
    <definedName name="SHARED_FORMULA_3_268_3_268_33">NA()</definedName>
    <definedName name="SHARED_FORMULA_3_274_3_274_33">+#REF!</definedName>
    <definedName name="SHARED_FORMULA_3_28_3_28_33">+#REF!</definedName>
    <definedName name="SHARED_FORMULA_3_31_3_31_22">+#REF!</definedName>
    <definedName name="SHARED_FORMULA_3_31_3_31_30">+#REF!</definedName>
    <definedName name="SHARED_FORMULA_3_32_3_32_37">+#REF!</definedName>
    <definedName name="SHARED_FORMULA_3_34_3_34_22">NA()</definedName>
    <definedName name="SHARED_FORMULA_3_34_3_34_30">NA()</definedName>
    <definedName name="SHARED_FORMULA_3_38_3_38_30">#REF!</definedName>
    <definedName name="SHARED_FORMULA_3_39_3_39_37">+#REF!</definedName>
    <definedName name="SHARED_FORMULA_3_39_3_39_8">NA()</definedName>
    <definedName name="SHARED_FORMULA_3_41_3_41_30">NA()</definedName>
    <definedName name="SHARED_FORMULA_3_46_3_46_22">+#REF!</definedName>
    <definedName name="SHARED_FORMULA_3_462_3_462_37">NA()</definedName>
    <definedName name="SHARED_FORMULA_3_489_3_489_26">NA()</definedName>
    <definedName name="SHARED_FORMULA_3_49_3_49_22">NA()</definedName>
    <definedName name="SHARED_FORMULA_3_493_3_493_26">NA()</definedName>
    <definedName name="SHARED_FORMULA_3_5_3_5_22">+#REF!</definedName>
    <definedName name="SHARED_FORMULA_3_503_3_503_37">+#REF!</definedName>
    <definedName name="SHARED_FORMULA_3_517_3_517_26">+#REF!</definedName>
    <definedName name="SHARED_FORMULA_3_521_3_521_26">+#REF!</definedName>
    <definedName name="SHARED_FORMULA_3_57_3_57_30">+#REF!</definedName>
    <definedName name="SHARED_FORMULA_3_60_3_60_30">NA()</definedName>
    <definedName name="SHARED_FORMULA_3_63_3_63_26">+#REF!</definedName>
    <definedName name="SHARED_FORMULA_3_65_3_65_8">NA()</definedName>
    <definedName name="SHARED_FORMULA_3_66_3_66_26">NA()</definedName>
    <definedName name="SHARED_FORMULA_3_69_3_69_7">NA()</definedName>
    <definedName name="SHARED_FORMULA_3_7_3_7_33">+#REF!</definedName>
    <definedName name="SHARED_FORMULA_3_780_3_780_26">NA()</definedName>
    <definedName name="SHARED_FORMULA_3_9_3_9_37">+#REF!</definedName>
    <definedName name="SHARED_FORMULA_3_91_3_91_8">NA()</definedName>
    <definedName name="SHARED_FORMULA_3_95_3_95_7">#REF!</definedName>
    <definedName name="SHARED_FORMULA_3_96_3_96_7">NA()</definedName>
    <definedName name="SHARED_FORMULA_4_117_4_117_33">NA()</definedName>
    <definedName name="SHARED_FORMULA_4_120_4_120_8">NA()</definedName>
    <definedName name="SHARED_FORMULA_4_130_4_130_30">NA()</definedName>
    <definedName name="SHARED_FORMULA_4_135_4_135_30">+#REF!</definedName>
    <definedName name="SHARED_FORMULA_4_146_4_146_8">NA()</definedName>
    <definedName name="SHARED_FORMULA_4_161_4_161_26">NA()</definedName>
    <definedName name="SHARED_FORMULA_4_164_4_164_26">+#REF!+0.075*2</definedName>
    <definedName name="SHARED_FORMULA_4_165_4_165_30">NA()</definedName>
    <definedName name="SHARED_FORMULA_4_170_4_170_30">+#REF!</definedName>
    <definedName name="SHARED_FORMULA_4_174_4_174_22">+#REF!</definedName>
    <definedName name="SHARED_FORMULA_4_178_4_178_22">NA()</definedName>
    <definedName name="SHARED_FORMULA_4_18_4_18_37">+#REF!+0.15*2</definedName>
    <definedName name="SHARED_FORMULA_4_189_4_189_22">+#REF!</definedName>
    <definedName name="SHARED_FORMULA_4_193_4_193_22">NA()</definedName>
    <definedName name="SHARED_FORMULA_4_194_4_194_22">+#REF!</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8_4_228_26">NA()</definedName>
    <definedName name="SHARED_FORMULA_4_231_4_231_26">+#REF!</definedName>
    <definedName name="SHARED_FORMULA_4_246_4_246_26">NA()</definedName>
    <definedName name="SHARED_FORMULA_4_278_4_278_37">NA()</definedName>
    <definedName name="SHARED_FORMULA_4_291_4_291_17">SUM(#REF!)</definedName>
    <definedName name="SHARED_FORMULA_4_297_4_297_37">+#REF!+0.23*2</definedName>
    <definedName name="SHARED_FORMULA_4_34_4_34_26">+#REF!+0.1*2</definedName>
    <definedName name="SHARED_FORMULA_4_37_4_37_26">NA()</definedName>
    <definedName name="SHARED_FORMULA_4_396_4_396_37">+#REF!</definedName>
    <definedName name="SHARED_FORMULA_4_398_4_398_22">NA()</definedName>
    <definedName name="SHARED_FORMULA_4_4_4_4_26">+#REF!+0.15*2</definedName>
    <definedName name="SHARED_FORMULA_4_412_4_412_22">NA()</definedName>
    <definedName name="SHARED_FORMULA_4_435_4_435_37">NA()</definedName>
    <definedName name="SHARED_FORMULA_4_472_4_472_37">+#REF!</definedName>
    <definedName name="SHARED_FORMULA_4_5_4_5_22">+#REF!+0.15*2</definedName>
    <definedName name="SHARED_FORMULA_4_5_4_5_37">+#REF!+0.15*2</definedName>
    <definedName name="SHARED_FORMULA_4_538_4_538_22">NA()</definedName>
    <definedName name="SHARED_FORMULA_4_6_4_6_30">+#REF!+0.15*2</definedName>
    <definedName name="SHARED_FORMULA_4_611_4_611_22">NA()</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90_4_90_33">NA()</definedName>
    <definedName name="SHARED_FORMULA_4_93_4_93_8">NA()</definedName>
    <definedName name="SHARED_FORMULA_4_94_4_94_33">+#REF!</definedName>
    <definedName name="SHARED_FORMULA_5_11_5_11_26">#REF!+0.1*2</definedName>
    <definedName name="SHARED_FORMULA_5_116_5_116_26">+#REF!</definedName>
    <definedName name="SHARED_FORMULA_5_130_5_130_22">+#REF!</definedName>
    <definedName name="SHARED_FORMULA_5_134_5_134_22">NA()</definedName>
    <definedName name="SHARED_FORMULA_5_137_5_137_30">NA()</definedName>
    <definedName name="SHARED_FORMULA_5_142_5_142_30">+#REF!</definedName>
    <definedName name="SHARED_FORMULA_5_153_5_153_26">NA()</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8_5_38_30">0.15+0.1*2</definedName>
    <definedName name="SHARED_FORMULA_5_39_5_39_37">+#REF!+0.1*2</definedName>
    <definedName name="SHARED_FORMULA_5_397_5_397_30">1.2*2+0.15</definedName>
    <definedName name="SHARED_FORMULA_5_41_5_41_30">0.15+0.1*2</definedName>
    <definedName name="SHARED_FORMULA_5_418_5_418_30">1.2*2+0.15</definedName>
    <definedName name="SHARED_FORMULA_5_432_5_432_22">+#REF!</definedName>
    <definedName name="SHARED_FORMULA_5_46_5_46_22">0.15+0.1*2</definedName>
    <definedName name="SHARED_FORMULA_5_49_5_49_22">0.15+0.1*2</definedName>
    <definedName name="SHARED_FORMULA_5_520_5_520_26">NA()</definedName>
    <definedName name="SHARED_FORMULA_5_530_5_530_26">NA()</definedName>
    <definedName name="SHARED_FORMULA_5_540_5_540_26">NA()</definedName>
    <definedName name="SHARED_FORMULA_5_551_5_551_26">+#REF!</definedName>
    <definedName name="SHARED_FORMULA_5_562_5_562_26">+#REF!</definedName>
    <definedName name="SHARED_FORMULA_5_57_5_57_30">+#REF!+0.1*2</definedName>
    <definedName name="SHARED_FORMULA_5_572_5_572_26">+#REF!</definedName>
    <definedName name="SHARED_FORMULA_5_599_5_599_26">NA()</definedName>
    <definedName name="SHARED_FORMULA_5_60_5_60_30">NA()</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92_5_792_26">NA()</definedName>
    <definedName name="SHARED_FORMULA_5_803_5_803_26">NA()</definedName>
    <definedName name="SHARED_FORMULA_5_814_5_814_26">NA()</definedName>
    <definedName name="SHARED_FORMULA_5_827_5_827_26">+#REF!</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2_6_132_30">+#REF!</definedName>
    <definedName name="SHARED_FORMULA_6_132_6_132_37">+#REF!-#REF!</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96_6_596_22">NA()</definedName>
    <definedName name="SHARED_FORMULA_6_597_6_597_22">+#REF!-#REF!</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IDEWALLSSEVENTOTHIRTEEN">#REF!</definedName>
    <definedName name="Siri" localSheetId="0">Scheduled_Payment+Extra_Payment</definedName>
    <definedName name="Siri" localSheetId="2">Scheduled_Payment+Extra_Payment</definedName>
    <definedName name="Siri">Scheduled_Payment+Extra_Payment</definedName>
    <definedName name="SITE" localSheetId="2">#REF!</definedName>
    <definedName name="SITE">#REF!</definedName>
    <definedName name="SIXTOTHIRTEEN" localSheetId="2">#REF!</definedName>
    <definedName name="SIXTOTHIRTEEN">#REF!</definedName>
    <definedName name="SLAB">[9]DATA!$H$113</definedName>
    <definedName name="SLOAD">[29]MRATES!$AD$10</definedName>
    <definedName name="sm">'[33]Lead statement'!$P$6</definedName>
    <definedName name="SMAZDOOR">[140]MRATES!$F$38</definedName>
    <definedName name="smc">'[141]Lead statement'!$P$7</definedName>
    <definedName name="sn">'[70]Lead statement'!$P$6</definedName>
    <definedName name="sngsd">[113]l!$J$9</definedName>
    <definedName name="sngst">[113]l!$J$8</definedName>
    <definedName name="so_desgn">[142]Data_Base!$E$2:$F$11</definedName>
    <definedName name="soil_types">'[143]data existing_do not delete'!$I$2:$I$9</definedName>
    <definedName name="Sp_136_Found">'[43]Road data'!$C$356</definedName>
    <definedName name="Sp_BetweenBodywalls">'[43]Road data'!$C$451</definedName>
    <definedName name="SP_BM">'[50]Road data'!#REF!</definedName>
    <definedName name="SP_Diversion_Road">'[130]Road data'!#REF!</definedName>
    <definedName name="sp_eew">'[43]Road data'!$C$316</definedName>
    <definedName name="SP_EW_Car">'[50]Road data'!#REF!</definedName>
    <definedName name="SP_EW_FMC_Side">'[130]Road data'!$C$15</definedName>
    <definedName name="SP_EW_Form_OMC">'[43]Road data'!$C$32</definedName>
    <definedName name="SP_EW_Man">'[130]Road data'!#REF!</definedName>
    <definedName name="SP_EW_OMC_Car">'[50]Road data'!#REF!</definedName>
    <definedName name="SP_EW_OMC_Side">'[50]Road data'!#REF!</definedName>
    <definedName name="sp_EW_side_OMC">'[43]Road data'!$C$7</definedName>
    <definedName name="SP_Gravel_Bedding">'[43]Road data'!$C$336</definedName>
    <definedName name="SP_Gravel_Quardrent">'[130]Road data'!#REF!</definedName>
    <definedName name="Sp_GSB">'[43]Road data'!$C$60</definedName>
    <definedName name="SP_HP_600">'[50]Road data'!#REF!</definedName>
    <definedName name="Sp_HPC">'[43]Road data'!$C$404</definedName>
    <definedName name="SP_HPL_600">'[50]Road data'!#REF!</definedName>
    <definedName name="SP_HYSD_Super">'[50]Road data'!#REF!</definedName>
    <definedName name="SP_M10_base">'[130]Road data'!#REF!</definedName>
    <definedName name="sp_M10_bCC">'[50]Road data'!#REF!</definedName>
    <definedName name="SP_M10_drainS">'[130]Road data'!#REF!</definedName>
    <definedName name="SP_M15_deviders">'[130]Road data'!#REF!</definedName>
    <definedName name="SP_M15_footing">'[50]Road data'!#REF!</definedName>
    <definedName name="SP_M15_SUB">'[50]Road data'!#REF!</definedName>
    <definedName name="Sp_M20_Bed">'[43]Road data'!$C$559</definedName>
    <definedName name="SP_M20_BedBack">'[50]Road data'!#REF!</definedName>
    <definedName name="SP_M20_COVER">'[50]Road data'!#REF!</definedName>
    <definedName name="SP_M20_Slab">'[50]Road data'!#REF!</definedName>
    <definedName name="SP_M25_ApproachSlab">'[50]Road data'!#REF!</definedName>
    <definedName name="SP_M30_WC">'[50]Road data'!#REF!</definedName>
    <definedName name="SP_M35_CC">'[130]Road data'!#REF!</definedName>
    <definedName name="SP_M35_FlyAsh">'[50]Road data'!#REF!</definedName>
    <definedName name="SP_Mild">'[50]Road data'!#REF!</definedName>
    <definedName name="Sp_MSS">'[43]Road data'!$C$220</definedName>
    <definedName name="SP_Painting">'[50]Road data'!#REF!</definedName>
    <definedName name="SP_Pick">'[130]Road data'!$C$79</definedName>
    <definedName name="SP_Plastering">'[50]Road data'!#REF!</definedName>
    <definedName name="SP_Rev_A300">'[130]Road data'!#REF!</definedName>
    <definedName name="SP_Rev_Q300">'[130]Road data'!#REF!</definedName>
    <definedName name="SP_Sandfilling">'[50]Road data'!#REF!</definedName>
    <definedName name="SP_Scar_BT">'[50]Road data'!#REF!</definedName>
    <definedName name="SP_Scar_GSB">'[50]Road data'!#REF!</definedName>
    <definedName name="Sp_Scarf">'[43]Road data'!$C$84</definedName>
    <definedName name="SP_SCSD">'[43]Road data'!$C$174</definedName>
    <definedName name="SP_SCSD_80100">'[50]Road data'!#REF!</definedName>
    <definedName name="Sp_Shoulders">'[43]Road data'!$C$249</definedName>
    <definedName name="SP_Tack">'[43]Road data'!$C$200</definedName>
    <definedName name="Sp_WBM_G2">'[43]Road data'!$C$99</definedName>
    <definedName name="SP_WBM_G3">'[43]Road data'!$C$123</definedName>
    <definedName name="SP_WBM2">'[50]Road data'!#REF!</definedName>
    <definedName name="SP_WBM2_HVR">'[50]Road data'!#REF!</definedName>
    <definedName name="SP_WBM2_MCS">'[50]Road data'!#REF!</definedName>
    <definedName name="SP_WBM2_MVR">'[50]Road data'!#REF!</definedName>
    <definedName name="SP_WBM3">'[50]Road data'!#REF!</definedName>
    <definedName name="SP_WBM3_HVR">'[50]Road data'!#REF!</definedName>
    <definedName name="SP_WBM3_MCS">'[50]Road data'!#REF!</definedName>
    <definedName name="SP_Weepholes">'[50]Road data'!#REF!</definedName>
    <definedName name="SP_WMM">'[50]Road data'!#REF!</definedName>
    <definedName name="SpecialPrice" hidden="1">#REF!</definedName>
    <definedName name="Spreading_gravel_or_sand_including_watering_and_rolling_with_hand_roller_irrespective_of_thickness_in_layer">'[37]Common '!$D$308</definedName>
    <definedName name="sri">[116]m!$D$149</definedName>
    <definedName name="srinu">[116]m!$M$3</definedName>
    <definedName name="SSR_Year">[143]LEADS!$AD$1</definedName>
    <definedName name="sss">#REF!</definedName>
    <definedName name="ssssss">'[144]Lead statement'!$P$13</definedName>
    <definedName name="SSTACK">[29]MRATES!$AD$12</definedName>
    <definedName name="st">'[33]Lead statement'!$P$22</definedName>
    <definedName name="stack">#REF!</definedName>
    <definedName name="stack1">#REF!</definedName>
    <definedName name="stack4">#REF!</definedName>
    <definedName name="staf">[58]v!#REF!</definedName>
    <definedName name="staff">[58]v!#REF!</definedName>
    <definedName name="State">#REF!</definedName>
    <definedName name="STEEL_WOODEN_SCAFFOLDING">'[53]BACK BONE'!$EI$1:$EI$8</definedName>
    <definedName name="stone">[145]stone!$A$1:$N$202</definedName>
    <definedName name="STONES_UPTO_25MM">'[53]BASIC DATA'!$B$547:$B$557</definedName>
    <definedName name="STONEWARE_SP1">'[53]BASIC DATA'!$B$390:$B$398</definedName>
    <definedName name="STONEWARE_SP2">'[53]BASIC DATA'!$B$399:$B$407</definedName>
    <definedName name="STONEWARE_SP3">'[53]BASIC DATA'!$B$408:$B$416</definedName>
    <definedName name="suman">[146]MRATES!$H$52</definedName>
    <definedName name="summar">[48]data!#REF!</definedName>
    <definedName name="summary">[48]data!#REF!</definedName>
    <definedName name="sun">[72]DATA_PRG!$H$180</definedName>
    <definedName name="SUNLOAD">[29]MRATES!$AD$11</definedName>
    <definedName name="Sunshade_0_8_m_wide">NA()</definedName>
    <definedName name="sunshade_width">'[68]data existing_do not delete'!$A$98:$A$100</definedName>
    <definedName name="SWARE">#REF!</definedName>
    <definedName name="sware2">#REF!</definedName>
    <definedName name="t_beam">[72]DATA_PRG!$H$166</definedName>
    <definedName name="TAEW">'[50]abs road'!#REF!</definedName>
    <definedName name="tailpiece">[63]maya!$B$343:$B$348</definedName>
    <definedName name="tbl_ProdInfo" hidden="1">#REF!</definedName>
    <definedName name="tekmal">#REF!</definedName>
    <definedName name="temp">[6]r!$F$2</definedName>
    <definedName name="TOPDOME">'[76]DATA-ABSTRACT'!$A$11:$B$13</definedName>
    <definedName name="TOPDOMEONETOSIX">#REF!</definedName>
    <definedName name="TOPDOMESEVENTOTHIRTEEN">#REF!</definedName>
    <definedName name="TOPRINGGIRDERONETOSIX">#REF!</definedName>
    <definedName name="TOPRINGGIRDERSEVENTOTHIRTEEN">#REF!</definedName>
    <definedName name="TOWER_BOLTS">'[53]BASIC DATA'!$B$631:$B$648</definedName>
    <definedName name="TQWBM">[127]R_Det!#REF!</definedName>
    <definedName name="uetyyuwefgyusdhj">#REF!</definedName>
    <definedName name="uil">#REF!</definedName>
    <definedName name="ULTI_LPM">[52]input!$H$10</definedName>
    <definedName name="ULTI_MLD">[52]input!$K$10</definedName>
    <definedName name="ULTI_PERIOD">[52]input!$C$6</definedName>
    <definedName name="ULTI_POP">[52]input!$F$10</definedName>
    <definedName name="ULTI_YEAR">[52]input!$C$10</definedName>
    <definedName name="US">#REF!</definedName>
    <definedName name="usd">[147]Summary!#REF!</definedName>
    <definedName name="utgg.jk.b." localSheetId="0">Scheduled_Payment+Extra_Payment</definedName>
    <definedName name="utgg.jk.b." localSheetId="2">Scheduled_Payment+Extra_Payment</definedName>
    <definedName name="utgg.jk.b.">Scheduled_Payment+Extra_Payment</definedName>
    <definedName name="Values_Entered">#N/A</definedName>
    <definedName name="valve">[63]maya!$A$247:$A$273</definedName>
    <definedName name="var">#REF!</definedName>
    <definedName name="VAT">[29]MRATES!$C$37</definedName>
    <definedName name="ver">#REF!</definedName>
    <definedName name="ver.con">[148]detls!$A$3:$O$18</definedName>
    <definedName name="vertical">[92]detls!$A$3:$O$18</definedName>
    <definedName name="VGFSS">#REF!</definedName>
    <definedName name="vibrater">'[33]SSR 2014-15 Rates'!$E$63</definedName>
    <definedName name="vil">[72]DATA_PRG!$B$4</definedName>
    <definedName name="VITRIFIED_TILES">'[53]BUILDING ITEMS'!$C$43:$C$53</definedName>
    <definedName name="vvx">[121]Labour!$D$14</definedName>
    <definedName name="vwf">[12]DATA_PRG!$H$326</definedName>
    <definedName name="w">#REF!</definedName>
    <definedName name="water">'[33]SSR 2014-15 Rates'!$E$61</definedName>
    <definedName name="wc">[62]r!$F$48</definedName>
    <definedName name="we">#REF!</definedName>
    <definedName name="WOOD_TYPE">'[53]BASIC DATA'!$B$586:$B$601</definedName>
    <definedName name="wrn.detailed." localSheetId="2" hidden="1">{#N/A,#N/A,FALSE,"no"}</definedName>
    <definedName name="wrn.detailed." hidden="1">{#N/A,#N/A,FALSE,"no"}</definedName>
    <definedName name="ws">[72]DATA_PRG!$F$371</definedName>
    <definedName name="wsss">#REF!</definedName>
    <definedName name="ww">[73]DATA_PRG!$H$328</definedName>
    <definedName name="WWEEW">#REF!</definedName>
    <definedName name="wwknr">#REF!</definedName>
    <definedName name="x" hidden="1">'[39]final abstract'!#REF!</definedName>
    <definedName name="xhb2256">[20]hdpe_basic!$G$37</definedName>
    <definedName name="xhb2506">[20]hdpe_basic!$G$38</definedName>
    <definedName name="xhb2806">[20]hdpe_basic!$G$39</definedName>
    <definedName name="xhb3156">[20]hdpe_basic!$G$40</definedName>
    <definedName name="xhb634">[20]hdpe_basic!$G$14</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4">[20]pvc_basic!$G$19</definedName>
    <definedName name="xpb1606">[20]pvc_basic!$G$33</definedName>
    <definedName name="xpb1804">[20]pvc_basic!$G$20</definedName>
    <definedName name="xpb1806">[20]pvc_basic!$G$34</definedName>
    <definedName name="xpb2006">[20]pvc_basic!$G$35</definedName>
    <definedName name="xpb6310">[20]pvc_basic!$G$41</definedName>
    <definedName name="xpb6311">[149]pvc_basic!$G$41</definedName>
    <definedName name="xpb636">[20]pvc_basic!$G$27</definedName>
    <definedName name="xpb7510">[20]pvc_basic!$G$42</definedName>
    <definedName name="xpb754">[20]pvc_basic!$G$14</definedName>
    <definedName name="xpb756">[20]pvc_basic!$G$28</definedName>
    <definedName name="xpb904">[20]pvc_basic!$G$15</definedName>
    <definedName name="xpb906">[20]pvc_basic!$G$29</definedName>
    <definedName name="XSIXTOXTHIRTEEN">#REF!</definedName>
    <definedName name="xx">#REF!</definedName>
    <definedName name="xxx">#REF!</definedName>
    <definedName name="xxxx">#REF!</definedName>
    <definedName name="ycode">'[150]0000000000000'!$D$3</definedName>
    <definedName name="yearssr">[145]index!$A$1:$M$2</definedName>
    <definedName name="YTR">[72]DATA_PRG!$B$4</definedName>
    <definedName name="yturtyhfh">#REF!</definedName>
    <definedName name="YY">[72]DATA_PRG!$H$5</definedName>
    <definedName name="YYYY">#REF!</definedName>
    <definedName name="z" hidden="1">'[39]final abstract'!#REF!</definedName>
    <definedName name="Zip">#REF!</definedName>
    <definedName name="ZSW">[72]DATA_PRG!$H$351</definedName>
    <definedName name="工場内部壁１">[151]細目!$G$204</definedName>
    <definedName name="工場内部壁２">[151]細目!$K$204</definedName>
    <definedName name="工場内部天井１">[151]細目!$G$273</definedName>
    <definedName name="工場内部天井２">[151]細目!$K$273</definedName>
    <definedName name="工場内部天井ドル">[151]細目!$S$273</definedName>
    <definedName name="工場内部床１">[151]細目!$G$184</definedName>
    <definedName name="工場内部床２">[151]細目!$K$184</definedName>
    <definedName name="工場内部建具１">[151]細目!$G$260</definedName>
    <definedName name="工場内部建具２">[151]細目!$K$260</definedName>
    <definedName name="工場内部建具ドル">[151]細目!$S$260</definedName>
    <definedName name="工場内部雑１">[151]細目!$G$314</definedName>
    <definedName name="工場内部雑2">[151]細目!$K$314</definedName>
    <definedName name="工場土工事１">[151]細目!$G$18</definedName>
    <definedName name="工場土工事２">[151]細目!$K$18</definedName>
    <definedName name="工場外壁１">[151]細目!$G$105</definedName>
    <definedName name="工場外壁２">[151]細目!$K$105</definedName>
    <definedName name="工場外部建具１">[151]細目!$G$167</definedName>
    <definedName name="工場外部建具２">[151]細目!$K$167</definedName>
    <definedName name="工場外部建具ドル">[151]細目!$S$167</definedName>
    <definedName name="工場外部雑１">[151]細目!$G$176</definedName>
    <definedName name="工場外部雑２">[151]細目!$K$176</definedName>
    <definedName name="工場屋根１">[151]細目!$G$95</definedName>
    <definedName name="工場屋根２">[151]細目!$K$95</definedName>
    <definedName name="工場屋根ドル">[151]細目!$S$95</definedName>
    <definedName name="工場躯体１">[151]細目!$G$65</definedName>
    <definedName name="工場躯体２">[151]細目!$K$65</definedName>
    <definedName name="管理内部天井１">[151]細目!$G$563</definedName>
    <definedName name="管理内部天井２">[151]細目!$K$563</definedName>
    <definedName name="管理内部床１">[151]細目!$G$486</definedName>
    <definedName name="管理内部床２">[151]細目!$K$486</definedName>
    <definedName name="管理内部建具１">[151]細目!$G$549</definedName>
    <definedName name="管理内部建具２">[151]細目!$K$549</definedName>
    <definedName name="管理内部建具ドル">[151]細目!$S$549</definedName>
    <definedName name="管理内部雑１">[151]細目!$G$584</definedName>
    <definedName name="管理内部雑２">[151]細目!$K$584</definedName>
    <definedName name="管理土工事１">[151]細目!$G$355</definedName>
    <definedName name="管理土工事２">[151]細目!$K$355</definedName>
    <definedName name="管理外壁１">[151]細目!$G$426</definedName>
    <definedName name="管理外壁２">[151]細目!$K$426</definedName>
    <definedName name="管理外部建具１">[151]細目!$G$452</definedName>
    <definedName name="管理外部建具２">[151]細目!$K$452</definedName>
    <definedName name="管理外部建具ドル">[151]細目!$S$452</definedName>
    <definedName name="管理外部雑１">[151]細目!$G$463</definedName>
    <definedName name="管理外部雑２">[151]細目!$K$463</definedName>
    <definedName name="管理屋根１">[151]細目!$G$416</definedName>
    <definedName name="管理屋根２">[151]細目!$K$416</definedName>
    <definedName name="管理躯体１">[151]細目!$G$395</definedName>
    <definedName name="管理躯体２">[151]細目!$K$395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7" i="1" l="1"/>
  <c r="AD9" i="1"/>
  <c r="AD11" i="1"/>
  <c r="AD13" i="1"/>
  <c r="AD15" i="1"/>
  <c r="AD17" i="1"/>
  <c r="AD19" i="1"/>
  <c r="AD21" i="1"/>
  <c r="AD25" i="1"/>
  <c r="AD27" i="1"/>
  <c r="AD31" i="1"/>
  <c r="AD33" i="1"/>
  <c r="AD35" i="1"/>
  <c r="AD43" i="1"/>
  <c r="AD45" i="1"/>
  <c r="AD47" i="1"/>
  <c r="AD49" i="1"/>
  <c r="AD55" i="1"/>
  <c r="AD57" i="1"/>
  <c r="AD59" i="1"/>
  <c r="AD61" i="1"/>
  <c r="AD63" i="1"/>
  <c r="AD65" i="1"/>
  <c r="AD67" i="1"/>
  <c r="AD69" i="1"/>
  <c r="AD71" i="1"/>
  <c r="AD73" i="1"/>
  <c r="AD75" i="1"/>
  <c r="AD77" i="1"/>
  <c r="AD79" i="1"/>
  <c r="AD81" i="1"/>
  <c r="AD83" i="1"/>
  <c r="AD85" i="1"/>
  <c r="AD91" i="1"/>
  <c r="AD95" i="1"/>
  <c r="AD97" i="1"/>
  <c r="AD99" i="1"/>
  <c r="AD103" i="1"/>
  <c r="AD105" i="1"/>
  <c r="AD107" i="1"/>
  <c r="AD109" i="1"/>
  <c r="AD111" i="1"/>
  <c r="AD113" i="1"/>
  <c r="AD117" i="1"/>
  <c r="AD119" i="1"/>
  <c r="AD121" i="1"/>
  <c r="AD123" i="1"/>
  <c r="AD125" i="1"/>
  <c r="AD127" i="1"/>
  <c r="AD129" i="1"/>
  <c r="AD131" i="1"/>
  <c r="AD133" i="1"/>
  <c r="AD135" i="1"/>
  <c r="AD137" i="1"/>
  <c r="AD139" i="1"/>
  <c r="AD141" i="1"/>
  <c r="AD143" i="1"/>
  <c r="AD145" i="1"/>
  <c r="AD147" i="1"/>
  <c r="AD149" i="1"/>
  <c r="AD151" i="1"/>
  <c r="AD153" i="1"/>
  <c r="AD155" i="1"/>
  <c r="AD157" i="1"/>
  <c r="AD159" i="1"/>
  <c r="AD161" i="1"/>
  <c r="AD163" i="1"/>
  <c r="AD165" i="1"/>
  <c r="AD167" i="1"/>
  <c r="AD169" i="1"/>
  <c r="AD171" i="1"/>
  <c r="AD173" i="1"/>
  <c r="AD175" i="1"/>
  <c r="AD177" i="1"/>
  <c r="AD179" i="1"/>
  <c r="AD181" i="1"/>
  <c r="AD183" i="1"/>
  <c r="AD185" i="1"/>
  <c r="AD187" i="1"/>
  <c r="AD189" i="1"/>
  <c r="AD191" i="1"/>
  <c r="AD193" i="1"/>
  <c r="AD195" i="1"/>
  <c r="AD197" i="1"/>
  <c r="AD199" i="1"/>
  <c r="AD201" i="1"/>
  <c r="AD203" i="1"/>
  <c r="AD205" i="1"/>
  <c r="AD207" i="1"/>
  <c r="AD209" i="1"/>
  <c r="AD213" i="1"/>
  <c r="AD215" i="1"/>
  <c r="AD217" i="1"/>
  <c r="AD219" i="1"/>
  <c r="AD221" i="1"/>
  <c r="AD223" i="1"/>
  <c r="AD225" i="1"/>
  <c r="AD227" i="1"/>
  <c r="AD229" i="1"/>
  <c r="AD231" i="1"/>
  <c r="AD233" i="1"/>
  <c r="AD235" i="1"/>
  <c r="AD237" i="1"/>
  <c r="AD239" i="1"/>
  <c r="AD241" i="1"/>
  <c r="AD243" i="1"/>
  <c r="AD245" i="1"/>
  <c r="AD247" i="1"/>
  <c r="AD249" i="1"/>
  <c r="AD251" i="1"/>
  <c r="AD253" i="1"/>
  <c r="AD261" i="1"/>
  <c r="AD263" i="1"/>
  <c r="AD267" i="1"/>
  <c r="AD268" i="1"/>
  <c r="AD278" i="1"/>
  <c r="AD284" i="1"/>
  <c r="AD286" i="1"/>
  <c r="AD288" i="1"/>
  <c r="AD290" i="1"/>
  <c r="AD292" i="1"/>
  <c r="AD294" i="1"/>
  <c r="AD296" i="1"/>
  <c r="AD298" i="1"/>
  <c r="AD302" i="1"/>
  <c r="AD304" i="1"/>
  <c r="AD306" i="1"/>
  <c r="AD310" i="1"/>
  <c r="AD314" i="1"/>
  <c r="AD315" i="1"/>
  <c r="AD317" i="1"/>
  <c r="AD331" i="1"/>
  <c r="AD333" i="1"/>
  <c r="AD337" i="1"/>
  <c r="AD339" i="1"/>
  <c r="AD341" i="1"/>
  <c r="AD343" i="1"/>
  <c r="AD347" i="1"/>
  <c r="AD349" i="1"/>
  <c r="AD355" i="1"/>
  <c r="AD357" i="1"/>
  <c r="AD359" i="1"/>
  <c r="AD363" i="1"/>
  <c r="AD369" i="1"/>
  <c r="AD373" i="1"/>
  <c r="AD375" i="1"/>
  <c r="AD377" i="1"/>
  <c r="AD381" i="1"/>
  <c r="AD385" i="1"/>
  <c r="AD389" i="1"/>
  <c r="AD393" i="1"/>
  <c r="AD395" i="1"/>
  <c r="AD397" i="1"/>
  <c r="AD415" i="1"/>
  <c r="AD416" i="1"/>
  <c r="AD420" i="1"/>
  <c r="AD422" i="1"/>
  <c r="AD424" i="1"/>
  <c r="AD426" i="1"/>
  <c r="AD428" i="1"/>
  <c r="AD430" i="1"/>
  <c r="AD432" i="1"/>
  <c r="AD434" i="1"/>
  <c r="AD442" i="1"/>
  <c r="AD446" i="1"/>
  <c r="AD448" i="1"/>
  <c r="AD452" i="1"/>
  <c r="AD454" i="1"/>
  <c r="AD456" i="1"/>
  <c r="AD470" i="1"/>
  <c r="AD472" i="1"/>
  <c r="AD476" i="1"/>
  <c r="AD482" i="1"/>
  <c r="AD486" i="1"/>
  <c r="AD488" i="1"/>
  <c r="AD492" i="1"/>
  <c r="AD494" i="1"/>
  <c r="AD498" i="1"/>
  <c r="AD500" i="1"/>
  <c r="AD502" i="1"/>
  <c r="AD508" i="1"/>
  <c r="AD512" i="1"/>
  <c r="AD516" i="1"/>
  <c r="AD518" i="1"/>
  <c r="AD520" i="1"/>
  <c r="AD522" i="1"/>
  <c r="AD524" i="1"/>
  <c r="AD526" i="1"/>
  <c r="AD528" i="1"/>
  <c r="AD532" i="1"/>
  <c r="AD534" i="1"/>
  <c r="AD536" i="1"/>
  <c r="AD540" i="1"/>
  <c r="AC7" i="1"/>
  <c r="AC9" i="1"/>
  <c r="AC11" i="1"/>
  <c r="AC13" i="1"/>
  <c r="AC15" i="1"/>
  <c r="AC17" i="1"/>
  <c r="AC19" i="1"/>
  <c r="AC21" i="1"/>
  <c r="AC25" i="1"/>
  <c r="AC27" i="1"/>
  <c r="AC31" i="1"/>
  <c r="AC33" i="1"/>
  <c r="AC35" i="1"/>
  <c r="AC43" i="1"/>
  <c r="AC45" i="1"/>
  <c r="AC47" i="1"/>
  <c r="AC49" i="1"/>
  <c r="AC55" i="1"/>
  <c r="AC57" i="1"/>
  <c r="AC59" i="1"/>
  <c r="AC61" i="1"/>
  <c r="AC63" i="1"/>
  <c r="AC65" i="1"/>
  <c r="AC67" i="1"/>
  <c r="AC69" i="1"/>
  <c r="AC71" i="1"/>
  <c r="AC73" i="1"/>
  <c r="AC75" i="1"/>
  <c r="AC77" i="1"/>
  <c r="AC79" i="1"/>
  <c r="AC81" i="1"/>
  <c r="AC83" i="1"/>
  <c r="AC85" i="1"/>
  <c r="AC91" i="1"/>
  <c r="AC95" i="1"/>
  <c r="AC97" i="1"/>
  <c r="AC99" i="1"/>
  <c r="AC103" i="1"/>
  <c r="AC105" i="1"/>
  <c r="AC107" i="1"/>
  <c r="AC109" i="1"/>
  <c r="AC111" i="1"/>
  <c r="AC113" i="1"/>
  <c r="AC117" i="1"/>
  <c r="AC119" i="1"/>
  <c r="AC121" i="1"/>
  <c r="AC123" i="1"/>
  <c r="AC125" i="1"/>
  <c r="AC127" i="1"/>
  <c r="AC129" i="1"/>
  <c r="AC131" i="1"/>
  <c r="AC133" i="1"/>
  <c r="AC135" i="1"/>
  <c r="AC137" i="1"/>
  <c r="AC139" i="1"/>
  <c r="AC141" i="1"/>
  <c r="AC143" i="1"/>
  <c r="AC145" i="1"/>
  <c r="AC147" i="1"/>
  <c r="AC149" i="1"/>
  <c r="AC151" i="1"/>
  <c r="AC153" i="1"/>
  <c r="AC155" i="1"/>
  <c r="AC157" i="1"/>
  <c r="AC159" i="1"/>
  <c r="AC161" i="1"/>
  <c r="AC163" i="1"/>
  <c r="AC165" i="1"/>
  <c r="AC167" i="1"/>
  <c r="AC169" i="1"/>
  <c r="AC171" i="1"/>
  <c r="AC173" i="1"/>
  <c r="AC175" i="1"/>
  <c r="AC177" i="1"/>
  <c r="AC179" i="1"/>
  <c r="AC181" i="1"/>
  <c r="AC183" i="1"/>
  <c r="AC185" i="1"/>
  <c r="AC187" i="1"/>
  <c r="AC189" i="1"/>
  <c r="AC191" i="1"/>
  <c r="AC193" i="1"/>
  <c r="AC195" i="1"/>
  <c r="AC197" i="1"/>
  <c r="AC199" i="1"/>
  <c r="AC201" i="1"/>
  <c r="AC203" i="1"/>
  <c r="AC205" i="1"/>
  <c r="AC207" i="1"/>
  <c r="AC209" i="1"/>
  <c r="AC213" i="1"/>
  <c r="AC215" i="1"/>
  <c r="AC217" i="1"/>
  <c r="AC219" i="1"/>
  <c r="AC221" i="1"/>
  <c r="AC223" i="1"/>
  <c r="AC225" i="1"/>
  <c r="AC227" i="1"/>
  <c r="AC229" i="1"/>
  <c r="AC231" i="1"/>
  <c r="AC233" i="1"/>
  <c r="AC235" i="1"/>
  <c r="AC237" i="1"/>
  <c r="AC239" i="1"/>
  <c r="AC241" i="1"/>
  <c r="AC243" i="1"/>
  <c r="AC245" i="1"/>
  <c r="AC247" i="1"/>
  <c r="AC249" i="1"/>
  <c r="AC251" i="1"/>
  <c r="AC253" i="1"/>
  <c r="AC261" i="1"/>
  <c r="AC263" i="1"/>
  <c r="AC267" i="1"/>
  <c r="AC268" i="1"/>
  <c r="AC278" i="1"/>
  <c r="AC284" i="1"/>
  <c r="AC286" i="1"/>
  <c r="AC288" i="1"/>
  <c r="AC290" i="1"/>
  <c r="AC292" i="1"/>
  <c r="AC294" i="1"/>
  <c r="AC296" i="1"/>
  <c r="AC298" i="1"/>
  <c r="AC302" i="1"/>
  <c r="AC304" i="1"/>
  <c r="AC306" i="1"/>
  <c r="AC310" i="1"/>
  <c r="AC314" i="1"/>
  <c r="AC315" i="1"/>
  <c r="AC317" i="1"/>
  <c r="AC331" i="1"/>
  <c r="AC333" i="1"/>
  <c r="AC337" i="1"/>
  <c r="AC339" i="1"/>
  <c r="AC341" i="1"/>
  <c r="AC343" i="1"/>
  <c r="AC347" i="1"/>
  <c r="AC349" i="1"/>
  <c r="AC355" i="1"/>
  <c r="AC357" i="1"/>
  <c r="AC359" i="1"/>
  <c r="AC363" i="1"/>
  <c r="AC369" i="1"/>
  <c r="AC373" i="1"/>
  <c r="AC375" i="1"/>
  <c r="AC377" i="1"/>
  <c r="AC381" i="1"/>
  <c r="AC385" i="1"/>
  <c r="AC389" i="1"/>
  <c r="AC393" i="1"/>
  <c r="AC395" i="1"/>
  <c r="AC397" i="1"/>
  <c r="AC415" i="1"/>
  <c r="AC416" i="1"/>
  <c r="AC420" i="1"/>
  <c r="AC422" i="1"/>
  <c r="AC424" i="1"/>
  <c r="AC426" i="1"/>
  <c r="AC428" i="1"/>
  <c r="AC430" i="1"/>
  <c r="AC432" i="1"/>
  <c r="AC434" i="1"/>
  <c r="AC442" i="1"/>
  <c r="AC446" i="1"/>
  <c r="AC448" i="1"/>
  <c r="AC452" i="1"/>
  <c r="AC454" i="1"/>
  <c r="AC456" i="1"/>
  <c r="AC470" i="1"/>
  <c r="AC472" i="1"/>
  <c r="AC476" i="1"/>
  <c r="AC482" i="1"/>
  <c r="AC486" i="1"/>
  <c r="AC488" i="1"/>
  <c r="AC492" i="1"/>
  <c r="AC494" i="1"/>
  <c r="AC498" i="1"/>
  <c r="AC500" i="1"/>
  <c r="AC502" i="1"/>
  <c r="AC508" i="1"/>
  <c r="AC512" i="1"/>
  <c r="AC516" i="1"/>
  <c r="AC518" i="1"/>
  <c r="AC520" i="1"/>
  <c r="AC522" i="1"/>
  <c r="AC524" i="1"/>
  <c r="AC526" i="1"/>
  <c r="AC528" i="1"/>
  <c r="AC532" i="1"/>
  <c r="AC534" i="1"/>
  <c r="AC536" i="1"/>
  <c r="AC540" i="1"/>
  <c r="D28" i="2"/>
  <c r="G23" i="2"/>
  <c r="G24" i="2"/>
  <c r="G27" i="2"/>
  <c r="F23" i="2"/>
  <c r="F24" i="2"/>
  <c r="F27" i="2"/>
  <c r="E23" i="2"/>
  <c r="S59" i="3"/>
  <c r="R59" i="3"/>
  <c r="Q59" i="3"/>
  <c r="T59" i="3" s="1"/>
  <c r="P59" i="3"/>
  <c r="T58" i="3"/>
  <c r="S58" i="3"/>
  <c r="R58" i="3"/>
  <c r="Q58" i="3"/>
  <c r="P58" i="3"/>
  <c r="R57" i="3"/>
  <c r="Q57" i="3"/>
  <c r="P57" i="3"/>
  <c r="S57" i="3" s="1"/>
  <c r="T56" i="3"/>
  <c r="S56" i="3"/>
  <c r="R56" i="3"/>
  <c r="Q56" i="3"/>
  <c r="P56" i="3"/>
  <c r="R55" i="3"/>
  <c r="Q55" i="3"/>
  <c r="P55" i="3"/>
  <c r="S55" i="3" s="1"/>
  <c r="S54" i="3"/>
  <c r="R54" i="3"/>
  <c r="T54" i="3" s="1"/>
  <c r="Q54" i="3"/>
  <c r="P54" i="3"/>
  <c r="R53" i="3"/>
  <c r="Q53" i="3"/>
  <c r="P53" i="3"/>
  <c r="S53" i="3" s="1"/>
  <c r="T53" i="3" s="1"/>
  <c r="R52" i="3"/>
  <c r="Q52" i="3"/>
  <c r="T52" i="3" s="1"/>
  <c r="P52" i="3"/>
  <c r="S52" i="3" s="1"/>
  <c r="S51" i="3"/>
  <c r="R51" i="3"/>
  <c r="T51" i="3" s="1"/>
  <c r="Q51" i="3"/>
  <c r="P51" i="3"/>
  <c r="R50" i="3"/>
  <c r="Q50" i="3"/>
  <c r="T50" i="3" s="1"/>
  <c r="P50" i="3"/>
  <c r="S50" i="3" s="1"/>
  <c r="S49" i="3"/>
  <c r="T49" i="3" s="1"/>
  <c r="R49" i="3"/>
  <c r="Q49" i="3"/>
  <c r="P49" i="3"/>
  <c r="R48" i="3"/>
  <c r="Q48" i="3"/>
  <c r="P48" i="3"/>
  <c r="S48" i="3" s="1"/>
  <c r="S47" i="3"/>
  <c r="R47" i="3"/>
  <c r="Q47" i="3"/>
  <c r="T47" i="3" s="1"/>
  <c r="P47" i="3"/>
  <c r="S46" i="3"/>
  <c r="T46" i="3" s="1"/>
  <c r="R46" i="3"/>
  <c r="Q46" i="3"/>
  <c r="P46" i="3"/>
  <c r="R45" i="3"/>
  <c r="Q45" i="3"/>
  <c r="P45" i="3"/>
  <c r="S45" i="3" s="1"/>
  <c r="T44" i="3"/>
  <c r="S44" i="3"/>
  <c r="R44" i="3"/>
  <c r="Q44" i="3"/>
  <c r="P44" i="3"/>
  <c r="R43" i="3"/>
  <c r="Q43" i="3"/>
  <c r="P43" i="3"/>
  <c r="S43" i="3" s="1"/>
  <c r="S42" i="3"/>
  <c r="R42" i="3"/>
  <c r="T42" i="3" s="1"/>
  <c r="Q42" i="3"/>
  <c r="P42" i="3"/>
  <c r="R41" i="3"/>
  <c r="Q41" i="3"/>
  <c r="P41" i="3"/>
  <c r="S41" i="3" s="1"/>
  <c r="T41" i="3" s="1"/>
  <c r="R40" i="3"/>
  <c r="Q40" i="3"/>
  <c r="T40" i="3" s="1"/>
  <c r="P40" i="3"/>
  <c r="S40" i="3" s="1"/>
  <c r="S39" i="3"/>
  <c r="R39" i="3"/>
  <c r="T39" i="3" s="1"/>
  <c r="Q39" i="3"/>
  <c r="P39" i="3"/>
  <c r="R38" i="3"/>
  <c r="Q38" i="3"/>
  <c r="P38" i="3"/>
  <c r="S38" i="3" s="1"/>
  <c r="S37" i="3"/>
  <c r="T37" i="3" s="1"/>
  <c r="R37" i="3"/>
  <c r="Q37" i="3"/>
  <c r="P37" i="3"/>
  <c r="R36" i="3"/>
  <c r="Q36" i="3"/>
  <c r="T36" i="3" s="1"/>
  <c r="P36" i="3"/>
  <c r="S36" i="3" s="1"/>
  <c r="S35" i="3"/>
  <c r="R35" i="3"/>
  <c r="Q35" i="3"/>
  <c r="T35" i="3" s="1"/>
  <c r="P35" i="3"/>
  <c r="S34" i="3"/>
  <c r="T34" i="3" s="1"/>
  <c r="R34" i="3"/>
  <c r="Q34" i="3"/>
  <c r="P34" i="3"/>
  <c r="R33" i="3"/>
  <c r="Q33" i="3"/>
  <c r="P33" i="3"/>
  <c r="S33" i="3" s="1"/>
  <c r="T32" i="3"/>
  <c r="S32" i="3"/>
  <c r="R32" i="3"/>
  <c r="Q32" i="3"/>
  <c r="P32" i="3"/>
  <c r="R31" i="3"/>
  <c r="Q31" i="3"/>
  <c r="P31" i="3"/>
  <c r="S31" i="3" s="1"/>
  <c r="S30" i="3"/>
  <c r="R30" i="3"/>
  <c r="T30" i="3" s="1"/>
  <c r="Q30" i="3"/>
  <c r="P30" i="3"/>
  <c r="R29" i="3"/>
  <c r="Q29" i="3"/>
  <c r="P29" i="3"/>
  <c r="S29" i="3" s="1"/>
  <c r="T29" i="3" s="1"/>
  <c r="R28" i="3"/>
  <c r="Q28" i="3"/>
  <c r="P28" i="3"/>
  <c r="S28" i="3" s="1"/>
  <c r="S27" i="3"/>
  <c r="R27" i="3"/>
  <c r="T27" i="3" s="1"/>
  <c r="Q27" i="3"/>
  <c r="P27" i="3"/>
  <c r="R26" i="3"/>
  <c r="Q26" i="3"/>
  <c r="T26" i="3" s="1"/>
  <c r="P26" i="3"/>
  <c r="S26" i="3" s="1"/>
  <c r="S25" i="3"/>
  <c r="T25" i="3" s="1"/>
  <c r="R25" i="3"/>
  <c r="Q25" i="3"/>
  <c r="P25" i="3"/>
  <c r="R24" i="3"/>
  <c r="Q24" i="3"/>
  <c r="P24" i="3"/>
  <c r="S24" i="3" s="1"/>
  <c r="T24" i="3" s="1"/>
  <c r="R23" i="3"/>
  <c r="Q23" i="3"/>
  <c r="T23" i="3" s="1"/>
  <c r="P23" i="3"/>
  <c r="S23" i="3" s="1"/>
  <c r="S22" i="3"/>
  <c r="T22" i="3" s="1"/>
  <c r="R22" i="3"/>
  <c r="Q22" i="3"/>
  <c r="P22" i="3"/>
  <c r="R21" i="3"/>
  <c r="Q21" i="3"/>
  <c r="P21" i="3"/>
  <c r="S21" i="3" s="1"/>
  <c r="T20" i="3"/>
  <c r="S20" i="3"/>
  <c r="R20" i="3"/>
  <c r="Q20" i="3"/>
  <c r="P20" i="3"/>
  <c r="R19" i="3"/>
  <c r="Q19" i="3"/>
  <c r="P19" i="3"/>
  <c r="S19" i="3" s="1"/>
  <c r="S18" i="3"/>
  <c r="R18" i="3"/>
  <c r="Q18" i="3"/>
  <c r="T18" i="3" s="1"/>
  <c r="P18" i="3"/>
  <c r="T17" i="3"/>
  <c r="S17" i="3"/>
  <c r="R17" i="3"/>
  <c r="Q17" i="3"/>
  <c r="P17" i="3"/>
  <c r="R16" i="3"/>
  <c r="Q16" i="3"/>
  <c r="P16" i="3"/>
  <c r="S16" i="3" s="1"/>
  <c r="S15" i="3"/>
  <c r="R15" i="3"/>
  <c r="T15" i="3" s="1"/>
  <c r="Q15" i="3"/>
  <c r="P15" i="3"/>
  <c r="R14" i="3"/>
  <c r="Q14" i="3"/>
  <c r="T14" i="3" s="1"/>
  <c r="P14" i="3"/>
  <c r="S14" i="3" s="1"/>
  <c r="S13" i="3"/>
  <c r="T13" i="3" s="1"/>
  <c r="R13" i="3"/>
  <c r="Q13" i="3"/>
  <c r="P13" i="3"/>
  <c r="P12" i="3"/>
  <c r="S12" i="3" s="1"/>
  <c r="I12" i="3"/>
  <c r="R12" i="3" s="1"/>
  <c r="H12" i="3"/>
  <c r="Q12" i="3" s="1"/>
  <c r="S11" i="3"/>
  <c r="T11" i="3" s="1"/>
  <c r="R11" i="3"/>
  <c r="Q11" i="3"/>
  <c r="P11" i="3"/>
  <c r="I11" i="3"/>
  <c r="H11" i="3"/>
  <c r="P10" i="3"/>
  <c r="S10" i="3" s="1"/>
  <c r="I10" i="3"/>
  <c r="R10" i="3" s="1"/>
  <c r="H10" i="3"/>
  <c r="Q10" i="3" s="1"/>
  <c r="S9" i="3"/>
  <c r="R9" i="3"/>
  <c r="T9" i="3" s="1"/>
  <c r="Q9" i="3"/>
  <c r="P9" i="3"/>
  <c r="R8" i="3"/>
  <c r="Q8" i="3"/>
  <c r="P8" i="3"/>
  <c r="S8" i="3" s="1"/>
  <c r="S7" i="3"/>
  <c r="T7" i="3" s="1"/>
  <c r="R7" i="3"/>
  <c r="Q7" i="3"/>
  <c r="P7" i="3"/>
  <c r="R6" i="3"/>
  <c r="Q6" i="3"/>
  <c r="P6" i="3"/>
  <c r="S6" i="3" s="1"/>
  <c r="T6" i="3" s="1"/>
  <c r="R5" i="3"/>
  <c r="Q5" i="3"/>
  <c r="P5" i="3"/>
  <c r="S5" i="3" s="1"/>
  <c r="T4" i="3"/>
  <c r="S4" i="3"/>
  <c r="R4" i="3"/>
  <c r="Q4" i="3"/>
  <c r="P4" i="3"/>
  <c r="AL14" i="1"/>
  <c r="G12" i="2" s="1"/>
  <c r="AL18" i="1"/>
  <c r="G16" i="2" s="1"/>
  <c r="AJ7" i="1"/>
  <c r="D5" i="2" s="1"/>
  <c r="AJ9" i="1"/>
  <c r="D7" i="2" s="1"/>
  <c r="AJ11" i="1"/>
  <c r="AJ14" i="1"/>
  <c r="D12" i="2" s="1"/>
  <c r="AJ18" i="1"/>
  <c r="D16" i="2" s="1"/>
  <c r="AB312" i="1"/>
  <c r="AD312" i="1" s="1"/>
  <c r="AB311" i="1"/>
  <c r="X311" i="1"/>
  <c r="AB265" i="1"/>
  <c r="AB264" i="1"/>
  <c r="AB548" i="1"/>
  <c r="AD548" i="1" s="1"/>
  <c r="AB547" i="1"/>
  <c r="AD547" i="1" s="1"/>
  <c r="AB546" i="1"/>
  <c r="AD546" i="1" s="1"/>
  <c r="AB545" i="1"/>
  <c r="AC545" i="1" s="1"/>
  <c r="W545" i="1"/>
  <c r="X545" i="1" s="1"/>
  <c r="L545" i="1"/>
  <c r="AB544" i="1"/>
  <c r="AC544" i="1" s="1"/>
  <c r="W544" i="1"/>
  <c r="X544" i="1" s="1"/>
  <c r="L544" i="1"/>
  <c r="AB543" i="1"/>
  <c r="AC543" i="1" s="1"/>
  <c r="W543" i="1"/>
  <c r="X543" i="1" s="1"/>
  <c r="L543" i="1"/>
  <c r="AB542" i="1"/>
  <c r="AD542" i="1" s="1"/>
  <c r="W542" i="1"/>
  <c r="X542" i="1" s="1"/>
  <c r="L542" i="1"/>
  <c r="AB541" i="1"/>
  <c r="AD541" i="1" s="1"/>
  <c r="W541" i="1"/>
  <c r="X541" i="1" s="1"/>
  <c r="L541" i="1"/>
  <c r="AB413" i="1"/>
  <c r="AC413" i="1" s="1"/>
  <c r="AB412" i="1"/>
  <c r="AC412" i="1" s="1"/>
  <c r="AB411" i="1"/>
  <c r="AC411" i="1" s="1"/>
  <c r="AB410" i="1"/>
  <c r="AD410" i="1" s="1"/>
  <c r="AB409" i="1"/>
  <c r="AD409" i="1" s="1"/>
  <c r="AB408" i="1"/>
  <c r="AB407" i="1"/>
  <c r="AD407" i="1" s="1"/>
  <c r="AB406" i="1"/>
  <c r="AD406" i="1" s="1"/>
  <c r="W406" i="1"/>
  <c r="X406" i="1" s="1"/>
  <c r="L406" i="1"/>
  <c r="AB405" i="1"/>
  <c r="AD405" i="1" s="1"/>
  <c r="W405" i="1"/>
  <c r="X405" i="1" s="1"/>
  <c r="L405" i="1"/>
  <c r="AB404" i="1"/>
  <c r="AD404" i="1" s="1"/>
  <c r="AB403" i="1"/>
  <c r="AD403" i="1" s="1"/>
  <c r="AB402" i="1"/>
  <c r="AD402" i="1" s="1"/>
  <c r="X402" i="1"/>
  <c r="AA401" i="1"/>
  <c r="AB401" i="1" s="1"/>
  <c r="AC401" i="1" s="1"/>
  <c r="X401" i="1"/>
  <c r="H401" i="1"/>
  <c r="AA400" i="1"/>
  <c r="H400" i="1" s="1"/>
  <c r="W400" i="1"/>
  <c r="X400" i="1" s="1"/>
  <c r="L400" i="1"/>
  <c r="AB399" i="1"/>
  <c r="AC399" i="1" s="1"/>
  <c r="W399" i="1"/>
  <c r="X399" i="1" s="1"/>
  <c r="L399" i="1"/>
  <c r="AB398" i="1"/>
  <c r="AD398" i="1" s="1"/>
  <c r="W398" i="1"/>
  <c r="X398" i="1" s="1"/>
  <c r="L398" i="1"/>
  <c r="AI11" i="1" l="1"/>
  <c r="E9" i="2" s="1"/>
  <c r="AB313" i="1"/>
  <c r="AD412" i="1"/>
  <c r="AC410" i="1"/>
  <c r="AC398" i="1"/>
  <c r="AD545" i="1"/>
  <c r="AC542" i="1"/>
  <c r="AD544" i="1"/>
  <c r="AC541" i="1"/>
  <c r="AD413" i="1"/>
  <c r="AD265" i="1"/>
  <c r="AC265" i="1"/>
  <c r="AD401" i="1"/>
  <c r="AD408" i="1"/>
  <c r="AC408" i="1"/>
  <c r="AI9" i="1"/>
  <c r="E7" i="2" s="1"/>
  <c r="AD264" i="1"/>
  <c r="AC264" i="1"/>
  <c r="AK9" i="1" s="1"/>
  <c r="F7" i="2" s="1"/>
  <c r="AC409" i="1"/>
  <c r="AC312" i="1"/>
  <c r="AD543" i="1"/>
  <c r="AD411" i="1"/>
  <c r="AD399" i="1"/>
  <c r="AC407" i="1"/>
  <c r="AC311" i="1"/>
  <c r="AC406" i="1"/>
  <c r="AC405" i="1"/>
  <c r="AC548" i="1"/>
  <c r="AC404" i="1"/>
  <c r="AD311" i="1"/>
  <c r="AL11" i="1" s="1"/>
  <c r="G9" i="2" s="1"/>
  <c r="AC547" i="1"/>
  <c r="AC403" i="1"/>
  <c r="AC546" i="1"/>
  <c r="AC402" i="1"/>
  <c r="AI18" i="1"/>
  <c r="E16" i="2" s="1"/>
  <c r="T57" i="3"/>
  <c r="T8" i="3"/>
  <c r="T31" i="3"/>
  <c r="T21" i="3"/>
  <c r="T28" i="3"/>
  <c r="T38" i="3"/>
  <c r="T48" i="3"/>
  <c r="T55" i="3"/>
  <c r="T5" i="3"/>
  <c r="T60" i="3" s="1"/>
  <c r="E20" i="2" s="1"/>
  <c r="T12" i="3"/>
  <c r="T45" i="3"/>
  <c r="T10" i="3"/>
  <c r="T16" i="3"/>
  <c r="T19" i="3"/>
  <c r="T43" i="3"/>
  <c r="T33" i="3"/>
  <c r="AB266" i="1"/>
  <c r="AB549" i="1"/>
  <c r="AB400" i="1"/>
  <c r="AK18" i="1" l="1"/>
  <c r="F16" i="2" s="1"/>
  <c r="AL9" i="1"/>
  <c r="G7" i="2" s="1"/>
  <c r="AC400" i="1"/>
  <c r="AK7" i="1" s="1"/>
  <c r="F5" i="2" s="1"/>
  <c r="AD400" i="1"/>
  <c r="AL7" i="1" s="1"/>
  <c r="G5" i="2" s="1"/>
  <c r="AC549" i="1"/>
  <c r="AD266" i="1"/>
  <c r="AC266" i="1"/>
  <c r="AD313" i="1"/>
  <c r="AC313" i="1"/>
  <c r="AK11" i="1"/>
  <c r="F9" i="2" s="1"/>
  <c r="E26" i="2"/>
  <c r="G20" i="2"/>
  <c r="F20" i="2"/>
  <c r="AB414" i="1"/>
  <c r="AI7" i="1"/>
  <c r="E5" i="2" s="1"/>
  <c r="AB530" i="1"/>
  <c r="AB514" i="1"/>
  <c r="AB510" i="1"/>
  <c r="AB506" i="1"/>
  <c r="AB504" i="1"/>
  <c r="AB496" i="1"/>
  <c r="AB490" i="1"/>
  <c r="AB484" i="1"/>
  <c r="AB480" i="1"/>
  <c r="AB478" i="1"/>
  <c r="AB474" i="1"/>
  <c r="AB468" i="1"/>
  <c r="AB466" i="1"/>
  <c r="AB464" i="1"/>
  <c r="AB462" i="1"/>
  <c r="AB460" i="1"/>
  <c r="AB458" i="1"/>
  <c r="AB450" i="1"/>
  <c r="AB444" i="1"/>
  <c r="AB440" i="1"/>
  <c r="AB438" i="1"/>
  <c r="AB436" i="1"/>
  <c r="AB418" i="1"/>
  <c r="AB391" i="1"/>
  <c r="AB387" i="1"/>
  <c r="AB383" i="1"/>
  <c r="AB379" i="1"/>
  <c r="AB371" i="1"/>
  <c r="AB367" i="1"/>
  <c r="AB365" i="1"/>
  <c r="AB361" i="1"/>
  <c r="AB353" i="1"/>
  <c r="AB351" i="1"/>
  <c r="AB345" i="1"/>
  <c r="AB335" i="1"/>
  <c r="AB329" i="1"/>
  <c r="AB327" i="1"/>
  <c r="AB325" i="1"/>
  <c r="AB323" i="1"/>
  <c r="AB321" i="1"/>
  <c r="AB319" i="1"/>
  <c r="AB308" i="1"/>
  <c r="AB300" i="1"/>
  <c r="AB282" i="1"/>
  <c r="AB280" i="1"/>
  <c r="AB276" i="1"/>
  <c r="AB274" i="1"/>
  <c r="AB272" i="1"/>
  <c r="AB270" i="1"/>
  <c r="AB259" i="1"/>
  <c r="AB257" i="1"/>
  <c r="AB255" i="1"/>
  <c r="AB211" i="1"/>
  <c r="AB115" i="1"/>
  <c r="AB101" i="1"/>
  <c r="AB93" i="1"/>
  <c r="AB89" i="1"/>
  <c r="AB87" i="1"/>
  <c r="AB53" i="1"/>
  <c r="AB51" i="1"/>
  <c r="AB41" i="1"/>
  <c r="AB39" i="1"/>
  <c r="AB37" i="1"/>
  <c r="AB29" i="1"/>
  <c r="AB23" i="1"/>
  <c r="AC329" i="1" l="1"/>
  <c r="AD329" i="1"/>
  <c r="AD276" i="1"/>
  <c r="AC276" i="1"/>
  <c r="AD478" i="1"/>
  <c r="AC478" i="1"/>
  <c r="AD282" i="1"/>
  <c r="AC282" i="1"/>
  <c r="AC101" i="1"/>
  <c r="AD101" i="1"/>
  <c r="AD490" i="1"/>
  <c r="AC490" i="1"/>
  <c r="AD308" i="1"/>
  <c r="AC308" i="1"/>
  <c r="AC365" i="1"/>
  <c r="AD365" i="1"/>
  <c r="AD450" i="1"/>
  <c r="AC450" i="1"/>
  <c r="AC496" i="1"/>
  <c r="AD496" i="1"/>
  <c r="AC51" i="1"/>
  <c r="AD51" i="1"/>
  <c r="AC87" i="1"/>
  <c r="AD87" i="1"/>
  <c r="AC89" i="1"/>
  <c r="AD89" i="1"/>
  <c r="AD93" i="1"/>
  <c r="AC93" i="1"/>
  <c r="AC353" i="1"/>
  <c r="AD353" i="1"/>
  <c r="AD300" i="1"/>
  <c r="AC300" i="1"/>
  <c r="AD361" i="1"/>
  <c r="AC361" i="1"/>
  <c r="AD367" i="1"/>
  <c r="AC367" i="1"/>
  <c r="AD458" i="1"/>
  <c r="AC458" i="1"/>
  <c r="AD504" i="1"/>
  <c r="AC504" i="1"/>
  <c r="AD391" i="1"/>
  <c r="AC391" i="1"/>
  <c r="AC436" i="1"/>
  <c r="AD436" i="1"/>
  <c r="AD480" i="1"/>
  <c r="AC480" i="1"/>
  <c r="AD29" i="1"/>
  <c r="AC29" i="1"/>
  <c r="AD272" i="1"/>
  <c r="AC272" i="1"/>
  <c r="AD345" i="1"/>
  <c r="AC345" i="1"/>
  <c r="AC280" i="1"/>
  <c r="AD280" i="1"/>
  <c r="AC484" i="1"/>
  <c r="AD484" i="1"/>
  <c r="AD211" i="1"/>
  <c r="AC211" i="1"/>
  <c r="AD319" i="1"/>
  <c r="AC319" i="1"/>
  <c r="AD371" i="1"/>
  <c r="AC371" i="1"/>
  <c r="AD506" i="1"/>
  <c r="AC506" i="1"/>
  <c r="AC257" i="1"/>
  <c r="AD257" i="1"/>
  <c r="AD323" i="1"/>
  <c r="AC323" i="1"/>
  <c r="AD462" i="1"/>
  <c r="AC462" i="1"/>
  <c r="AD259" i="1"/>
  <c r="AC259" i="1"/>
  <c r="AD325" i="1"/>
  <c r="AC325" i="1"/>
  <c r="AD383" i="1"/>
  <c r="AC383" i="1"/>
  <c r="AD464" i="1"/>
  <c r="AC464" i="1"/>
  <c r="AD514" i="1"/>
  <c r="AC514" i="1"/>
  <c r="AD468" i="1"/>
  <c r="AC468" i="1"/>
  <c r="AC351" i="1"/>
  <c r="AD351" i="1"/>
  <c r="AD438" i="1"/>
  <c r="AC438" i="1"/>
  <c r="AD440" i="1"/>
  <c r="AC440" i="1"/>
  <c r="AD444" i="1"/>
  <c r="AC444" i="1"/>
  <c r="AD115" i="1"/>
  <c r="AC115" i="1"/>
  <c r="AD23" i="1"/>
  <c r="AC23" i="1"/>
  <c r="AC255" i="1"/>
  <c r="AD255" i="1"/>
  <c r="AD321" i="1"/>
  <c r="AC321" i="1"/>
  <c r="AC460" i="1"/>
  <c r="AD460" i="1"/>
  <c r="AC37" i="1"/>
  <c r="AD37" i="1"/>
  <c r="AD379" i="1"/>
  <c r="AC379" i="1"/>
  <c r="AD510" i="1"/>
  <c r="AC510" i="1"/>
  <c r="AC39" i="1"/>
  <c r="AD39" i="1"/>
  <c r="AD41" i="1"/>
  <c r="AC41" i="1"/>
  <c r="AD270" i="1"/>
  <c r="AC270" i="1"/>
  <c r="AC327" i="1"/>
  <c r="AD327" i="1"/>
  <c r="AC387" i="1"/>
  <c r="AD387" i="1"/>
  <c r="AD466" i="1"/>
  <c r="AC466" i="1"/>
  <c r="AD530" i="1"/>
  <c r="AC530" i="1"/>
  <c r="AD53" i="1"/>
  <c r="AC53" i="1"/>
  <c r="AD274" i="1"/>
  <c r="AC274" i="1"/>
  <c r="AD335" i="1"/>
  <c r="AC335" i="1"/>
  <c r="AD418" i="1"/>
  <c r="AC418" i="1"/>
  <c r="AD474" i="1"/>
  <c r="AC474" i="1"/>
  <c r="AD414" i="1"/>
  <c r="AC414" i="1"/>
  <c r="G26" i="2"/>
  <c r="F26" i="2"/>
  <c r="AB559" i="1" l="1"/>
  <c r="AB558" i="1"/>
  <c r="J6" i="1" l="1"/>
  <c r="L6" i="1"/>
  <c r="P6" i="1"/>
  <c r="R6" i="1"/>
  <c r="U6" i="1"/>
  <c r="V6" i="1" s="1"/>
  <c r="W6" i="1"/>
  <c r="X6" i="1" s="1"/>
  <c r="H8" i="1"/>
  <c r="L8" i="1"/>
  <c r="P8" i="1"/>
  <c r="R8" i="1"/>
  <c r="W8" i="1"/>
  <c r="X8" i="1" s="1"/>
  <c r="J10" i="1"/>
  <c r="L10" i="1"/>
  <c r="P10" i="1"/>
  <c r="R10" i="1"/>
  <c r="U10" i="1"/>
  <c r="W10" i="1"/>
  <c r="X10" i="1" s="1"/>
  <c r="AB10" i="1"/>
  <c r="J12" i="1"/>
  <c r="L12" i="1"/>
  <c r="P12" i="1"/>
  <c r="R12" i="1"/>
  <c r="U12" i="1"/>
  <c r="V12" i="1" s="1"/>
  <c r="W12" i="1"/>
  <c r="X12" i="1" s="1"/>
  <c r="J14" i="1"/>
  <c r="L14" i="1"/>
  <c r="P14" i="1"/>
  <c r="R14" i="1"/>
  <c r="U14" i="1"/>
  <c r="V14" i="1" s="1"/>
  <c r="W14" i="1"/>
  <c r="AA14" i="1" s="1"/>
  <c r="J18" i="1"/>
  <c r="L18" i="1"/>
  <c r="P18" i="1"/>
  <c r="R18" i="1"/>
  <c r="U18" i="1"/>
  <c r="W18" i="1"/>
  <c r="X18" i="1" s="1"/>
  <c r="AB18" i="1"/>
  <c r="J20" i="1"/>
  <c r="L20" i="1"/>
  <c r="P20" i="1"/>
  <c r="R20" i="1"/>
  <c r="U20" i="1"/>
  <c r="W20" i="1"/>
  <c r="X20" i="1" s="1"/>
  <c r="AB20" i="1"/>
  <c r="J22" i="1"/>
  <c r="L22" i="1"/>
  <c r="P22" i="1"/>
  <c r="R22" i="1"/>
  <c r="U22" i="1"/>
  <c r="W22" i="1"/>
  <c r="X22" i="1" s="1"/>
  <c r="AB22" i="1"/>
  <c r="J24" i="1"/>
  <c r="L24" i="1"/>
  <c r="P24" i="1"/>
  <c r="R24" i="1"/>
  <c r="U24" i="1"/>
  <c r="W24" i="1"/>
  <c r="X24" i="1" s="1"/>
  <c r="AB24" i="1"/>
  <c r="J26" i="1"/>
  <c r="L26" i="1"/>
  <c r="P26" i="1"/>
  <c r="R26" i="1"/>
  <c r="U26" i="1"/>
  <c r="W26" i="1"/>
  <c r="X26" i="1" s="1"/>
  <c r="AB26" i="1"/>
  <c r="J28" i="1"/>
  <c r="L28" i="1"/>
  <c r="P28" i="1"/>
  <c r="R28" i="1"/>
  <c r="U28" i="1"/>
  <c r="W28" i="1"/>
  <c r="X28" i="1" s="1"/>
  <c r="AB28" i="1"/>
  <c r="J30" i="1"/>
  <c r="L30" i="1"/>
  <c r="P30" i="1"/>
  <c r="R30" i="1"/>
  <c r="U30" i="1"/>
  <c r="W30" i="1"/>
  <c r="X30" i="1" s="1"/>
  <c r="AB30" i="1"/>
  <c r="J32" i="1"/>
  <c r="L32" i="1"/>
  <c r="P32" i="1"/>
  <c r="R32" i="1"/>
  <c r="U32" i="1"/>
  <c r="W32" i="1"/>
  <c r="X32" i="1" s="1"/>
  <c r="AB32" i="1"/>
  <c r="J34" i="1"/>
  <c r="L34" i="1"/>
  <c r="P34" i="1"/>
  <c r="R34" i="1"/>
  <c r="U34" i="1"/>
  <c r="W34" i="1"/>
  <c r="X34" i="1" s="1"/>
  <c r="AB34" i="1"/>
  <c r="J36" i="1"/>
  <c r="L36" i="1"/>
  <c r="P36" i="1"/>
  <c r="R36" i="1"/>
  <c r="U36" i="1"/>
  <c r="W36" i="1"/>
  <c r="X36" i="1" s="1"/>
  <c r="AB36" i="1"/>
  <c r="J38" i="1"/>
  <c r="L38" i="1"/>
  <c r="P38" i="1"/>
  <c r="R38" i="1"/>
  <c r="U38" i="1"/>
  <c r="W38" i="1"/>
  <c r="X38" i="1" s="1"/>
  <c r="AB38" i="1"/>
  <c r="J40" i="1"/>
  <c r="L40" i="1"/>
  <c r="P40" i="1"/>
  <c r="R40" i="1"/>
  <c r="U40" i="1"/>
  <c r="W40" i="1"/>
  <c r="X40" i="1" s="1"/>
  <c r="AB40" i="1"/>
  <c r="J42" i="1"/>
  <c r="L42" i="1"/>
  <c r="P42" i="1"/>
  <c r="R42" i="1"/>
  <c r="U42" i="1"/>
  <c r="W42" i="1"/>
  <c r="X42" i="1" s="1"/>
  <c r="AB42" i="1"/>
  <c r="J44" i="1"/>
  <c r="L44" i="1"/>
  <c r="P44" i="1"/>
  <c r="R44" i="1"/>
  <c r="U44" i="1"/>
  <c r="W44" i="1"/>
  <c r="X44" i="1" s="1"/>
  <c r="AB44" i="1"/>
  <c r="J46" i="1"/>
  <c r="L46" i="1"/>
  <c r="P46" i="1"/>
  <c r="R46" i="1"/>
  <c r="U46" i="1"/>
  <c r="W46" i="1"/>
  <c r="X46" i="1" s="1"/>
  <c r="AB46" i="1"/>
  <c r="J48" i="1"/>
  <c r="L48" i="1"/>
  <c r="P48" i="1"/>
  <c r="R48" i="1"/>
  <c r="U48" i="1"/>
  <c r="W48" i="1"/>
  <c r="X48" i="1" s="1"/>
  <c r="AB48" i="1"/>
  <c r="J50" i="1"/>
  <c r="L50" i="1"/>
  <c r="P50" i="1"/>
  <c r="R50" i="1"/>
  <c r="U50" i="1"/>
  <c r="W50" i="1"/>
  <c r="X50" i="1" s="1"/>
  <c r="AB50" i="1"/>
  <c r="J52" i="1"/>
  <c r="L52" i="1"/>
  <c r="P52" i="1"/>
  <c r="R52" i="1"/>
  <c r="U52" i="1"/>
  <c r="W52" i="1"/>
  <c r="X52" i="1" s="1"/>
  <c r="AB52" i="1"/>
  <c r="J54" i="1"/>
  <c r="L54" i="1"/>
  <c r="P54" i="1"/>
  <c r="R54" i="1"/>
  <c r="U54" i="1"/>
  <c r="W54" i="1"/>
  <c r="X54" i="1" s="1"/>
  <c r="AB54" i="1"/>
  <c r="J56" i="1"/>
  <c r="L56" i="1"/>
  <c r="P56" i="1"/>
  <c r="R56" i="1"/>
  <c r="U56" i="1"/>
  <c r="W56" i="1"/>
  <c r="X56" i="1" s="1"/>
  <c r="AB56" i="1"/>
  <c r="J58" i="1"/>
  <c r="L58" i="1"/>
  <c r="P58" i="1"/>
  <c r="R58" i="1"/>
  <c r="U58" i="1"/>
  <c r="W58" i="1"/>
  <c r="X58" i="1" s="1"/>
  <c r="AB58" i="1"/>
  <c r="J60" i="1"/>
  <c r="L60" i="1"/>
  <c r="P60" i="1"/>
  <c r="R60" i="1"/>
  <c r="U60" i="1"/>
  <c r="W60" i="1"/>
  <c r="X60" i="1" s="1"/>
  <c r="AB60" i="1"/>
  <c r="J62" i="1"/>
  <c r="L62" i="1"/>
  <c r="P62" i="1"/>
  <c r="R62" i="1"/>
  <c r="U62" i="1"/>
  <c r="W62" i="1"/>
  <c r="X62" i="1" s="1"/>
  <c r="AB62" i="1"/>
  <c r="J64" i="1"/>
  <c r="L64" i="1"/>
  <c r="P64" i="1"/>
  <c r="R64" i="1"/>
  <c r="U64" i="1"/>
  <c r="W64" i="1"/>
  <c r="X64" i="1" s="1"/>
  <c r="AB64" i="1"/>
  <c r="J66" i="1"/>
  <c r="L66" i="1"/>
  <c r="P66" i="1"/>
  <c r="R66" i="1"/>
  <c r="U66" i="1"/>
  <c r="W66" i="1"/>
  <c r="X66" i="1" s="1"/>
  <c r="AB66" i="1"/>
  <c r="J68" i="1"/>
  <c r="L68" i="1"/>
  <c r="P68" i="1"/>
  <c r="R68" i="1"/>
  <c r="U68" i="1"/>
  <c r="W68" i="1"/>
  <c r="X68" i="1" s="1"/>
  <c r="AB68" i="1"/>
  <c r="J70" i="1"/>
  <c r="L70" i="1"/>
  <c r="P70" i="1"/>
  <c r="R70" i="1"/>
  <c r="U70" i="1"/>
  <c r="W70" i="1"/>
  <c r="X70" i="1" s="1"/>
  <c r="AB70" i="1"/>
  <c r="J72" i="1"/>
  <c r="L72" i="1"/>
  <c r="P72" i="1"/>
  <c r="R72" i="1"/>
  <c r="U72" i="1"/>
  <c r="W72" i="1"/>
  <c r="X72" i="1" s="1"/>
  <c r="AB72" i="1"/>
  <c r="J74" i="1"/>
  <c r="L74" i="1"/>
  <c r="P74" i="1"/>
  <c r="R74" i="1"/>
  <c r="U74" i="1"/>
  <c r="W74" i="1"/>
  <c r="X74" i="1" s="1"/>
  <c r="AB74" i="1"/>
  <c r="J76" i="1"/>
  <c r="L76" i="1"/>
  <c r="P76" i="1"/>
  <c r="R76" i="1"/>
  <c r="U76" i="1"/>
  <c r="W76" i="1"/>
  <c r="X76" i="1" s="1"/>
  <c r="AB76" i="1"/>
  <c r="J78" i="1"/>
  <c r="L78" i="1"/>
  <c r="P78" i="1"/>
  <c r="R78" i="1"/>
  <c r="U78" i="1"/>
  <c r="W78" i="1"/>
  <c r="X78" i="1" s="1"/>
  <c r="AB78" i="1"/>
  <c r="J80" i="1"/>
  <c r="L80" i="1"/>
  <c r="P80" i="1"/>
  <c r="R80" i="1"/>
  <c r="U80" i="1"/>
  <c r="W80" i="1"/>
  <c r="X80" i="1" s="1"/>
  <c r="AB80" i="1"/>
  <c r="J82" i="1"/>
  <c r="L82" i="1"/>
  <c r="P82" i="1"/>
  <c r="R82" i="1"/>
  <c r="U82" i="1"/>
  <c r="W82" i="1"/>
  <c r="X82" i="1" s="1"/>
  <c r="AB82" i="1"/>
  <c r="J86" i="1"/>
  <c r="L86" i="1"/>
  <c r="P86" i="1"/>
  <c r="R86" i="1"/>
  <c r="U86" i="1"/>
  <c r="V86" i="1" s="1"/>
  <c r="W86" i="1"/>
  <c r="X86" i="1" s="1"/>
  <c r="H88" i="1"/>
  <c r="U88" i="1" s="1"/>
  <c r="V88" i="1" s="1"/>
  <c r="L88" i="1"/>
  <c r="P88" i="1"/>
  <c r="R88" i="1"/>
  <c r="W88" i="1"/>
  <c r="J90" i="1"/>
  <c r="L90" i="1"/>
  <c r="P90" i="1"/>
  <c r="R90" i="1"/>
  <c r="U90" i="1"/>
  <c r="V90" i="1" s="1"/>
  <c r="W90" i="1"/>
  <c r="AA90" i="1" s="1"/>
  <c r="J92" i="1"/>
  <c r="L92" i="1"/>
  <c r="P92" i="1"/>
  <c r="R92" i="1"/>
  <c r="U92" i="1"/>
  <c r="V92" i="1" s="1"/>
  <c r="W92" i="1"/>
  <c r="J94" i="1"/>
  <c r="L94" i="1"/>
  <c r="P94" i="1"/>
  <c r="R94" i="1"/>
  <c r="U94" i="1"/>
  <c r="W94" i="1"/>
  <c r="X94" i="1" s="1"/>
  <c r="AB94" i="1"/>
  <c r="J96" i="1"/>
  <c r="L96" i="1"/>
  <c r="P96" i="1"/>
  <c r="R96" i="1"/>
  <c r="U96" i="1"/>
  <c r="W96" i="1"/>
  <c r="X96" i="1" s="1"/>
  <c r="AB96" i="1"/>
  <c r="J98" i="1"/>
  <c r="L98" i="1"/>
  <c r="P98" i="1"/>
  <c r="R98" i="1"/>
  <c r="U98" i="1"/>
  <c r="W98" i="1"/>
  <c r="X98" i="1" s="1"/>
  <c r="AB98" i="1"/>
  <c r="J100" i="1"/>
  <c r="L100" i="1"/>
  <c r="P100" i="1"/>
  <c r="R100" i="1"/>
  <c r="U100" i="1"/>
  <c r="W100" i="1"/>
  <c r="X100" i="1" s="1"/>
  <c r="AB100" i="1"/>
  <c r="J102" i="1"/>
  <c r="L102" i="1"/>
  <c r="P102" i="1"/>
  <c r="R102" i="1"/>
  <c r="U102" i="1"/>
  <c r="W102" i="1"/>
  <c r="X102" i="1" s="1"/>
  <c r="AB102" i="1"/>
  <c r="J104" i="1"/>
  <c r="L104" i="1"/>
  <c r="P104" i="1"/>
  <c r="R104" i="1"/>
  <c r="U104" i="1"/>
  <c r="W104" i="1"/>
  <c r="X104" i="1" s="1"/>
  <c r="AB104" i="1"/>
  <c r="J106" i="1"/>
  <c r="L106" i="1"/>
  <c r="P106" i="1"/>
  <c r="R106" i="1"/>
  <c r="U106" i="1"/>
  <c r="W106" i="1"/>
  <c r="X106" i="1" s="1"/>
  <c r="AB106" i="1"/>
  <c r="J108" i="1"/>
  <c r="L108" i="1"/>
  <c r="P108" i="1"/>
  <c r="R108" i="1"/>
  <c r="U108" i="1"/>
  <c r="W108" i="1"/>
  <c r="X108" i="1" s="1"/>
  <c r="AB108" i="1"/>
  <c r="J110" i="1"/>
  <c r="L110" i="1"/>
  <c r="P110" i="1"/>
  <c r="R110" i="1"/>
  <c r="U110" i="1"/>
  <c r="W110" i="1"/>
  <c r="X110" i="1" s="1"/>
  <c r="AB110" i="1"/>
  <c r="J112" i="1"/>
  <c r="L112" i="1"/>
  <c r="P112" i="1"/>
  <c r="R112" i="1"/>
  <c r="U112" i="1"/>
  <c r="W112" i="1"/>
  <c r="X112" i="1" s="1"/>
  <c r="AB112" i="1"/>
  <c r="J16" i="1"/>
  <c r="L16" i="1"/>
  <c r="P16" i="1"/>
  <c r="R16" i="1"/>
  <c r="U16" i="1"/>
  <c r="W16" i="1"/>
  <c r="X16" i="1" s="1"/>
  <c r="AB16" i="1"/>
  <c r="J114" i="1"/>
  <c r="L114" i="1"/>
  <c r="P114" i="1"/>
  <c r="R114" i="1"/>
  <c r="U114" i="1"/>
  <c r="W114" i="1"/>
  <c r="X114" i="1" s="1"/>
  <c r="AB114" i="1"/>
  <c r="J118" i="1"/>
  <c r="L118" i="1"/>
  <c r="P118" i="1"/>
  <c r="R118" i="1"/>
  <c r="U118" i="1"/>
  <c r="W118" i="1"/>
  <c r="X118" i="1" s="1"/>
  <c r="AB118" i="1"/>
  <c r="J120" i="1"/>
  <c r="K120" i="1"/>
  <c r="W120" i="1" s="1"/>
  <c r="AA120" i="1" s="1"/>
  <c r="P120" i="1"/>
  <c r="R120" i="1"/>
  <c r="U120" i="1"/>
  <c r="V120" i="1" s="1"/>
  <c r="J122" i="1"/>
  <c r="K122" i="1"/>
  <c r="L122" i="1" s="1"/>
  <c r="P122" i="1"/>
  <c r="R122" i="1"/>
  <c r="U122" i="1"/>
  <c r="V122" i="1" s="1"/>
  <c r="J124" i="1"/>
  <c r="K124" i="1"/>
  <c r="L124" i="1" s="1"/>
  <c r="P124" i="1"/>
  <c r="R124" i="1"/>
  <c r="U124" i="1"/>
  <c r="V124" i="1" s="1"/>
  <c r="J126" i="1"/>
  <c r="K126" i="1"/>
  <c r="W126" i="1" s="1"/>
  <c r="X126" i="1" s="1"/>
  <c r="P126" i="1"/>
  <c r="R126" i="1"/>
  <c r="U126" i="1"/>
  <c r="V126" i="1" s="1"/>
  <c r="J128" i="1"/>
  <c r="K128" i="1"/>
  <c r="W128" i="1" s="1"/>
  <c r="P128" i="1"/>
  <c r="R128" i="1"/>
  <c r="U128" i="1"/>
  <c r="V128" i="1" s="1"/>
  <c r="J130" i="1"/>
  <c r="K130" i="1"/>
  <c r="W130" i="1" s="1"/>
  <c r="X130" i="1" s="1"/>
  <c r="P130" i="1"/>
  <c r="R130" i="1"/>
  <c r="U130" i="1"/>
  <c r="V130" i="1" s="1"/>
  <c r="J132" i="1"/>
  <c r="K132" i="1"/>
  <c r="L132" i="1" s="1"/>
  <c r="P132" i="1"/>
  <c r="R132" i="1"/>
  <c r="U132" i="1"/>
  <c r="V132" i="1" s="1"/>
  <c r="J134" i="1"/>
  <c r="K134" i="1"/>
  <c r="L134" i="1" s="1"/>
  <c r="P134" i="1"/>
  <c r="R134" i="1"/>
  <c r="U134" i="1"/>
  <c r="V134" i="1" s="1"/>
  <c r="J136" i="1"/>
  <c r="K136" i="1"/>
  <c r="W136" i="1" s="1"/>
  <c r="X136" i="1" s="1"/>
  <c r="P136" i="1"/>
  <c r="R136" i="1"/>
  <c r="U136" i="1"/>
  <c r="V136" i="1" s="1"/>
  <c r="J138" i="1"/>
  <c r="K138" i="1"/>
  <c r="L138" i="1" s="1"/>
  <c r="P138" i="1"/>
  <c r="R138" i="1"/>
  <c r="U138" i="1"/>
  <c r="V138" i="1" s="1"/>
  <c r="J140" i="1"/>
  <c r="K140" i="1"/>
  <c r="L140" i="1" s="1"/>
  <c r="P140" i="1"/>
  <c r="R140" i="1"/>
  <c r="U140" i="1"/>
  <c r="V140" i="1" s="1"/>
  <c r="J142" i="1"/>
  <c r="K142" i="1"/>
  <c r="P142" i="1"/>
  <c r="R142" i="1"/>
  <c r="U142" i="1"/>
  <c r="V142" i="1" s="1"/>
  <c r="J144" i="1"/>
  <c r="K144" i="1"/>
  <c r="L144" i="1" s="1"/>
  <c r="P144" i="1"/>
  <c r="R144" i="1"/>
  <c r="U144" i="1"/>
  <c r="V144" i="1" s="1"/>
  <c r="J146" i="1"/>
  <c r="K146" i="1"/>
  <c r="L146" i="1" s="1"/>
  <c r="P146" i="1"/>
  <c r="R146" i="1"/>
  <c r="U146" i="1"/>
  <c r="V146" i="1" s="1"/>
  <c r="J148" i="1"/>
  <c r="K148" i="1"/>
  <c r="W148" i="1" s="1"/>
  <c r="X148" i="1" s="1"/>
  <c r="P148" i="1"/>
  <c r="R148" i="1"/>
  <c r="U148" i="1"/>
  <c r="V148" i="1" s="1"/>
  <c r="J150" i="1"/>
  <c r="K150" i="1"/>
  <c r="L150" i="1" s="1"/>
  <c r="P150" i="1"/>
  <c r="R150" i="1"/>
  <c r="U150" i="1"/>
  <c r="V150" i="1" s="1"/>
  <c r="J152" i="1"/>
  <c r="K152" i="1"/>
  <c r="W152" i="1" s="1"/>
  <c r="P152" i="1"/>
  <c r="R152" i="1"/>
  <c r="U152" i="1"/>
  <c r="V152" i="1" s="1"/>
  <c r="J154" i="1"/>
  <c r="K154" i="1"/>
  <c r="W154" i="1" s="1"/>
  <c r="P154" i="1"/>
  <c r="R154" i="1"/>
  <c r="U154" i="1"/>
  <c r="V154" i="1" s="1"/>
  <c r="J156" i="1"/>
  <c r="K156" i="1"/>
  <c r="L156" i="1" s="1"/>
  <c r="P156" i="1"/>
  <c r="R156" i="1"/>
  <c r="U156" i="1"/>
  <c r="V156" i="1" s="1"/>
  <c r="J158" i="1"/>
  <c r="K158" i="1"/>
  <c r="L158" i="1" s="1"/>
  <c r="P158" i="1"/>
  <c r="R158" i="1"/>
  <c r="U158" i="1"/>
  <c r="V158" i="1" s="1"/>
  <c r="J160" i="1"/>
  <c r="K160" i="1"/>
  <c r="P160" i="1"/>
  <c r="R160" i="1"/>
  <c r="U160" i="1"/>
  <c r="V160" i="1" s="1"/>
  <c r="J162" i="1"/>
  <c r="K162" i="1"/>
  <c r="L162" i="1" s="1"/>
  <c r="P162" i="1"/>
  <c r="R162" i="1"/>
  <c r="U162" i="1"/>
  <c r="V162" i="1" s="1"/>
  <c r="J164" i="1"/>
  <c r="K164" i="1"/>
  <c r="W164" i="1" s="1"/>
  <c r="P164" i="1"/>
  <c r="R164" i="1"/>
  <c r="U164" i="1"/>
  <c r="V164" i="1" s="1"/>
  <c r="J166" i="1"/>
  <c r="K166" i="1"/>
  <c r="P166" i="1"/>
  <c r="R166" i="1"/>
  <c r="U166" i="1"/>
  <c r="V166" i="1" s="1"/>
  <c r="J168" i="1"/>
  <c r="K168" i="1"/>
  <c r="L168" i="1" s="1"/>
  <c r="P168" i="1"/>
  <c r="R168" i="1"/>
  <c r="U168" i="1"/>
  <c r="V168" i="1" s="1"/>
  <c r="J170" i="1"/>
  <c r="K170" i="1"/>
  <c r="W170" i="1" s="1"/>
  <c r="P170" i="1"/>
  <c r="R170" i="1"/>
  <c r="U170" i="1"/>
  <c r="V170" i="1" s="1"/>
  <c r="J172" i="1"/>
  <c r="K172" i="1"/>
  <c r="W172" i="1" s="1"/>
  <c r="P172" i="1"/>
  <c r="R172" i="1"/>
  <c r="U172" i="1"/>
  <c r="V172" i="1" s="1"/>
  <c r="J174" i="1"/>
  <c r="K174" i="1"/>
  <c r="L174" i="1" s="1"/>
  <c r="P174" i="1"/>
  <c r="R174" i="1"/>
  <c r="U174" i="1"/>
  <c r="V174" i="1" s="1"/>
  <c r="J176" i="1"/>
  <c r="K176" i="1"/>
  <c r="W176" i="1" s="1"/>
  <c r="AA176" i="1" s="1"/>
  <c r="P176" i="1"/>
  <c r="R176" i="1"/>
  <c r="U176" i="1"/>
  <c r="V176" i="1" s="1"/>
  <c r="J178" i="1"/>
  <c r="K178" i="1"/>
  <c r="P178" i="1"/>
  <c r="R178" i="1"/>
  <c r="U178" i="1"/>
  <c r="V178" i="1" s="1"/>
  <c r="J180" i="1"/>
  <c r="K180" i="1"/>
  <c r="W180" i="1" s="1"/>
  <c r="X180" i="1" s="1"/>
  <c r="P180" i="1"/>
  <c r="R180" i="1"/>
  <c r="U180" i="1"/>
  <c r="V180" i="1" s="1"/>
  <c r="J182" i="1"/>
  <c r="K182" i="1"/>
  <c r="P182" i="1"/>
  <c r="R182" i="1"/>
  <c r="U182" i="1"/>
  <c r="V182" i="1" s="1"/>
  <c r="J184" i="1"/>
  <c r="K184" i="1"/>
  <c r="W184" i="1" s="1"/>
  <c r="P184" i="1"/>
  <c r="R184" i="1"/>
  <c r="U184" i="1"/>
  <c r="V184" i="1" s="1"/>
  <c r="J186" i="1"/>
  <c r="K186" i="1"/>
  <c r="W186" i="1" s="1"/>
  <c r="P186" i="1"/>
  <c r="R186" i="1"/>
  <c r="U186" i="1"/>
  <c r="V186" i="1" s="1"/>
  <c r="J188" i="1"/>
  <c r="K188" i="1"/>
  <c r="W188" i="1" s="1"/>
  <c r="P188" i="1"/>
  <c r="R188" i="1"/>
  <c r="U188" i="1"/>
  <c r="V188" i="1" s="1"/>
  <c r="J190" i="1"/>
  <c r="K190" i="1"/>
  <c r="L190" i="1" s="1"/>
  <c r="P190" i="1"/>
  <c r="R190" i="1"/>
  <c r="U190" i="1"/>
  <c r="V190" i="1" s="1"/>
  <c r="J192" i="1"/>
  <c r="K192" i="1"/>
  <c r="P192" i="1"/>
  <c r="R192" i="1"/>
  <c r="U192" i="1"/>
  <c r="V192" i="1" s="1"/>
  <c r="J194" i="1"/>
  <c r="K194" i="1"/>
  <c r="P194" i="1"/>
  <c r="R194" i="1"/>
  <c r="U194" i="1"/>
  <c r="V194" i="1" s="1"/>
  <c r="J196" i="1"/>
  <c r="K196" i="1"/>
  <c r="W196" i="1" s="1"/>
  <c r="X196" i="1" s="1"/>
  <c r="P196" i="1"/>
  <c r="R196" i="1"/>
  <c r="U196" i="1"/>
  <c r="V196" i="1" s="1"/>
  <c r="J198" i="1"/>
  <c r="K198" i="1"/>
  <c r="W198" i="1" s="1"/>
  <c r="P198" i="1"/>
  <c r="R198" i="1"/>
  <c r="U198" i="1"/>
  <c r="V198" i="1" s="1"/>
  <c r="J200" i="1"/>
  <c r="K200" i="1"/>
  <c r="P200" i="1"/>
  <c r="R200" i="1"/>
  <c r="U200" i="1"/>
  <c r="V200" i="1" s="1"/>
  <c r="J202" i="1"/>
  <c r="K202" i="1"/>
  <c r="W202" i="1" s="1"/>
  <c r="X202" i="1" s="1"/>
  <c r="P202" i="1"/>
  <c r="R202" i="1"/>
  <c r="U202" i="1"/>
  <c r="V202" i="1" s="1"/>
  <c r="J204" i="1"/>
  <c r="K204" i="1"/>
  <c r="W204" i="1" s="1"/>
  <c r="P204" i="1"/>
  <c r="R204" i="1"/>
  <c r="U204" i="1"/>
  <c r="V204" i="1" s="1"/>
  <c r="J206" i="1"/>
  <c r="K206" i="1"/>
  <c r="P206" i="1"/>
  <c r="R206" i="1"/>
  <c r="U206" i="1"/>
  <c r="V206" i="1" s="1"/>
  <c r="J208" i="1"/>
  <c r="L208" i="1"/>
  <c r="P208" i="1"/>
  <c r="R208" i="1"/>
  <c r="U208" i="1"/>
  <c r="V208" i="1" s="1"/>
  <c r="W208" i="1"/>
  <c r="X208" i="1" s="1"/>
  <c r="P210" i="1"/>
  <c r="R210" i="1"/>
  <c r="AB210" i="1"/>
  <c r="J212" i="1"/>
  <c r="K212" i="1"/>
  <c r="L212" i="1" s="1"/>
  <c r="P212" i="1"/>
  <c r="R212" i="1"/>
  <c r="U212" i="1"/>
  <c r="V212" i="1" s="1"/>
  <c r="J214" i="1"/>
  <c r="K214" i="1"/>
  <c r="P214" i="1"/>
  <c r="R214" i="1"/>
  <c r="U214" i="1"/>
  <c r="V214" i="1" s="1"/>
  <c r="J216" i="1"/>
  <c r="K216" i="1"/>
  <c r="P216" i="1"/>
  <c r="R216" i="1"/>
  <c r="U216" i="1"/>
  <c r="V216" i="1" s="1"/>
  <c r="J218" i="1"/>
  <c r="K218" i="1"/>
  <c r="L218" i="1" s="1"/>
  <c r="P218" i="1"/>
  <c r="R218" i="1"/>
  <c r="U218" i="1"/>
  <c r="V218" i="1" s="1"/>
  <c r="J220" i="1"/>
  <c r="K220" i="1"/>
  <c r="L220" i="1" s="1"/>
  <c r="P220" i="1"/>
  <c r="R220" i="1"/>
  <c r="U220" i="1"/>
  <c r="V220" i="1" s="1"/>
  <c r="J222" i="1"/>
  <c r="K222" i="1"/>
  <c r="W222" i="1" s="1"/>
  <c r="P222" i="1"/>
  <c r="R222" i="1"/>
  <c r="U222" i="1"/>
  <c r="V222" i="1" s="1"/>
  <c r="J224" i="1"/>
  <c r="K224" i="1"/>
  <c r="W224" i="1" s="1"/>
  <c r="P224" i="1"/>
  <c r="R224" i="1"/>
  <c r="U224" i="1"/>
  <c r="V224" i="1" s="1"/>
  <c r="J226" i="1"/>
  <c r="K226" i="1"/>
  <c r="W226" i="1" s="1"/>
  <c r="X226" i="1" s="1"/>
  <c r="P226" i="1"/>
  <c r="R226" i="1"/>
  <c r="U226" i="1"/>
  <c r="V226" i="1" s="1"/>
  <c r="J228" i="1"/>
  <c r="K228" i="1"/>
  <c r="L228" i="1" s="1"/>
  <c r="P228" i="1"/>
  <c r="R228" i="1"/>
  <c r="U228" i="1"/>
  <c r="V228" i="1" s="1"/>
  <c r="J230" i="1"/>
  <c r="K230" i="1"/>
  <c r="P230" i="1"/>
  <c r="R230" i="1"/>
  <c r="U230" i="1"/>
  <c r="V230" i="1" s="1"/>
  <c r="J232" i="1"/>
  <c r="K232" i="1"/>
  <c r="P232" i="1"/>
  <c r="R232" i="1"/>
  <c r="U232" i="1"/>
  <c r="V232" i="1" s="1"/>
  <c r="J234" i="1"/>
  <c r="K234" i="1"/>
  <c r="L234" i="1" s="1"/>
  <c r="P234" i="1"/>
  <c r="R234" i="1"/>
  <c r="U234" i="1"/>
  <c r="V234" i="1" s="1"/>
  <c r="J236" i="1"/>
  <c r="K236" i="1"/>
  <c r="L236" i="1" s="1"/>
  <c r="P236" i="1"/>
  <c r="R236" i="1"/>
  <c r="U236" i="1"/>
  <c r="V236" i="1" s="1"/>
  <c r="J238" i="1"/>
  <c r="K238" i="1"/>
  <c r="L238" i="1" s="1"/>
  <c r="P238" i="1"/>
  <c r="R238" i="1"/>
  <c r="U238" i="1"/>
  <c r="V238" i="1" s="1"/>
  <c r="J240" i="1"/>
  <c r="K240" i="1"/>
  <c r="W240" i="1" s="1"/>
  <c r="X240" i="1" s="1"/>
  <c r="P240" i="1"/>
  <c r="R240" i="1"/>
  <c r="U240" i="1"/>
  <c r="V240" i="1" s="1"/>
  <c r="J242" i="1"/>
  <c r="K242" i="1"/>
  <c r="W242" i="1" s="1"/>
  <c r="P242" i="1"/>
  <c r="R242" i="1"/>
  <c r="U242" i="1"/>
  <c r="V242" i="1" s="1"/>
  <c r="J244" i="1"/>
  <c r="K244" i="1"/>
  <c r="W244" i="1" s="1"/>
  <c r="P244" i="1"/>
  <c r="R244" i="1"/>
  <c r="U244" i="1"/>
  <c r="V244" i="1" s="1"/>
  <c r="J246" i="1"/>
  <c r="K246" i="1"/>
  <c r="W246" i="1" s="1"/>
  <c r="P246" i="1"/>
  <c r="R246" i="1"/>
  <c r="U246" i="1"/>
  <c r="V246" i="1" s="1"/>
  <c r="J248" i="1"/>
  <c r="K248" i="1"/>
  <c r="W248" i="1" s="1"/>
  <c r="AA248" i="1" s="1"/>
  <c r="P248" i="1"/>
  <c r="R248" i="1"/>
  <c r="U248" i="1"/>
  <c r="V248" i="1" s="1"/>
  <c r="J250" i="1"/>
  <c r="K250" i="1"/>
  <c r="W250" i="1" s="1"/>
  <c r="X250" i="1" s="1"/>
  <c r="P250" i="1"/>
  <c r="R250" i="1"/>
  <c r="U250" i="1"/>
  <c r="V250" i="1" s="1"/>
  <c r="J252" i="1"/>
  <c r="L252" i="1"/>
  <c r="P252" i="1"/>
  <c r="R252" i="1"/>
  <c r="U252" i="1"/>
  <c r="W252" i="1"/>
  <c r="X252" i="1" s="1"/>
  <c r="AB252" i="1"/>
  <c r="J254" i="1"/>
  <c r="L254" i="1"/>
  <c r="P254" i="1"/>
  <c r="R254" i="1"/>
  <c r="U254" i="1"/>
  <c r="W254" i="1"/>
  <c r="X254" i="1" s="1"/>
  <c r="AB254" i="1"/>
  <c r="J256" i="1"/>
  <c r="L256" i="1"/>
  <c r="P256" i="1"/>
  <c r="R256" i="1"/>
  <c r="U256" i="1"/>
  <c r="W256" i="1"/>
  <c r="X256" i="1" s="1"/>
  <c r="AB256" i="1"/>
  <c r="J258" i="1"/>
  <c r="L258" i="1"/>
  <c r="P258" i="1"/>
  <c r="R258" i="1"/>
  <c r="U258" i="1"/>
  <c r="X258" i="1"/>
  <c r="AB258" i="1"/>
  <c r="J260" i="1"/>
  <c r="L260" i="1"/>
  <c r="P260" i="1"/>
  <c r="R260" i="1"/>
  <c r="U260" i="1"/>
  <c r="V260" i="1" s="1"/>
  <c r="W260" i="1"/>
  <c r="X260" i="1" s="1"/>
  <c r="J269" i="1"/>
  <c r="L269" i="1"/>
  <c r="P269" i="1"/>
  <c r="R269" i="1"/>
  <c r="U269" i="1"/>
  <c r="W269" i="1"/>
  <c r="X269" i="1" s="1"/>
  <c r="AB269" i="1"/>
  <c r="J271" i="1"/>
  <c r="L271" i="1"/>
  <c r="P271" i="1"/>
  <c r="R271" i="1"/>
  <c r="U271" i="1"/>
  <c r="W271" i="1"/>
  <c r="X271" i="1" s="1"/>
  <c r="AB271" i="1"/>
  <c r="J273" i="1"/>
  <c r="L273" i="1"/>
  <c r="P273" i="1"/>
  <c r="R273" i="1"/>
  <c r="U273" i="1"/>
  <c r="W273" i="1"/>
  <c r="X273" i="1" s="1"/>
  <c r="AB273" i="1"/>
  <c r="J275" i="1"/>
  <c r="L275" i="1"/>
  <c r="P275" i="1"/>
  <c r="R275" i="1"/>
  <c r="U275" i="1"/>
  <c r="W275" i="1"/>
  <c r="X275" i="1" s="1"/>
  <c r="AB275" i="1"/>
  <c r="J277" i="1"/>
  <c r="L277" i="1"/>
  <c r="P277" i="1"/>
  <c r="R277" i="1"/>
  <c r="U277" i="1"/>
  <c r="W277" i="1"/>
  <c r="X277" i="1" s="1"/>
  <c r="AB277" i="1"/>
  <c r="J279" i="1"/>
  <c r="L279" i="1"/>
  <c r="P279" i="1"/>
  <c r="R279" i="1"/>
  <c r="U279" i="1"/>
  <c r="W279" i="1"/>
  <c r="X279" i="1" s="1"/>
  <c r="AB279" i="1"/>
  <c r="J281" i="1"/>
  <c r="L281" i="1"/>
  <c r="P281" i="1"/>
  <c r="R281" i="1"/>
  <c r="U281" i="1"/>
  <c r="W281" i="1"/>
  <c r="X281" i="1" s="1"/>
  <c r="AB281" i="1"/>
  <c r="J285" i="1"/>
  <c r="L285" i="1"/>
  <c r="P285" i="1"/>
  <c r="R285" i="1"/>
  <c r="U285" i="1"/>
  <c r="W285" i="1"/>
  <c r="X285" i="1" s="1"/>
  <c r="AB285" i="1"/>
  <c r="J287" i="1"/>
  <c r="L287" i="1"/>
  <c r="P287" i="1"/>
  <c r="R287" i="1"/>
  <c r="U287" i="1"/>
  <c r="W287" i="1"/>
  <c r="X287" i="1" s="1"/>
  <c r="AB287" i="1"/>
  <c r="J289" i="1"/>
  <c r="L289" i="1"/>
  <c r="P289" i="1"/>
  <c r="R289" i="1"/>
  <c r="U289" i="1"/>
  <c r="W289" i="1"/>
  <c r="X289" i="1" s="1"/>
  <c r="AB289" i="1"/>
  <c r="J291" i="1"/>
  <c r="L291" i="1"/>
  <c r="P291" i="1"/>
  <c r="R291" i="1"/>
  <c r="U291" i="1"/>
  <c r="W291" i="1"/>
  <c r="X291" i="1" s="1"/>
  <c r="AB291" i="1"/>
  <c r="J293" i="1"/>
  <c r="L293" i="1"/>
  <c r="P293" i="1"/>
  <c r="R293" i="1"/>
  <c r="U293" i="1"/>
  <c r="W293" i="1"/>
  <c r="X293" i="1" s="1"/>
  <c r="AB293" i="1"/>
  <c r="J295" i="1"/>
  <c r="L295" i="1"/>
  <c r="P295" i="1"/>
  <c r="R295" i="1"/>
  <c r="U295" i="1"/>
  <c r="W295" i="1"/>
  <c r="X295" i="1" s="1"/>
  <c r="AB295" i="1"/>
  <c r="J297" i="1"/>
  <c r="L297" i="1"/>
  <c r="P297" i="1"/>
  <c r="R297" i="1"/>
  <c r="U297" i="1"/>
  <c r="W297" i="1"/>
  <c r="X297" i="1" s="1"/>
  <c r="AB297" i="1"/>
  <c r="J299" i="1"/>
  <c r="L299" i="1"/>
  <c r="P299" i="1"/>
  <c r="R299" i="1"/>
  <c r="U299" i="1"/>
  <c r="W299" i="1"/>
  <c r="X299" i="1" s="1"/>
  <c r="AB299" i="1"/>
  <c r="J303" i="1"/>
  <c r="L303" i="1"/>
  <c r="P303" i="1"/>
  <c r="R303" i="1"/>
  <c r="U303" i="1"/>
  <c r="W303" i="1"/>
  <c r="X303" i="1" s="1"/>
  <c r="AB303" i="1"/>
  <c r="J305" i="1"/>
  <c r="L305" i="1"/>
  <c r="P305" i="1"/>
  <c r="R305" i="1"/>
  <c r="U305" i="1"/>
  <c r="W305" i="1"/>
  <c r="X305" i="1" s="1"/>
  <c r="AB305" i="1"/>
  <c r="J307" i="1"/>
  <c r="L307" i="1"/>
  <c r="P307" i="1"/>
  <c r="R307" i="1"/>
  <c r="U307" i="1"/>
  <c r="W307" i="1"/>
  <c r="X307" i="1" s="1"/>
  <c r="AB307" i="1"/>
  <c r="J316" i="1"/>
  <c r="L316" i="1"/>
  <c r="P316" i="1"/>
  <c r="R316" i="1"/>
  <c r="U316" i="1"/>
  <c r="W316" i="1"/>
  <c r="X316" i="1" s="1"/>
  <c r="AB316" i="1"/>
  <c r="J318" i="1"/>
  <c r="L318" i="1"/>
  <c r="P318" i="1"/>
  <c r="R318" i="1"/>
  <c r="U318" i="1"/>
  <c r="V318" i="1" s="1"/>
  <c r="W318" i="1"/>
  <c r="X318" i="1" s="1"/>
  <c r="J320" i="1"/>
  <c r="L320" i="1"/>
  <c r="P320" i="1"/>
  <c r="R320" i="1"/>
  <c r="U320" i="1"/>
  <c r="V320" i="1" s="1"/>
  <c r="W320" i="1"/>
  <c r="J322" i="1"/>
  <c r="L322" i="1"/>
  <c r="P322" i="1"/>
  <c r="R322" i="1"/>
  <c r="U322" i="1"/>
  <c r="V322" i="1" s="1"/>
  <c r="W322" i="1"/>
  <c r="X322" i="1" s="1"/>
  <c r="J324" i="1"/>
  <c r="L324" i="1"/>
  <c r="P324" i="1"/>
  <c r="R324" i="1"/>
  <c r="U324" i="1"/>
  <c r="W324" i="1"/>
  <c r="X324" i="1" s="1"/>
  <c r="AB324" i="1"/>
  <c r="J326" i="1"/>
  <c r="L326" i="1"/>
  <c r="P326" i="1"/>
  <c r="R326" i="1"/>
  <c r="U326" i="1"/>
  <c r="V326" i="1" s="1"/>
  <c r="W326" i="1"/>
  <c r="J328" i="1"/>
  <c r="L328" i="1"/>
  <c r="P328" i="1"/>
  <c r="R328" i="1"/>
  <c r="U328" i="1"/>
  <c r="V328" i="1" s="1"/>
  <c r="W328" i="1"/>
  <c r="X328" i="1" s="1"/>
  <c r="J330" i="1"/>
  <c r="L330" i="1"/>
  <c r="P330" i="1"/>
  <c r="R330" i="1"/>
  <c r="U330" i="1"/>
  <c r="V330" i="1" s="1"/>
  <c r="W330" i="1"/>
  <c r="AA330" i="1" s="1"/>
  <c r="J332" i="1"/>
  <c r="L332" i="1"/>
  <c r="P332" i="1"/>
  <c r="R332" i="1"/>
  <c r="U332" i="1"/>
  <c r="V332" i="1" s="1"/>
  <c r="W332" i="1"/>
  <c r="J334" i="1"/>
  <c r="L334" i="1"/>
  <c r="P334" i="1"/>
  <c r="R334" i="1"/>
  <c r="U334" i="1"/>
  <c r="V334" i="1" s="1"/>
  <c r="W334" i="1"/>
  <c r="J336" i="1"/>
  <c r="L336" i="1"/>
  <c r="P336" i="1"/>
  <c r="R336" i="1"/>
  <c r="U336" i="1"/>
  <c r="V336" i="1" s="1"/>
  <c r="W336" i="1"/>
  <c r="X336" i="1" s="1"/>
  <c r="J338" i="1"/>
  <c r="L338" i="1"/>
  <c r="P338" i="1"/>
  <c r="R338" i="1"/>
  <c r="U338" i="1"/>
  <c r="V338" i="1" s="1"/>
  <c r="W338" i="1"/>
  <c r="AA338" i="1" s="1"/>
  <c r="J340" i="1"/>
  <c r="L340" i="1"/>
  <c r="P340" i="1"/>
  <c r="R340" i="1"/>
  <c r="U340" i="1"/>
  <c r="V340" i="1" s="1"/>
  <c r="W340" i="1"/>
  <c r="X340" i="1" s="1"/>
  <c r="J342" i="1"/>
  <c r="L342" i="1"/>
  <c r="P342" i="1"/>
  <c r="R342" i="1"/>
  <c r="U342" i="1"/>
  <c r="V342" i="1" s="1"/>
  <c r="W342" i="1"/>
  <c r="AA342" i="1" s="1"/>
  <c r="J344" i="1"/>
  <c r="L344" i="1"/>
  <c r="P344" i="1"/>
  <c r="R344" i="1"/>
  <c r="U344" i="1"/>
  <c r="V344" i="1" s="1"/>
  <c r="W344" i="1"/>
  <c r="X344" i="1" s="1"/>
  <c r="J346" i="1"/>
  <c r="L346" i="1"/>
  <c r="P346" i="1"/>
  <c r="R346" i="1"/>
  <c r="U346" i="1"/>
  <c r="V346" i="1" s="1"/>
  <c r="W346" i="1"/>
  <c r="AA346" i="1" s="1"/>
  <c r="J348" i="1"/>
  <c r="L348" i="1"/>
  <c r="P348" i="1"/>
  <c r="R348" i="1"/>
  <c r="U348" i="1"/>
  <c r="V348" i="1" s="1"/>
  <c r="W348" i="1"/>
  <c r="X348" i="1" s="1"/>
  <c r="J350" i="1"/>
  <c r="L350" i="1"/>
  <c r="P350" i="1"/>
  <c r="R350" i="1"/>
  <c r="U350" i="1"/>
  <c r="V350" i="1" s="1"/>
  <c r="W350" i="1"/>
  <c r="J352" i="1"/>
  <c r="L352" i="1"/>
  <c r="P352" i="1"/>
  <c r="R352" i="1"/>
  <c r="U352" i="1"/>
  <c r="W352" i="1"/>
  <c r="X352" i="1" s="1"/>
  <c r="AB352" i="1"/>
  <c r="J354" i="1"/>
  <c r="L354" i="1"/>
  <c r="P354" i="1"/>
  <c r="R354" i="1"/>
  <c r="U354" i="1"/>
  <c r="V354" i="1" s="1"/>
  <c r="W354" i="1"/>
  <c r="AA354" i="1" s="1"/>
  <c r="J356" i="1"/>
  <c r="L356" i="1"/>
  <c r="P356" i="1"/>
  <c r="R356" i="1"/>
  <c r="U356" i="1"/>
  <c r="V356" i="1" s="1"/>
  <c r="W356" i="1"/>
  <c r="J358" i="1"/>
  <c r="L358" i="1"/>
  <c r="P358" i="1"/>
  <c r="R358" i="1"/>
  <c r="U358" i="1"/>
  <c r="W358" i="1"/>
  <c r="X358" i="1" s="1"/>
  <c r="AB358" i="1"/>
  <c r="J360" i="1"/>
  <c r="L360" i="1"/>
  <c r="P360" i="1"/>
  <c r="R360" i="1"/>
  <c r="U360" i="1"/>
  <c r="V360" i="1" s="1"/>
  <c r="W360" i="1"/>
  <c r="J362" i="1"/>
  <c r="L362" i="1"/>
  <c r="P362" i="1"/>
  <c r="R362" i="1"/>
  <c r="U362" i="1"/>
  <c r="V362" i="1" s="1"/>
  <c r="W362" i="1"/>
  <c r="AA362" i="1" s="1"/>
  <c r="J364" i="1"/>
  <c r="L364" i="1"/>
  <c r="P364" i="1"/>
  <c r="R364" i="1"/>
  <c r="U364" i="1"/>
  <c r="V364" i="1" s="1"/>
  <c r="W364" i="1"/>
  <c r="J366" i="1"/>
  <c r="L366" i="1"/>
  <c r="P366" i="1"/>
  <c r="R366" i="1"/>
  <c r="U366" i="1"/>
  <c r="V366" i="1" s="1"/>
  <c r="W366" i="1"/>
  <c r="J368" i="1"/>
  <c r="L368" i="1"/>
  <c r="P368" i="1"/>
  <c r="R368" i="1"/>
  <c r="U368" i="1"/>
  <c r="V368" i="1" s="1"/>
  <c r="W368" i="1"/>
  <c r="AA368" i="1" s="1"/>
  <c r="J370" i="1"/>
  <c r="L370" i="1"/>
  <c r="P370" i="1"/>
  <c r="R370" i="1"/>
  <c r="U370" i="1"/>
  <c r="X370" i="1"/>
  <c r="AB370" i="1"/>
  <c r="J372" i="1"/>
  <c r="L372" i="1"/>
  <c r="P372" i="1"/>
  <c r="R372" i="1"/>
  <c r="U372" i="1"/>
  <c r="W372" i="1"/>
  <c r="X372" i="1" s="1"/>
  <c r="AB372" i="1"/>
  <c r="J374" i="1"/>
  <c r="L374" i="1"/>
  <c r="P374" i="1"/>
  <c r="R374" i="1"/>
  <c r="U374" i="1"/>
  <c r="W374" i="1"/>
  <c r="X374" i="1" s="1"/>
  <c r="AB374" i="1"/>
  <c r="J376" i="1"/>
  <c r="L376" i="1"/>
  <c r="P376" i="1"/>
  <c r="R376" i="1"/>
  <c r="U376" i="1"/>
  <c r="V376" i="1" s="1"/>
  <c r="W376" i="1"/>
  <c r="J378" i="1"/>
  <c r="L378" i="1"/>
  <c r="P378" i="1"/>
  <c r="R378" i="1"/>
  <c r="U378" i="1"/>
  <c r="W378" i="1"/>
  <c r="X378" i="1" s="1"/>
  <c r="AB378" i="1"/>
  <c r="J380" i="1"/>
  <c r="L380" i="1"/>
  <c r="P380" i="1"/>
  <c r="R380" i="1"/>
  <c r="U380" i="1"/>
  <c r="W380" i="1"/>
  <c r="X380" i="1" s="1"/>
  <c r="AB380" i="1"/>
  <c r="J382" i="1"/>
  <c r="L382" i="1"/>
  <c r="P382" i="1"/>
  <c r="R382" i="1"/>
  <c r="U382" i="1"/>
  <c r="W382" i="1"/>
  <c r="X382" i="1" s="1"/>
  <c r="AB382" i="1"/>
  <c r="J384" i="1"/>
  <c r="L384" i="1"/>
  <c r="P384" i="1"/>
  <c r="R384" i="1"/>
  <c r="U384" i="1"/>
  <c r="V384" i="1" s="1"/>
  <c r="W384" i="1"/>
  <c r="X384" i="1" s="1"/>
  <c r="J386" i="1"/>
  <c r="L386" i="1"/>
  <c r="P386" i="1"/>
  <c r="R386" i="1"/>
  <c r="U386" i="1"/>
  <c r="W386" i="1"/>
  <c r="X386" i="1" s="1"/>
  <c r="AB386" i="1"/>
  <c r="J388" i="1"/>
  <c r="L388" i="1"/>
  <c r="P388" i="1"/>
  <c r="R388" i="1"/>
  <c r="U388" i="1"/>
  <c r="V388" i="1" s="1"/>
  <c r="W388" i="1"/>
  <c r="X388" i="1" s="1"/>
  <c r="J390" i="1"/>
  <c r="L390" i="1"/>
  <c r="P390" i="1"/>
  <c r="R390" i="1"/>
  <c r="U390" i="1"/>
  <c r="W390" i="1"/>
  <c r="X390" i="1" s="1"/>
  <c r="AB390" i="1"/>
  <c r="J392" i="1"/>
  <c r="L392" i="1"/>
  <c r="P392" i="1"/>
  <c r="R392" i="1"/>
  <c r="U392" i="1"/>
  <c r="W392" i="1"/>
  <c r="X392" i="1" s="1"/>
  <c r="AB392" i="1"/>
  <c r="J394" i="1"/>
  <c r="L394" i="1"/>
  <c r="P394" i="1"/>
  <c r="R394" i="1"/>
  <c r="U394" i="1"/>
  <c r="W394" i="1"/>
  <c r="X394" i="1" s="1"/>
  <c r="AB394" i="1"/>
  <c r="J417" i="1"/>
  <c r="L417" i="1"/>
  <c r="P417" i="1"/>
  <c r="R417" i="1"/>
  <c r="U417" i="1"/>
  <c r="W417" i="1"/>
  <c r="X417" i="1" s="1"/>
  <c r="AB417" i="1"/>
  <c r="J419" i="1"/>
  <c r="L419" i="1"/>
  <c r="P419" i="1"/>
  <c r="R419" i="1"/>
  <c r="U419" i="1"/>
  <c r="W419" i="1"/>
  <c r="X419" i="1" s="1"/>
  <c r="AB419" i="1"/>
  <c r="J421" i="1"/>
  <c r="L421" i="1"/>
  <c r="P421" i="1"/>
  <c r="R421" i="1"/>
  <c r="U421" i="1"/>
  <c r="W421" i="1"/>
  <c r="X421" i="1" s="1"/>
  <c r="AB421" i="1"/>
  <c r="J423" i="1"/>
  <c r="L423" i="1"/>
  <c r="P423" i="1"/>
  <c r="R423" i="1"/>
  <c r="U423" i="1"/>
  <c r="W423" i="1"/>
  <c r="X423" i="1" s="1"/>
  <c r="AB423" i="1"/>
  <c r="J425" i="1"/>
  <c r="L425" i="1"/>
  <c r="P425" i="1"/>
  <c r="R425" i="1"/>
  <c r="U425" i="1"/>
  <c r="W425" i="1"/>
  <c r="X425" i="1" s="1"/>
  <c r="AB425" i="1"/>
  <c r="J427" i="1"/>
  <c r="L427" i="1"/>
  <c r="P427" i="1"/>
  <c r="R427" i="1"/>
  <c r="U427" i="1"/>
  <c r="W427" i="1"/>
  <c r="X427" i="1" s="1"/>
  <c r="AB427" i="1"/>
  <c r="J429" i="1"/>
  <c r="L429" i="1"/>
  <c r="P429" i="1"/>
  <c r="R429" i="1"/>
  <c r="U429" i="1"/>
  <c r="W429" i="1"/>
  <c r="X429" i="1" s="1"/>
  <c r="AB429" i="1"/>
  <c r="J431" i="1"/>
  <c r="L431" i="1"/>
  <c r="P431" i="1"/>
  <c r="R431" i="1"/>
  <c r="U431" i="1"/>
  <c r="W431" i="1"/>
  <c r="X431" i="1" s="1"/>
  <c r="AB431" i="1"/>
  <c r="J433" i="1"/>
  <c r="L433" i="1"/>
  <c r="P433" i="1"/>
  <c r="R433" i="1"/>
  <c r="U433" i="1"/>
  <c r="W433" i="1"/>
  <c r="X433" i="1" s="1"/>
  <c r="AB433" i="1"/>
  <c r="J435" i="1"/>
  <c r="L435" i="1"/>
  <c r="P435" i="1"/>
  <c r="R435" i="1"/>
  <c r="U435" i="1"/>
  <c r="W435" i="1"/>
  <c r="X435" i="1" s="1"/>
  <c r="AB435" i="1"/>
  <c r="J437" i="1"/>
  <c r="L437" i="1"/>
  <c r="P437" i="1"/>
  <c r="R437" i="1"/>
  <c r="U437" i="1"/>
  <c r="V437" i="1" s="1"/>
  <c r="W437" i="1"/>
  <c r="J439" i="1"/>
  <c r="L439" i="1"/>
  <c r="P439" i="1"/>
  <c r="R439" i="1"/>
  <c r="U439" i="1"/>
  <c r="V439" i="1" s="1"/>
  <c r="W439" i="1"/>
  <c r="J441" i="1"/>
  <c r="L441" i="1"/>
  <c r="P441" i="1"/>
  <c r="R441" i="1"/>
  <c r="U441" i="1"/>
  <c r="V441" i="1" s="1"/>
  <c r="W441" i="1"/>
  <c r="X441" i="1" s="1"/>
  <c r="J443" i="1"/>
  <c r="L443" i="1"/>
  <c r="P443" i="1"/>
  <c r="R443" i="1"/>
  <c r="U443" i="1"/>
  <c r="W443" i="1"/>
  <c r="X443" i="1" s="1"/>
  <c r="AB443" i="1"/>
  <c r="J445" i="1"/>
  <c r="L445" i="1"/>
  <c r="P445" i="1"/>
  <c r="R445" i="1"/>
  <c r="U445" i="1"/>
  <c r="V445" i="1" s="1"/>
  <c r="W445" i="1"/>
  <c r="AA445" i="1" s="1"/>
  <c r="J447" i="1"/>
  <c r="L447" i="1"/>
  <c r="P447" i="1"/>
  <c r="R447" i="1"/>
  <c r="U447" i="1"/>
  <c r="V447" i="1" s="1"/>
  <c r="W447" i="1"/>
  <c r="X447" i="1" s="1"/>
  <c r="J449" i="1"/>
  <c r="L449" i="1"/>
  <c r="P449" i="1"/>
  <c r="R449" i="1"/>
  <c r="U449" i="1"/>
  <c r="W449" i="1"/>
  <c r="X449" i="1" s="1"/>
  <c r="AB449" i="1"/>
  <c r="J451" i="1"/>
  <c r="L451" i="1"/>
  <c r="P451" i="1"/>
  <c r="R451" i="1"/>
  <c r="U451" i="1"/>
  <c r="W451" i="1"/>
  <c r="X451" i="1" s="1"/>
  <c r="AB451" i="1"/>
  <c r="J453" i="1"/>
  <c r="L453" i="1"/>
  <c r="P453" i="1"/>
  <c r="R453" i="1"/>
  <c r="U453" i="1"/>
  <c r="W453" i="1"/>
  <c r="X453" i="1" s="1"/>
  <c r="AB453" i="1"/>
  <c r="J457" i="1"/>
  <c r="L457" i="1"/>
  <c r="P457" i="1"/>
  <c r="R457" i="1"/>
  <c r="U457" i="1"/>
  <c r="W457" i="1"/>
  <c r="X457" i="1" s="1"/>
  <c r="AB457" i="1"/>
  <c r="J459" i="1"/>
  <c r="L459" i="1"/>
  <c r="P459" i="1"/>
  <c r="R459" i="1"/>
  <c r="U459" i="1"/>
  <c r="W459" i="1"/>
  <c r="X459" i="1" s="1"/>
  <c r="AB459" i="1"/>
  <c r="J461" i="1"/>
  <c r="L461" i="1"/>
  <c r="P461" i="1"/>
  <c r="R461" i="1"/>
  <c r="U461" i="1"/>
  <c r="W461" i="1"/>
  <c r="X461" i="1" s="1"/>
  <c r="AB461" i="1"/>
  <c r="J463" i="1"/>
  <c r="L463" i="1"/>
  <c r="P463" i="1"/>
  <c r="R463" i="1"/>
  <c r="U463" i="1"/>
  <c r="W463" i="1"/>
  <c r="X463" i="1" s="1"/>
  <c r="AB463" i="1"/>
  <c r="J465" i="1"/>
  <c r="L465" i="1"/>
  <c r="P465" i="1"/>
  <c r="R465" i="1"/>
  <c r="U465" i="1"/>
  <c r="W465" i="1"/>
  <c r="X465" i="1" s="1"/>
  <c r="AB465" i="1"/>
  <c r="J467" i="1"/>
  <c r="L467" i="1"/>
  <c r="P467" i="1"/>
  <c r="R467" i="1"/>
  <c r="U467" i="1"/>
  <c r="W467" i="1"/>
  <c r="X467" i="1" s="1"/>
  <c r="AB467" i="1"/>
  <c r="J469" i="1"/>
  <c r="L469" i="1"/>
  <c r="P469" i="1"/>
  <c r="R469" i="1"/>
  <c r="U469" i="1"/>
  <c r="W469" i="1"/>
  <c r="X469" i="1" s="1"/>
  <c r="AB469" i="1"/>
  <c r="J471" i="1"/>
  <c r="L471" i="1"/>
  <c r="P471" i="1"/>
  <c r="R471" i="1"/>
  <c r="U471" i="1"/>
  <c r="W471" i="1"/>
  <c r="X471" i="1" s="1"/>
  <c r="AB471" i="1"/>
  <c r="J473" i="1"/>
  <c r="L473" i="1"/>
  <c r="P473" i="1"/>
  <c r="R473" i="1"/>
  <c r="U473" i="1"/>
  <c r="V473" i="1" s="1"/>
  <c r="W473" i="1"/>
  <c r="J475" i="1"/>
  <c r="L475" i="1"/>
  <c r="P475" i="1"/>
  <c r="R475" i="1"/>
  <c r="U475" i="1"/>
  <c r="V475" i="1" s="1"/>
  <c r="W475" i="1"/>
  <c r="AA475" i="1" s="1"/>
  <c r="J477" i="1"/>
  <c r="L477" i="1"/>
  <c r="P477" i="1"/>
  <c r="R477" i="1"/>
  <c r="U477" i="1"/>
  <c r="W477" i="1"/>
  <c r="X477" i="1" s="1"/>
  <c r="AB477" i="1"/>
  <c r="H479" i="1"/>
  <c r="U479" i="1" s="1"/>
  <c r="L479" i="1"/>
  <c r="P479" i="1"/>
  <c r="R479" i="1"/>
  <c r="W479" i="1"/>
  <c r="X479" i="1" s="1"/>
  <c r="AB479" i="1"/>
  <c r="J481" i="1"/>
  <c r="L481" i="1"/>
  <c r="P481" i="1"/>
  <c r="R481" i="1"/>
  <c r="U481" i="1"/>
  <c r="V481" i="1" s="1"/>
  <c r="W481" i="1"/>
  <c r="AA481" i="1" s="1"/>
  <c r="J483" i="1"/>
  <c r="L483" i="1"/>
  <c r="P483" i="1"/>
  <c r="R483" i="1"/>
  <c r="U483" i="1"/>
  <c r="V483" i="1" s="1"/>
  <c r="W483" i="1"/>
  <c r="X483" i="1" s="1"/>
  <c r="J485" i="1"/>
  <c r="L485" i="1"/>
  <c r="P485" i="1"/>
  <c r="R485" i="1"/>
  <c r="U485" i="1"/>
  <c r="V485" i="1" s="1"/>
  <c r="W485" i="1"/>
  <c r="X485" i="1" s="1"/>
  <c r="J487" i="1"/>
  <c r="L487" i="1"/>
  <c r="P487" i="1"/>
  <c r="R487" i="1"/>
  <c r="U487" i="1"/>
  <c r="V487" i="1" s="1"/>
  <c r="W487" i="1"/>
  <c r="X487" i="1" s="1"/>
  <c r="J489" i="1"/>
  <c r="L489" i="1"/>
  <c r="P489" i="1"/>
  <c r="R489" i="1"/>
  <c r="U489" i="1"/>
  <c r="V489" i="1" s="1"/>
  <c r="W489" i="1"/>
  <c r="X489" i="1" s="1"/>
  <c r="J491" i="1"/>
  <c r="L491" i="1"/>
  <c r="P491" i="1"/>
  <c r="R491" i="1"/>
  <c r="U491" i="1"/>
  <c r="V491" i="1" s="1"/>
  <c r="W491" i="1"/>
  <c r="X491" i="1" s="1"/>
  <c r="J493" i="1"/>
  <c r="L493" i="1"/>
  <c r="P493" i="1"/>
  <c r="R493" i="1"/>
  <c r="U493" i="1"/>
  <c r="V493" i="1" s="1"/>
  <c r="W493" i="1"/>
  <c r="X493" i="1" s="1"/>
  <c r="J495" i="1"/>
  <c r="L495" i="1"/>
  <c r="P495" i="1"/>
  <c r="R495" i="1"/>
  <c r="U495" i="1"/>
  <c r="W495" i="1"/>
  <c r="X495" i="1" s="1"/>
  <c r="AB495" i="1"/>
  <c r="J497" i="1"/>
  <c r="L497" i="1"/>
  <c r="P497" i="1"/>
  <c r="R497" i="1"/>
  <c r="U497" i="1"/>
  <c r="W497" i="1"/>
  <c r="X497" i="1" s="1"/>
  <c r="AB497" i="1"/>
  <c r="J499" i="1"/>
  <c r="L499" i="1"/>
  <c r="P499" i="1"/>
  <c r="R499" i="1"/>
  <c r="U499" i="1"/>
  <c r="W499" i="1"/>
  <c r="X499" i="1" s="1"/>
  <c r="AB499" i="1"/>
  <c r="J501" i="1"/>
  <c r="L501" i="1"/>
  <c r="P501" i="1"/>
  <c r="R501" i="1"/>
  <c r="U501" i="1"/>
  <c r="V501" i="1" s="1"/>
  <c r="W501" i="1"/>
  <c r="X501" i="1" s="1"/>
  <c r="J503" i="1"/>
  <c r="L503" i="1"/>
  <c r="P503" i="1"/>
  <c r="R503" i="1"/>
  <c r="U503" i="1"/>
  <c r="W503" i="1"/>
  <c r="X503" i="1" s="1"/>
  <c r="AB503" i="1"/>
  <c r="J505" i="1"/>
  <c r="L505" i="1"/>
  <c r="P505" i="1"/>
  <c r="R505" i="1"/>
  <c r="U505" i="1"/>
  <c r="V505" i="1" s="1"/>
  <c r="W505" i="1"/>
  <c r="X505" i="1" s="1"/>
  <c r="J507" i="1"/>
  <c r="L507" i="1"/>
  <c r="P507" i="1"/>
  <c r="R507" i="1"/>
  <c r="U507" i="1"/>
  <c r="V507" i="1" s="1"/>
  <c r="W507" i="1"/>
  <c r="X507" i="1" s="1"/>
  <c r="J509" i="1"/>
  <c r="L509" i="1"/>
  <c r="P509" i="1"/>
  <c r="R509" i="1"/>
  <c r="U509" i="1"/>
  <c r="V509" i="1" s="1"/>
  <c r="W509" i="1"/>
  <c r="X509" i="1" s="1"/>
  <c r="J511" i="1"/>
  <c r="L511" i="1"/>
  <c r="P511" i="1"/>
  <c r="R511" i="1"/>
  <c r="U511" i="1"/>
  <c r="W511" i="1"/>
  <c r="X511" i="1" s="1"/>
  <c r="AB511" i="1"/>
  <c r="J513" i="1"/>
  <c r="L513" i="1"/>
  <c r="P513" i="1"/>
  <c r="R513" i="1"/>
  <c r="U513" i="1"/>
  <c r="W513" i="1"/>
  <c r="X513" i="1" s="1"/>
  <c r="AB513" i="1"/>
  <c r="J515" i="1"/>
  <c r="L515" i="1"/>
  <c r="P515" i="1"/>
  <c r="R515" i="1"/>
  <c r="U515" i="1"/>
  <c r="V515" i="1" s="1"/>
  <c r="W515" i="1"/>
  <c r="X515" i="1" s="1"/>
  <c r="J517" i="1"/>
  <c r="L517" i="1"/>
  <c r="P517" i="1"/>
  <c r="R517" i="1"/>
  <c r="U517" i="1"/>
  <c r="V517" i="1" s="1"/>
  <c r="W517" i="1"/>
  <c r="X517" i="1" s="1"/>
  <c r="J519" i="1"/>
  <c r="L519" i="1"/>
  <c r="P519" i="1"/>
  <c r="R519" i="1"/>
  <c r="U519" i="1"/>
  <c r="V519" i="1" s="1"/>
  <c r="W519" i="1"/>
  <c r="AA519" i="1" s="1"/>
  <c r="J521" i="1"/>
  <c r="L521" i="1"/>
  <c r="P521" i="1"/>
  <c r="R521" i="1"/>
  <c r="U521" i="1"/>
  <c r="V521" i="1" s="1"/>
  <c r="W521" i="1"/>
  <c r="X521" i="1" s="1"/>
  <c r="J523" i="1"/>
  <c r="L523" i="1"/>
  <c r="P523" i="1"/>
  <c r="R523" i="1"/>
  <c r="U523" i="1"/>
  <c r="V523" i="1" s="1"/>
  <c r="W523" i="1"/>
  <c r="X523" i="1" s="1"/>
  <c r="J525" i="1"/>
  <c r="L525" i="1"/>
  <c r="P525" i="1"/>
  <c r="R525" i="1"/>
  <c r="U525" i="1"/>
  <c r="V525" i="1" s="1"/>
  <c r="W525" i="1"/>
  <c r="X525" i="1" s="1"/>
  <c r="J527" i="1"/>
  <c r="L527" i="1"/>
  <c r="P527" i="1"/>
  <c r="R527" i="1"/>
  <c r="U527" i="1"/>
  <c r="V527" i="1" s="1"/>
  <c r="W527" i="1"/>
  <c r="AA527" i="1" s="1"/>
  <c r="J529" i="1"/>
  <c r="L529" i="1"/>
  <c r="P529" i="1"/>
  <c r="R529" i="1"/>
  <c r="U529" i="1"/>
  <c r="W529" i="1"/>
  <c r="X529" i="1" s="1"/>
  <c r="AB529" i="1"/>
  <c r="J531" i="1"/>
  <c r="L531" i="1"/>
  <c r="P531" i="1"/>
  <c r="R531" i="1"/>
  <c r="U531" i="1"/>
  <c r="V531" i="1" s="1"/>
  <c r="W531" i="1"/>
  <c r="X531" i="1" s="1"/>
  <c r="P533" i="1"/>
  <c r="R533" i="1"/>
  <c r="V533" i="1"/>
  <c r="J535" i="1"/>
  <c r="L535" i="1"/>
  <c r="P535" i="1"/>
  <c r="R535" i="1"/>
  <c r="U535" i="1"/>
  <c r="W535" i="1"/>
  <c r="X535" i="1" s="1"/>
  <c r="AB535" i="1"/>
  <c r="N538" i="1"/>
  <c r="T538" i="1"/>
  <c r="X538" i="1"/>
  <c r="X539" i="1"/>
  <c r="W617" i="1"/>
  <c r="W618" i="1"/>
  <c r="X618" i="1" s="1"/>
  <c r="AB309" i="1" l="1"/>
  <c r="AI14" i="1"/>
  <c r="E12" i="2" s="1"/>
  <c r="AK14" i="1"/>
  <c r="F12" i="2" s="1"/>
  <c r="AC533" i="1"/>
  <c r="AD533" i="1"/>
  <c r="AD210" i="1"/>
  <c r="AC210" i="1"/>
  <c r="AI10" i="1"/>
  <c r="E8" i="2" s="1"/>
  <c r="AI13" i="1"/>
  <c r="E11" i="2" s="1"/>
  <c r="AI12" i="1"/>
  <c r="E10" i="2" s="1"/>
  <c r="AI15" i="1"/>
  <c r="E13" i="2" s="1"/>
  <c r="P538" i="1"/>
  <c r="AB301" i="1"/>
  <c r="AB283" i="1"/>
  <c r="AB360" i="1"/>
  <c r="AC360" i="1" s="1"/>
  <c r="V100" i="1"/>
  <c r="V421" i="1"/>
  <c r="AB439" i="1"/>
  <c r="AC439" i="1" s="1"/>
  <c r="V394" i="1"/>
  <c r="AB248" i="1"/>
  <c r="AC248" i="1" s="1"/>
  <c r="V104" i="1"/>
  <c r="AD104" i="1" s="1"/>
  <c r="V80" i="1"/>
  <c r="V56" i="1"/>
  <c r="AD56" i="1" s="1"/>
  <c r="V32" i="1"/>
  <c r="AD32" i="1" s="1"/>
  <c r="V469" i="1"/>
  <c r="AD469" i="1" s="1"/>
  <c r="V386" i="1"/>
  <c r="AD386" i="1" s="1"/>
  <c r="AB473" i="1"/>
  <c r="AC473" i="1" s="1"/>
  <c r="V463" i="1"/>
  <c r="AD463" i="1" s="1"/>
  <c r="V285" i="1"/>
  <c r="AD285" i="1" s="1"/>
  <c r="V477" i="1"/>
  <c r="V443" i="1"/>
  <c r="V425" i="1"/>
  <c r="AD425" i="1" s="1"/>
  <c r="V295" i="1"/>
  <c r="AD295" i="1" s="1"/>
  <c r="V269" i="1"/>
  <c r="AD269" i="1" s="1"/>
  <c r="V16" i="1"/>
  <c r="AC16" i="1" s="1"/>
  <c r="V66" i="1"/>
  <c r="AC66" i="1" s="1"/>
  <c r="V42" i="1"/>
  <c r="AC42" i="1" s="1"/>
  <c r="V18" i="1"/>
  <c r="AD18" i="1" s="1"/>
  <c r="V453" i="1"/>
  <c r="AD453" i="1" s="1"/>
  <c r="V382" i="1"/>
  <c r="AD382" i="1" s="1"/>
  <c r="V303" i="1"/>
  <c r="AD303" i="1" s="1"/>
  <c r="V254" i="1"/>
  <c r="AD254" i="1" s="1"/>
  <c r="AB88" i="1"/>
  <c r="AC88" i="1" s="1"/>
  <c r="V48" i="1"/>
  <c r="AC48" i="1" s="1"/>
  <c r="V465" i="1"/>
  <c r="AC465" i="1" s="1"/>
  <c r="AB445" i="1"/>
  <c r="AC445" i="1" s="1"/>
  <c r="V417" i="1"/>
  <c r="AD417" i="1" s="1"/>
  <c r="V352" i="1"/>
  <c r="AB320" i="1"/>
  <c r="AC320" i="1" s="1"/>
  <c r="V287" i="1"/>
  <c r="AD287" i="1" s="1"/>
  <c r="V106" i="1"/>
  <c r="AD106" i="1" s="1"/>
  <c r="V82" i="1"/>
  <c r="AC82" i="1" s="1"/>
  <c r="V58" i="1"/>
  <c r="AD58" i="1" s="1"/>
  <c r="V34" i="1"/>
  <c r="AD34" i="1" s="1"/>
  <c r="V511" i="1"/>
  <c r="V435" i="1"/>
  <c r="AC435" i="1" s="1"/>
  <c r="V372" i="1"/>
  <c r="AC372" i="1" s="1"/>
  <c r="V76" i="1"/>
  <c r="AD76" i="1" s="1"/>
  <c r="V28" i="1"/>
  <c r="AD28" i="1" s="1"/>
  <c r="V431" i="1"/>
  <c r="AD431" i="1" s="1"/>
  <c r="V24" i="1"/>
  <c r="AC24" i="1" s="1"/>
  <c r="V495" i="1"/>
  <c r="AD495" i="1" s="1"/>
  <c r="AB475" i="1"/>
  <c r="AC475" i="1" s="1"/>
  <c r="V449" i="1"/>
  <c r="AD449" i="1" s="1"/>
  <c r="AB437" i="1"/>
  <c r="AC437" i="1" s="1"/>
  <c r="V427" i="1"/>
  <c r="V378" i="1"/>
  <c r="AD378" i="1" s="1"/>
  <c r="V324" i="1"/>
  <c r="AC324" i="1" s="1"/>
  <c r="V297" i="1"/>
  <c r="AC297" i="1" s="1"/>
  <c r="V271" i="1"/>
  <c r="AD271" i="1" s="1"/>
  <c r="V114" i="1"/>
  <c r="AC114" i="1" s="1"/>
  <c r="V68" i="1"/>
  <c r="AC68" i="1" s="1"/>
  <c r="V44" i="1"/>
  <c r="AC44" i="1" s="1"/>
  <c r="V20" i="1"/>
  <c r="AC20" i="1" s="1"/>
  <c r="AB14" i="1"/>
  <c r="AC14" i="1" s="1"/>
  <c r="V392" i="1"/>
  <c r="V374" i="1"/>
  <c r="AD374" i="1" s="1"/>
  <c r="V316" i="1"/>
  <c r="V281" i="1"/>
  <c r="AB120" i="1"/>
  <c r="AC120" i="1" s="1"/>
  <c r="V102" i="1"/>
  <c r="AC102" i="1" s="1"/>
  <c r="V78" i="1"/>
  <c r="V54" i="1"/>
  <c r="V30" i="1"/>
  <c r="V390" i="1"/>
  <c r="AC390" i="1" s="1"/>
  <c r="AB368" i="1"/>
  <c r="AC368" i="1" s="1"/>
  <c r="V307" i="1"/>
  <c r="AD307" i="1" s="1"/>
  <c r="V52" i="1"/>
  <c r="AD52" i="1" s="1"/>
  <c r="V62" i="1"/>
  <c r="AD62" i="1" s="1"/>
  <c r="V38" i="1"/>
  <c r="AD38" i="1" s="1"/>
  <c r="V471" i="1"/>
  <c r="AD471" i="1" s="1"/>
  <c r="V423" i="1"/>
  <c r="AC423" i="1" s="1"/>
  <c r="AB366" i="1"/>
  <c r="AC366" i="1" s="1"/>
  <c r="AB362" i="1"/>
  <c r="AC362" i="1" s="1"/>
  <c r="V293" i="1"/>
  <c r="AD293" i="1" s="1"/>
  <c r="V112" i="1"/>
  <c r="AD112" i="1" s="1"/>
  <c r="V64" i="1"/>
  <c r="AD64" i="1" s="1"/>
  <c r="V40" i="1"/>
  <c r="AD40" i="1" s="1"/>
  <c r="V10" i="1"/>
  <c r="AD10" i="1" s="1"/>
  <c r="V258" i="1"/>
  <c r="V503" i="1"/>
  <c r="AD503" i="1" s="1"/>
  <c r="V291" i="1"/>
  <c r="AD291" i="1" s="1"/>
  <c r="V110" i="1"/>
  <c r="AD110" i="1" s="1"/>
  <c r="V275" i="1"/>
  <c r="AD275" i="1" s="1"/>
  <c r="V96" i="1"/>
  <c r="AD96" i="1" s="1"/>
  <c r="V513" i="1"/>
  <c r="AC513" i="1" s="1"/>
  <c r="V457" i="1"/>
  <c r="AD457" i="1" s="1"/>
  <c r="V433" i="1"/>
  <c r="AC433" i="1" s="1"/>
  <c r="V370" i="1"/>
  <c r="AD370" i="1" s="1"/>
  <c r="AB354" i="1"/>
  <c r="AC354" i="1" s="1"/>
  <c r="V305" i="1"/>
  <c r="AD305" i="1" s="1"/>
  <c r="V277" i="1"/>
  <c r="AC277" i="1" s="1"/>
  <c r="V256" i="1"/>
  <c r="AD256" i="1" s="1"/>
  <c r="V98" i="1"/>
  <c r="V74" i="1"/>
  <c r="V50" i="1"/>
  <c r="AC50" i="1" s="1"/>
  <c r="V26" i="1"/>
  <c r="AC26" i="1" s="1"/>
  <c r="V535" i="1"/>
  <c r="AD535" i="1" s="1"/>
  <c r="V459" i="1"/>
  <c r="AD459" i="1" s="1"/>
  <c r="V279" i="1"/>
  <c r="AC279" i="1" s="1"/>
  <c r="V499" i="1"/>
  <c r="AB92" i="1"/>
  <c r="AC92" i="1" s="1"/>
  <c r="V72" i="1"/>
  <c r="V529" i="1"/>
  <c r="V461" i="1"/>
  <c r="AC461" i="1" s="1"/>
  <c r="V479" i="1"/>
  <c r="AD479" i="1" s="1"/>
  <c r="V467" i="1"/>
  <c r="AD467" i="1" s="1"/>
  <c r="V419" i="1"/>
  <c r="V358" i="1"/>
  <c r="AD358" i="1" s="1"/>
  <c r="AB350" i="1"/>
  <c r="AC350" i="1" s="1"/>
  <c r="AB346" i="1"/>
  <c r="AC346" i="1" s="1"/>
  <c r="AB342" i="1"/>
  <c r="AC342" i="1" s="1"/>
  <c r="AB338" i="1"/>
  <c r="AC338" i="1" s="1"/>
  <c r="AB330" i="1"/>
  <c r="AC330" i="1" s="1"/>
  <c r="AB326" i="1"/>
  <c r="AC326" i="1" s="1"/>
  <c r="V289" i="1"/>
  <c r="AD289" i="1" s="1"/>
  <c r="V108" i="1"/>
  <c r="AD108" i="1" s="1"/>
  <c r="AB90" i="1"/>
  <c r="AC90" i="1" s="1"/>
  <c r="V60" i="1"/>
  <c r="AD60" i="1" s="1"/>
  <c r="V36" i="1"/>
  <c r="AD36" i="1" s="1"/>
  <c r="AB527" i="1"/>
  <c r="AC527" i="1" s="1"/>
  <c r="AB519" i="1"/>
  <c r="AC519" i="1" s="1"/>
  <c r="V497" i="1"/>
  <c r="AD497" i="1" s="1"/>
  <c r="AB481" i="1"/>
  <c r="AC481" i="1" s="1"/>
  <c r="V451" i="1"/>
  <c r="V429" i="1"/>
  <c r="V380" i="1"/>
  <c r="AC380" i="1" s="1"/>
  <c r="V299" i="1"/>
  <c r="AC299" i="1" s="1"/>
  <c r="V273" i="1"/>
  <c r="AD273" i="1" s="1"/>
  <c r="V252" i="1"/>
  <c r="AB176" i="1"/>
  <c r="AC176" i="1" s="1"/>
  <c r="V118" i="1"/>
  <c r="AC118" i="1" s="1"/>
  <c r="V94" i="1"/>
  <c r="AC94" i="1" s="1"/>
  <c r="V70" i="1"/>
  <c r="AD70" i="1" s="1"/>
  <c r="V46" i="1"/>
  <c r="AC46" i="1" s="1"/>
  <c r="V22" i="1"/>
  <c r="AD22" i="1" s="1"/>
  <c r="M525" i="1"/>
  <c r="S293" i="1"/>
  <c r="S513" i="1"/>
  <c r="S30" i="1"/>
  <c r="M513" i="1"/>
  <c r="M364" i="1"/>
  <c r="M140" i="1"/>
  <c r="S533" i="1"/>
  <c r="S14" i="1"/>
  <c r="Y260" i="1"/>
  <c r="M212" i="1"/>
  <c r="N382" i="1"/>
  <c r="S378" i="1"/>
  <c r="M6" i="1"/>
  <c r="M112" i="1"/>
  <c r="AA6" i="1"/>
  <c r="N354" i="1"/>
  <c r="T62" i="1"/>
  <c r="S38" i="1"/>
  <c r="M366" i="1"/>
  <c r="S252" i="1"/>
  <c r="M451" i="1"/>
  <c r="Y126" i="1"/>
  <c r="W132" i="1"/>
  <c r="X132" i="1" s="1"/>
  <c r="Y132" i="1" s="1"/>
  <c r="S447" i="1"/>
  <c r="S122" i="1"/>
  <c r="S156" i="1"/>
  <c r="M102" i="1"/>
  <c r="M94" i="1"/>
  <c r="M90" i="1"/>
  <c r="S24" i="1"/>
  <c r="M58" i="1"/>
  <c r="M34" i="1"/>
  <c r="M24" i="1"/>
  <c r="M509" i="1"/>
  <c r="M40" i="1"/>
  <c r="S509" i="1"/>
  <c r="S392" i="1"/>
  <c r="S320" i="1"/>
  <c r="M275" i="1"/>
  <c r="M254" i="1"/>
  <c r="T374" i="1"/>
  <c r="T260" i="1"/>
  <c r="T162" i="1"/>
  <c r="T531" i="1"/>
  <c r="N501" i="1"/>
  <c r="W146" i="1"/>
  <c r="X146" i="1" s="1"/>
  <c r="Y146" i="1" s="1"/>
  <c r="M252" i="1"/>
  <c r="S174" i="1"/>
  <c r="M132" i="1"/>
  <c r="S275" i="1"/>
  <c r="S254" i="1"/>
  <c r="S130" i="1"/>
  <c r="T336" i="1"/>
  <c r="S134" i="1"/>
  <c r="S96" i="1"/>
  <c r="S220" i="1"/>
  <c r="S108" i="1"/>
  <c r="S291" i="1"/>
  <c r="S236" i="1"/>
  <c r="M174" i="1"/>
  <c r="S140" i="1"/>
  <c r="S467" i="1"/>
  <c r="M423" i="1"/>
  <c r="S370" i="1"/>
  <c r="M220" i="1"/>
  <c r="N46" i="1"/>
  <c r="M22" i="1"/>
  <c r="S515" i="1"/>
  <c r="M467" i="1"/>
  <c r="S394" i="1"/>
  <c r="T238" i="1"/>
  <c r="S214" i="1"/>
  <c r="M162" i="1"/>
  <c r="Y148" i="1"/>
  <c r="W174" i="1"/>
  <c r="X174" i="1" s="1"/>
  <c r="Y174" i="1" s="1"/>
  <c r="W212" i="1"/>
  <c r="X212" i="1" s="1"/>
  <c r="Y212" i="1" s="1"/>
  <c r="M491" i="1"/>
  <c r="W158" i="1"/>
  <c r="AA158" i="1" s="1"/>
  <c r="M122" i="1"/>
  <c r="S56" i="1"/>
  <c r="T22" i="1"/>
  <c r="M511" i="1"/>
  <c r="S499" i="1"/>
  <c r="N489" i="1"/>
  <c r="T338" i="1"/>
  <c r="M289" i="1"/>
  <c r="T495" i="1"/>
  <c r="S465" i="1"/>
  <c r="T453" i="1"/>
  <c r="S356" i="1"/>
  <c r="AA340" i="1"/>
  <c r="N334" i="1"/>
  <c r="N326" i="1"/>
  <c r="M322" i="1"/>
  <c r="M318" i="1"/>
  <c r="S307" i="1"/>
  <c r="M285" i="1"/>
  <c r="T279" i="1"/>
  <c r="T258" i="1"/>
  <c r="S160" i="1"/>
  <c r="T156" i="1"/>
  <c r="S142" i="1"/>
  <c r="M138" i="1"/>
  <c r="S128" i="1"/>
  <c r="Q539" i="1"/>
  <c r="M487" i="1"/>
  <c r="M483" i="1"/>
  <c r="S423" i="1"/>
  <c r="S388" i="1"/>
  <c r="N509" i="1"/>
  <c r="M501" i="1"/>
  <c r="N441" i="1"/>
  <c r="N374" i="1"/>
  <c r="T182" i="1"/>
  <c r="M316" i="1"/>
  <c r="M527" i="1"/>
  <c r="M515" i="1"/>
  <c r="M429" i="1"/>
  <c r="S425" i="1"/>
  <c r="S376" i="1"/>
  <c r="S342" i="1"/>
  <c r="M293" i="1"/>
  <c r="S289" i="1"/>
  <c r="S525" i="1"/>
  <c r="S421" i="1"/>
  <c r="M390" i="1"/>
  <c r="S360" i="1"/>
  <c r="S218" i="1"/>
  <c r="M190" i="1"/>
  <c r="S166" i="1"/>
  <c r="M453" i="1"/>
  <c r="T291" i="1"/>
  <c r="T246" i="1"/>
  <c r="Z226" i="1"/>
  <c r="AA260" i="1"/>
  <c r="T356" i="1"/>
  <c r="T316" i="1"/>
  <c r="S36" i="1"/>
  <c r="N98" i="1"/>
  <c r="N372" i="1"/>
  <c r="T46" i="1"/>
  <c r="M14" i="1"/>
  <c r="M535" i="1"/>
  <c r="S334" i="1"/>
  <c r="S326" i="1"/>
  <c r="T273" i="1"/>
  <c r="S148" i="1"/>
  <c r="M100" i="1"/>
  <c r="T138" i="1"/>
  <c r="N52" i="1"/>
  <c r="T517" i="1"/>
  <c r="T499" i="1"/>
  <c r="N320" i="1"/>
  <c r="N254" i="1"/>
  <c r="T212" i="1"/>
  <c r="T58" i="1"/>
  <c r="N344" i="1"/>
  <c r="S503" i="1"/>
  <c r="X360" i="1"/>
  <c r="Y360" i="1" s="1"/>
  <c r="Y240" i="1"/>
  <c r="W234" i="1"/>
  <c r="X234" i="1" s="1"/>
  <c r="N18" i="1"/>
  <c r="Z489" i="1"/>
  <c r="T198" i="1"/>
  <c r="N433" i="1"/>
  <c r="T459" i="1"/>
  <c r="T152" i="1"/>
  <c r="S48" i="1"/>
  <c r="W162" i="1"/>
  <c r="X162" i="1" s="1"/>
  <c r="Y162" i="1" s="1"/>
  <c r="T98" i="1"/>
  <c r="N340" i="1"/>
  <c r="T106" i="1"/>
  <c r="S479" i="1"/>
  <c r="T295" i="1"/>
  <c r="N388" i="1"/>
  <c r="S481" i="1"/>
  <c r="N505" i="1"/>
  <c r="AA493" i="1"/>
  <c r="T360" i="1"/>
  <c r="W144" i="1"/>
  <c r="AA144" i="1" s="1"/>
  <c r="N471" i="1"/>
  <c r="AA507" i="1"/>
  <c r="S461" i="1"/>
  <c r="N74" i="1"/>
  <c r="N287" i="1"/>
  <c r="J479" i="1"/>
  <c r="M479" i="1" s="1"/>
  <c r="M465" i="1"/>
  <c r="L242" i="1"/>
  <c r="M242" i="1" s="1"/>
  <c r="T228" i="1"/>
  <c r="S194" i="1"/>
  <c r="N348" i="1"/>
  <c r="N336" i="1"/>
  <c r="N76" i="1"/>
  <c r="M497" i="1"/>
  <c r="M441" i="1"/>
  <c r="M437" i="1"/>
  <c r="S433" i="1"/>
  <c r="S340" i="1"/>
  <c r="S328" i="1"/>
  <c r="S303" i="1"/>
  <c r="N291" i="1"/>
  <c r="S184" i="1"/>
  <c r="M32" i="1"/>
  <c r="Y525" i="1"/>
  <c r="N481" i="1"/>
  <c r="M431" i="1"/>
  <c r="S427" i="1"/>
  <c r="S226" i="1"/>
  <c r="Y208" i="1"/>
  <c r="N66" i="1"/>
  <c r="S529" i="1"/>
  <c r="Y517" i="1"/>
  <c r="S507" i="1"/>
  <c r="T244" i="1"/>
  <c r="S154" i="1"/>
  <c r="T92" i="1"/>
  <c r="M382" i="1"/>
  <c r="S350" i="1"/>
  <c r="L222" i="1"/>
  <c r="M222" i="1" s="1"/>
  <c r="N102" i="1"/>
  <c r="M82" i="1"/>
  <c r="Y489" i="1"/>
  <c r="T525" i="1"/>
  <c r="T521" i="1"/>
  <c r="N477" i="1"/>
  <c r="N445" i="1"/>
  <c r="T364" i="1"/>
  <c r="S54" i="1"/>
  <c r="AA485" i="1"/>
  <c r="X475" i="1"/>
  <c r="Y475" i="1" s="1"/>
  <c r="S463" i="1"/>
  <c r="T122" i="1"/>
  <c r="S104" i="1"/>
  <c r="S384" i="1"/>
  <c r="X338" i="1"/>
  <c r="Y338" i="1" s="1"/>
  <c r="W220" i="1"/>
  <c r="AA220" i="1" s="1"/>
  <c r="W156" i="1"/>
  <c r="AA156" i="1" s="1"/>
  <c r="Y523" i="1"/>
  <c r="X519" i="1"/>
  <c r="Y519" i="1" s="1"/>
  <c r="X362" i="1"/>
  <c r="Y362" i="1" s="1"/>
  <c r="AA348" i="1"/>
  <c r="S202" i="1"/>
  <c r="L148" i="1"/>
  <c r="N148" i="1" s="1"/>
  <c r="T74" i="1"/>
  <c r="S60" i="1"/>
  <c r="Z485" i="1"/>
  <c r="M279" i="1"/>
  <c r="S338" i="1"/>
  <c r="M332" i="1"/>
  <c r="S297" i="1"/>
  <c r="L224" i="1"/>
  <c r="M224" i="1" s="1"/>
  <c r="S192" i="1"/>
  <c r="T110" i="1"/>
  <c r="S535" i="1"/>
  <c r="S491" i="1"/>
  <c r="S471" i="1"/>
  <c r="X445" i="1"/>
  <c r="Z445" i="1" s="1"/>
  <c r="M443" i="1"/>
  <c r="M425" i="1"/>
  <c r="M370" i="1"/>
  <c r="M356" i="1"/>
  <c r="M324" i="1"/>
  <c r="S281" i="1"/>
  <c r="S232" i="1"/>
  <c r="M110" i="1"/>
  <c r="N94" i="1"/>
  <c r="N90" i="1"/>
  <c r="M46" i="1"/>
  <c r="N435" i="1"/>
  <c r="T431" i="1"/>
  <c r="X368" i="1"/>
  <c r="Y368" i="1" s="1"/>
  <c r="T348" i="1"/>
  <c r="M297" i="1"/>
  <c r="T293" i="1"/>
  <c r="N275" i="1"/>
  <c r="T250" i="1"/>
  <c r="T102" i="1"/>
  <c r="N521" i="1"/>
  <c r="T475" i="1"/>
  <c r="T445" i="1"/>
  <c r="M392" i="1"/>
  <c r="T307" i="1"/>
  <c r="M281" i="1"/>
  <c r="T252" i="1"/>
  <c r="T242" i="1"/>
  <c r="S230" i="1"/>
  <c r="S190" i="1"/>
  <c r="S150" i="1"/>
  <c r="T146" i="1"/>
  <c r="T128" i="1"/>
  <c r="L120" i="1"/>
  <c r="M120" i="1" s="1"/>
  <c r="T94" i="1"/>
  <c r="T90" i="1"/>
  <c r="N48" i="1"/>
  <c r="N38" i="1"/>
  <c r="T34" i="1"/>
  <c r="T80" i="1"/>
  <c r="Y515" i="1"/>
  <c r="T180" i="1"/>
  <c r="N64" i="1"/>
  <c r="N24" i="1"/>
  <c r="Y505" i="1"/>
  <c r="M471" i="1"/>
  <c r="M427" i="1"/>
  <c r="T368" i="1"/>
  <c r="M358" i="1"/>
  <c r="S344" i="1"/>
  <c r="W228" i="1"/>
  <c r="X228" i="1" s="1"/>
  <c r="Z228" i="1" s="1"/>
  <c r="S112" i="1"/>
  <c r="S102" i="1"/>
  <c r="T30" i="1"/>
  <c r="Y6" i="1"/>
  <c r="T136" i="1"/>
  <c r="S477" i="1"/>
  <c r="N417" i="1"/>
  <c r="T390" i="1"/>
  <c r="N368" i="1"/>
  <c r="M291" i="1"/>
  <c r="T254" i="1"/>
  <c r="N70" i="1"/>
  <c r="T36" i="1"/>
  <c r="T473" i="1"/>
  <c r="X366" i="1"/>
  <c r="Z366" i="1" s="1"/>
  <c r="T350" i="1"/>
  <c r="T330" i="1"/>
  <c r="S188" i="1"/>
  <c r="N96" i="1"/>
  <c r="S62" i="1"/>
  <c r="T6" i="1"/>
  <c r="S495" i="1"/>
  <c r="N493" i="1"/>
  <c r="W168" i="1"/>
  <c r="AA168" i="1" s="1"/>
  <c r="M36" i="1"/>
  <c r="T32" i="1"/>
  <c r="S449" i="1"/>
  <c r="N429" i="1"/>
  <c r="L240" i="1"/>
  <c r="M240" i="1" s="1"/>
  <c r="S72" i="1"/>
  <c r="T529" i="1"/>
  <c r="X481" i="1"/>
  <c r="Y481" i="1" s="1"/>
  <c r="N473" i="1"/>
  <c r="T457" i="1"/>
  <c r="S382" i="1"/>
  <c r="AA226" i="1"/>
  <c r="N118" i="1"/>
  <c r="S78" i="1"/>
  <c r="M72" i="1"/>
  <c r="M495" i="1"/>
  <c r="T491" i="1"/>
  <c r="N457" i="1"/>
  <c r="N392" i="1"/>
  <c r="M346" i="1"/>
  <c r="S172" i="1"/>
  <c r="S138" i="1"/>
  <c r="S120" i="1"/>
  <c r="S110" i="1"/>
  <c r="M78" i="1"/>
  <c r="N62" i="1"/>
  <c r="M236" i="1"/>
  <c r="N236" i="1"/>
  <c r="T172" i="1"/>
  <c r="T38" i="1"/>
  <c r="AA531" i="1"/>
  <c r="N517" i="1"/>
  <c r="Y507" i="1"/>
  <c r="S505" i="1"/>
  <c r="N503" i="1"/>
  <c r="S497" i="1"/>
  <c r="X473" i="1"/>
  <c r="Y473" i="1" s="1"/>
  <c r="S469" i="1"/>
  <c r="N467" i="1"/>
  <c r="N451" i="1"/>
  <c r="X437" i="1"/>
  <c r="Y437" i="1" s="1"/>
  <c r="S431" i="1"/>
  <c r="T423" i="1"/>
  <c r="M380" i="1"/>
  <c r="M374" i="1"/>
  <c r="M362" i="1"/>
  <c r="T352" i="1"/>
  <c r="N338" i="1"/>
  <c r="S330" i="1"/>
  <c r="S324" i="1"/>
  <c r="N322" i="1"/>
  <c r="N316" i="1"/>
  <c r="M256" i="1"/>
  <c r="L246" i="1"/>
  <c r="N246" i="1" s="1"/>
  <c r="S238" i="1"/>
  <c r="AA208" i="1"/>
  <c r="L180" i="1"/>
  <c r="M180" i="1" s="1"/>
  <c r="T164" i="1"/>
  <c r="S152" i="1"/>
  <c r="T148" i="1"/>
  <c r="M118" i="1"/>
  <c r="M60" i="1"/>
  <c r="T56" i="1"/>
  <c r="M48" i="1"/>
  <c r="S32" i="1"/>
  <c r="T26" i="1"/>
  <c r="S20" i="1"/>
  <c r="T382" i="1"/>
  <c r="S453" i="1"/>
  <c r="S417" i="1"/>
  <c r="Z384" i="1"/>
  <c r="T376" i="1"/>
  <c r="T342" i="1"/>
  <c r="N330" i="1"/>
  <c r="N324" i="1"/>
  <c r="M305" i="1"/>
  <c r="N238" i="1"/>
  <c r="T204" i="1"/>
  <c r="L172" i="1"/>
  <c r="M172" i="1" s="1"/>
  <c r="T140" i="1"/>
  <c r="S124" i="1"/>
  <c r="T96" i="1"/>
  <c r="S86" i="1"/>
  <c r="T50" i="1"/>
  <c r="T14" i="1"/>
  <c r="N12" i="1"/>
  <c r="M519" i="1"/>
  <c r="M505" i="1"/>
  <c r="S487" i="1"/>
  <c r="N485" i="1"/>
  <c r="S473" i="1"/>
  <c r="M447" i="1"/>
  <c r="T326" i="1"/>
  <c r="N297" i="1"/>
  <c r="W236" i="1"/>
  <c r="AA236" i="1" s="1"/>
  <c r="N16" i="1"/>
  <c r="S80" i="1"/>
  <c r="S74" i="1"/>
  <c r="S68" i="1"/>
  <c r="N523" i="1"/>
  <c r="N469" i="1"/>
  <c r="N271" i="1"/>
  <c r="S44" i="1"/>
  <c r="M531" i="1"/>
  <c r="X527" i="1"/>
  <c r="Y527" i="1" s="1"/>
  <c r="M507" i="1"/>
  <c r="Y483" i="1"/>
  <c r="T465" i="1"/>
  <c r="M388" i="1"/>
  <c r="Y322" i="1"/>
  <c r="T150" i="1"/>
  <c r="M108" i="1"/>
  <c r="N50" i="1"/>
  <c r="M28" i="1"/>
  <c r="N22" i="1"/>
  <c r="N14" i="1"/>
  <c r="N529" i="1"/>
  <c r="S485" i="1"/>
  <c r="S475" i="1"/>
  <c r="N463" i="1"/>
  <c r="M457" i="1"/>
  <c r="S332" i="1"/>
  <c r="M320" i="1"/>
  <c r="T299" i="1"/>
  <c r="S285" i="1"/>
  <c r="AA202" i="1"/>
  <c r="S162" i="1"/>
  <c r="AA130" i="1"/>
  <c r="W122" i="1"/>
  <c r="X122" i="1" s="1"/>
  <c r="Y122" i="1" s="1"/>
  <c r="S98" i="1"/>
  <c r="X88" i="1"/>
  <c r="Y88" i="1" s="1"/>
  <c r="N40" i="1"/>
  <c r="N277" i="1"/>
  <c r="S200" i="1"/>
  <c r="S521" i="1"/>
  <c r="M499" i="1"/>
  <c r="S483" i="1"/>
  <c r="M433" i="1"/>
  <c r="T384" i="1"/>
  <c r="X346" i="1"/>
  <c r="Z346" i="1" s="1"/>
  <c r="W218" i="1"/>
  <c r="X218" i="1" s="1"/>
  <c r="Y218" i="1" s="1"/>
  <c r="L186" i="1"/>
  <c r="N186" i="1" s="1"/>
  <c r="S158" i="1"/>
  <c r="S70" i="1"/>
  <c r="S10" i="1"/>
  <c r="M461" i="1"/>
  <c r="T168" i="1"/>
  <c r="S132" i="1"/>
  <c r="T429" i="1"/>
  <c r="N427" i="1"/>
  <c r="T421" i="1"/>
  <c r="M336" i="1"/>
  <c r="T303" i="1"/>
  <c r="L226" i="1"/>
  <c r="M226" i="1" s="1"/>
  <c r="T214" i="1"/>
  <c r="AA12" i="1"/>
  <c r="T441" i="1"/>
  <c r="S517" i="1"/>
  <c r="Y485" i="1"/>
  <c r="S451" i="1"/>
  <c r="AA447" i="1"/>
  <c r="N419" i="1"/>
  <c r="N378" i="1"/>
  <c r="S362" i="1"/>
  <c r="M299" i="1"/>
  <c r="N293" i="1"/>
  <c r="S269" i="1"/>
  <c r="N252" i="1"/>
  <c r="T206" i="1"/>
  <c r="L198" i="1"/>
  <c r="M198" i="1" s="1"/>
  <c r="Z180" i="1"/>
  <c r="X176" i="1"/>
  <c r="Y176" i="1" s="1"/>
  <c r="S126" i="1"/>
  <c r="T88" i="1"/>
  <c r="T54" i="1"/>
  <c r="N26" i="1"/>
  <c r="S527" i="1"/>
  <c r="S511" i="1"/>
  <c r="M459" i="1"/>
  <c r="Y447" i="1"/>
  <c r="AA441" i="1"/>
  <c r="M439" i="1"/>
  <c r="S435" i="1"/>
  <c r="S386" i="1"/>
  <c r="S368" i="1"/>
  <c r="M350" i="1"/>
  <c r="M328" i="1"/>
  <c r="S287" i="1"/>
  <c r="N285" i="1"/>
  <c r="S256" i="1"/>
  <c r="S242" i="1"/>
  <c r="T232" i="1"/>
  <c r="S228" i="1"/>
  <c r="T218" i="1"/>
  <c r="S210" i="1"/>
  <c r="N146" i="1"/>
  <c r="S118" i="1"/>
  <c r="T82" i="1"/>
  <c r="M76" i="1"/>
  <c r="M70" i="1"/>
  <c r="T60" i="1"/>
  <c r="M54" i="1"/>
  <c r="M42" i="1"/>
  <c r="M30" i="1"/>
  <c r="N10" i="1"/>
  <c r="Z493" i="1"/>
  <c r="Y493" i="1"/>
  <c r="Z515" i="1"/>
  <c r="Z523" i="1"/>
  <c r="N531" i="1"/>
  <c r="N449" i="1"/>
  <c r="S523" i="1"/>
  <c r="S437" i="1"/>
  <c r="T435" i="1"/>
  <c r="T419" i="1"/>
  <c r="AA376" i="1"/>
  <c r="X376" i="1"/>
  <c r="Y376" i="1" s="1"/>
  <c r="S372" i="1"/>
  <c r="T372" i="1"/>
  <c r="T346" i="1"/>
  <c r="S346" i="1"/>
  <c r="T328" i="1"/>
  <c r="AA246" i="1"/>
  <c r="X246" i="1"/>
  <c r="Y246" i="1" s="1"/>
  <c r="T210" i="1"/>
  <c r="W192" i="1"/>
  <c r="X192" i="1" s="1"/>
  <c r="L192" i="1"/>
  <c r="M192" i="1" s="1"/>
  <c r="L182" i="1"/>
  <c r="N182" i="1" s="1"/>
  <c r="W182" i="1"/>
  <c r="AA182" i="1" s="1"/>
  <c r="M86" i="1"/>
  <c r="N78" i="1"/>
  <c r="M352" i="1"/>
  <c r="T320" i="1"/>
  <c r="N511" i="1"/>
  <c r="T533" i="1"/>
  <c r="M523" i="1"/>
  <c r="S489" i="1"/>
  <c r="T483" i="1"/>
  <c r="T479" i="1"/>
  <c r="T477" i="1"/>
  <c r="N437" i="1"/>
  <c r="M435" i="1"/>
  <c r="T425" i="1"/>
  <c r="N423" i="1"/>
  <c r="T388" i="1"/>
  <c r="T386" i="1"/>
  <c r="M372" i="1"/>
  <c r="S366" i="1"/>
  <c r="N364" i="1"/>
  <c r="N346" i="1"/>
  <c r="M344" i="1"/>
  <c r="S336" i="1"/>
  <c r="N328" i="1"/>
  <c r="M326" i="1"/>
  <c r="N279" i="1"/>
  <c r="M271" i="1"/>
  <c r="S206" i="1"/>
  <c r="T184" i="1"/>
  <c r="S164" i="1"/>
  <c r="T108" i="1"/>
  <c r="S94" i="1"/>
  <c r="X90" i="1"/>
  <c r="Y90" i="1" s="1"/>
  <c r="S88" i="1"/>
  <c r="T72" i="1"/>
  <c r="M52" i="1"/>
  <c r="S34" i="1"/>
  <c r="S22" i="1"/>
  <c r="N487" i="1"/>
  <c r="M489" i="1"/>
  <c r="M473" i="1"/>
  <c r="S459" i="1"/>
  <c r="S457" i="1"/>
  <c r="S445" i="1"/>
  <c r="S348" i="1"/>
  <c r="X342" i="1"/>
  <c r="Y342" i="1" s="1"/>
  <c r="S322" i="1"/>
  <c r="Y180" i="1"/>
  <c r="M66" i="1"/>
  <c r="S46" i="1"/>
  <c r="J8" i="1"/>
  <c r="N8" i="1" s="1"/>
  <c r="U8" i="1"/>
  <c r="V8" i="1" s="1"/>
  <c r="N525" i="1"/>
  <c r="X332" i="1"/>
  <c r="Y332" i="1" s="1"/>
  <c r="AA332" i="1"/>
  <c r="T451" i="1"/>
  <c r="N497" i="1"/>
  <c r="Z507" i="1"/>
  <c r="AA523" i="1"/>
  <c r="M517" i="1"/>
  <c r="N515" i="1"/>
  <c r="T505" i="1"/>
  <c r="M503" i="1"/>
  <c r="N491" i="1"/>
  <c r="Y487" i="1"/>
  <c r="M481" i="1"/>
  <c r="M477" i="1"/>
  <c r="M475" i="1"/>
  <c r="M445" i="1"/>
  <c r="S439" i="1"/>
  <c r="S429" i="1"/>
  <c r="N425" i="1"/>
  <c r="T392" i="1"/>
  <c r="X326" i="1"/>
  <c r="Y326" i="1" s="1"/>
  <c r="N305" i="1"/>
  <c r="S273" i="1"/>
  <c r="L248" i="1"/>
  <c r="M248" i="1" s="1"/>
  <c r="N220" i="1"/>
  <c r="S212" i="1"/>
  <c r="W190" i="1"/>
  <c r="L184" i="1"/>
  <c r="S180" i="1"/>
  <c r="AA172" i="1"/>
  <c r="X172" i="1"/>
  <c r="Z172" i="1" s="1"/>
  <c r="T160" i="1"/>
  <c r="M146" i="1"/>
  <c r="T142" i="1"/>
  <c r="N28" i="1"/>
  <c r="X184" i="1"/>
  <c r="Y184" i="1" s="1"/>
  <c r="AA184" i="1"/>
  <c r="W138" i="1"/>
  <c r="W124" i="1"/>
  <c r="N54" i="1"/>
  <c r="Z6" i="1"/>
  <c r="T289" i="1"/>
  <c r="T535" i="1"/>
  <c r="AA515" i="1"/>
  <c r="T507" i="1"/>
  <c r="T493" i="1"/>
  <c r="T487" i="1"/>
  <c r="N483" i="1"/>
  <c r="T461" i="1"/>
  <c r="N459" i="1"/>
  <c r="T449" i="1"/>
  <c r="Z441" i="1"/>
  <c r="X364" i="1"/>
  <c r="Y364" i="1" s="1"/>
  <c r="N350" i="1"/>
  <c r="M348" i="1"/>
  <c r="X334" i="1"/>
  <c r="Y334" i="1" s="1"/>
  <c r="M330" i="1"/>
  <c r="S295" i="1"/>
  <c r="T287" i="1"/>
  <c r="T275" i="1"/>
  <c r="N273" i="1"/>
  <c r="N212" i="1"/>
  <c r="T194" i="1"/>
  <c r="T174" i="1"/>
  <c r="M114" i="1"/>
  <c r="N114" i="1"/>
  <c r="M96" i="1"/>
  <c r="N30" i="1"/>
  <c r="N269" i="1"/>
  <c r="M269" i="1"/>
  <c r="N318" i="1"/>
  <c r="M124" i="1"/>
  <c r="N124" i="1"/>
  <c r="S531" i="1"/>
  <c r="M529" i="1"/>
  <c r="N527" i="1"/>
  <c r="S519" i="1"/>
  <c r="T509" i="1"/>
  <c r="M493" i="1"/>
  <c r="T467" i="1"/>
  <c r="T447" i="1"/>
  <c r="S441" i="1"/>
  <c r="T433" i="1"/>
  <c r="T394" i="1"/>
  <c r="AA384" i="1"/>
  <c r="M376" i="1"/>
  <c r="M368" i="1"/>
  <c r="N360" i="1"/>
  <c r="M360" i="1"/>
  <c r="N358" i="1"/>
  <c r="X354" i="1"/>
  <c r="Y354" i="1" s="1"/>
  <c r="S352" i="1"/>
  <c r="T332" i="1"/>
  <c r="X320" i="1"/>
  <c r="Z320" i="1" s="1"/>
  <c r="S318" i="1"/>
  <c r="S316" i="1"/>
  <c r="T297" i="1"/>
  <c r="M287" i="1"/>
  <c r="S250" i="1"/>
  <c r="S234" i="1"/>
  <c r="AA222" i="1"/>
  <c r="X222" i="1"/>
  <c r="Y222" i="1" s="1"/>
  <c r="S204" i="1"/>
  <c r="T200" i="1"/>
  <c r="N174" i="1"/>
  <c r="W140" i="1"/>
  <c r="AA140" i="1" s="1"/>
  <c r="N132" i="1"/>
  <c r="T118" i="1"/>
  <c r="T86" i="1"/>
  <c r="N82" i="1"/>
  <c r="T70" i="1"/>
  <c r="N42" i="1"/>
  <c r="S501" i="1"/>
  <c r="W230" i="1"/>
  <c r="L230" i="1"/>
  <c r="M230" i="1" s="1"/>
  <c r="T513" i="1"/>
  <c r="S364" i="1"/>
  <c r="AA336" i="1"/>
  <c r="N332" i="1"/>
  <c r="S182" i="1"/>
  <c r="X120" i="1"/>
  <c r="Y120" i="1" s="1"/>
  <c r="M342" i="1"/>
  <c r="N342" i="1"/>
  <c r="T443" i="1"/>
  <c r="T334" i="1"/>
  <c r="N535" i="1"/>
  <c r="M521" i="1"/>
  <c r="N519" i="1"/>
  <c r="T511" i="1"/>
  <c r="N507" i="1"/>
  <c r="T501" i="1"/>
  <c r="T497" i="1"/>
  <c r="N495" i="1"/>
  <c r="Y491" i="1"/>
  <c r="M485" i="1"/>
  <c r="T471" i="1"/>
  <c r="M469" i="1"/>
  <c r="N465" i="1"/>
  <c r="M463" i="1"/>
  <c r="N447" i="1"/>
  <c r="N431" i="1"/>
  <c r="M417" i="1"/>
  <c r="M394" i="1"/>
  <c r="AA388" i="1"/>
  <c r="Y384" i="1"/>
  <c r="M378" i="1"/>
  <c r="N352" i="1"/>
  <c r="S299" i="1"/>
  <c r="T281" i="1"/>
  <c r="S246" i="1"/>
  <c r="M234" i="1"/>
  <c r="L204" i="1"/>
  <c r="M204" i="1" s="1"/>
  <c r="N190" i="1"/>
  <c r="X14" i="1"/>
  <c r="Y14" i="1" s="1"/>
  <c r="N6" i="1"/>
  <c r="S390" i="1"/>
  <c r="M384" i="1"/>
  <c r="M354" i="1"/>
  <c r="X350" i="1"/>
  <c r="Y350" i="1" s="1"/>
  <c r="T340" i="1"/>
  <c r="M334" i="1"/>
  <c r="X330" i="1"/>
  <c r="Y330" i="1" s="1"/>
  <c r="T324" i="1"/>
  <c r="S279" i="1"/>
  <c r="Z260" i="1"/>
  <c r="S258" i="1"/>
  <c r="L250" i="1"/>
  <c r="S244" i="1"/>
  <c r="T226" i="1"/>
  <c r="Z202" i="1"/>
  <c r="T190" i="1"/>
  <c r="T188" i="1"/>
  <c r="T144" i="1"/>
  <c r="T132" i="1"/>
  <c r="T124" i="1"/>
  <c r="S16" i="1"/>
  <c r="N112" i="1"/>
  <c r="N100" i="1"/>
  <c r="M98" i="1"/>
  <c r="X92" i="1"/>
  <c r="Y92" i="1" s="1"/>
  <c r="S90" i="1"/>
  <c r="T78" i="1"/>
  <c r="S64" i="1"/>
  <c r="T48" i="1"/>
  <c r="S40" i="1"/>
  <c r="T24" i="1"/>
  <c r="M10" i="1"/>
  <c r="N299" i="1"/>
  <c r="T269" i="1"/>
  <c r="T230" i="1"/>
  <c r="AA180" i="1"/>
  <c r="T158" i="1"/>
  <c r="S146" i="1"/>
  <c r="M144" i="1"/>
  <c r="M338" i="1"/>
  <c r="Y318" i="1"/>
  <c r="S305" i="1"/>
  <c r="M303" i="1"/>
  <c r="N281" i="1"/>
  <c r="S260" i="1"/>
  <c r="Y226" i="1"/>
  <c r="T220" i="1"/>
  <c r="T202" i="1"/>
  <c r="T192" i="1"/>
  <c r="L188" i="1"/>
  <c r="M188" i="1" s="1"/>
  <c r="N168" i="1"/>
  <c r="L164" i="1"/>
  <c r="M164" i="1" s="1"/>
  <c r="T126" i="1"/>
  <c r="T104" i="1"/>
  <c r="N72" i="1"/>
  <c r="M64" i="1"/>
  <c r="M62" i="1"/>
  <c r="S50" i="1"/>
  <c r="S18" i="1"/>
  <c r="S12" i="1"/>
  <c r="T362" i="1"/>
  <c r="T344" i="1"/>
  <c r="M340" i="1"/>
  <c r="M277" i="1"/>
  <c r="S240" i="1"/>
  <c r="Y196" i="1"/>
  <c r="S178" i="1"/>
  <c r="L176" i="1"/>
  <c r="M176" i="1" s="1"/>
  <c r="L130" i="1"/>
  <c r="M130" i="1" s="1"/>
  <c r="M16" i="1"/>
  <c r="S106" i="1"/>
  <c r="M104" i="1"/>
  <c r="S92" i="1"/>
  <c r="M74" i="1"/>
  <c r="M38" i="1"/>
  <c r="S26" i="1"/>
  <c r="AA8" i="1"/>
  <c r="M260" i="1"/>
  <c r="M238" i="1"/>
  <c r="S222" i="1"/>
  <c r="S216" i="1"/>
  <c r="L170" i="1"/>
  <c r="M170" i="1" s="1"/>
  <c r="M158" i="1"/>
  <c r="S66" i="1"/>
  <c r="M50" i="1"/>
  <c r="S42" i="1"/>
  <c r="M134" i="1"/>
  <c r="M106" i="1"/>
  <c r="M92" i="1"/>
  <c r="S82" i="1"/>
  <c r="M80" i="1"/>
  <c r="M26" i="1"/>
  <c r="M18" i="1"/>
  <c r="M12" i="1"/>
  <c r="S6" i="1"/>
  <c r="S58" i="1"/>
  <c r="M56" i="1"/>
  <c r="Y531" i="1"/>
  <c r="Z531" i="1"/>
  <c r="Y501" i="1"/>
  <c r="Z501" i="1"/>
  <c r="Z509" i="1"/>
  <c r="Z517" i="1"/>
  <c r="Z521" i="1"/>
  <c r="Z483" i="1"/>
  <c r="Z487" i="1"/>
  <c r="Z491" i="1"/>
  <c r="Z505" i="1"/>
  <c r="Z525" i="1"/>
  <c r="Y521" i="1"/>
  <c r="Y509" i="1"/>
  <c r="M307" i="1"/>
  <c r="N307" i="1"/>
  <c r="Z447" i="1"/>
  <c r="S443" i="1"/>
  <c r="N390" i="1"/>
  <c r="N384" i="1"/>
  <c r="T378" i="1"/>
  <c r="M295" i="1"/>
  <c r="N295" i="1"/>
  <c r="T208" i="1"/>
  <c r="S208" i="1"/>
  <c r="N228" i="1"/>
  <c r="M228" i="1"/>
  <c r="X439" i="1"/>
  <c r="S380" i="1"/>
  <c r="T380" i="1"/>
  <c r="N376" i="1"/>
  <c r="S358" i="1"/>
  <c r="T358" i="1"/>
  <c r="Y348" i="1"/>
  <c r="Z348" i="1"/>
  <c r="Y344" i="1"/>
  <c r="Z344" i="1"/>
  <c r="M386" i="1"/>
  <c r="N386" i="1"/>
  <c r="N380" i="1"/>
  <c r="Y328" i="1"/>
  <c r="Z328" i="1"/>
  <c r="AA501" i="1"/>
  <c r="N443" i="1"/>
  <c r="Y388" i="1"/>
  <c r="Z388" i="1"/>
  <c r="T366" i="1"/>
  <c r="N362" i="1"/>
  <c r="X356" i="1"/>
  <c r="Y356" i="1" s="1"/>
  <c r="AA356" i="1"/>
  <c r="T277" i="1"/>
  <c r="S277" i="1"/>
  <c r="N513" i="1"/>
  <c r="T503" i="1"/>
  <c r="N475" i="1"/>
  <c r="T469" i="1"/>
  <c r="N461" i="1"/>
  <c r="T437" i="1"/>
  <c r="T417" i="1"/>
  <c r="T305" i="1"/>
  <c r="T439" i="1"/>
  <c r="T427" i="1"/>
  <c r="M258" i="1"/>
  <c r="N258" i="1"/>
  <c r="AA525" i="1"/>
  <c r="AA521" i="1"/>
  <c r="AA517" i="1"/>
  <c r="AA491" i="1"/>
  <c r="AA487" i="1"/>
  <c r="M449" i="1"/>
  <c r="S419" i="1"/>
  <c r="T370" i="1"/>
  <c r="N366" i="1"/>
  <c r="Y336" i="1"/>
  <c r="Z336" i="1"/>
  <c r="Z240" i="1"/>
  <c r="M421" i="1"/>
  <c r="N421" i="1"/>
  <c r="N499" i="1"/>
  <c r="T489" i="1"/>
  <c r="T485" i="1"/>
  <c r="T481" i="1"/>
  <c r="T463" i="1"/>
  <c r="N453" i="1"/>
  <c r="X244" i="1"/>
  <c r="AA244" i="1"/>
  <c r="L206" i="1"/>
  <c r="W206" i="1"/>
  <c r="T527" i="1"/>
  <c r="T523" i="1"/>
  <c r="T519" i="1"/>
  <c r="T515" i="1"/>
  <c r="S493" i="1"/>
  <c r="Y441" i="1"/>
  <c r="N439" i="1"/>
  <c r="M419" i="1"/>
  <c r="N394" i="1"/>
  <c r="S354" i="1"/>
  <c r="T354" i="1"/>
  <c r="Y340" i="1"/>
  <c r="Z340" i="1"/>
  <c r="T271" i="1"/>
  <c r="S271" i="1"/>
  <c r="S374" i="1"/>
  <c r="N370" i="1"/>
  <c r="Z250" i="1"/>
  <c r="Z322" i="1"/>
  <c r="Z318" i="1"/>
  <c r="N289" i="1"/>
  <c r="T285" i="1"/>
  <c r="N256" i="1"/>
  <c r="S186" i="1"/>
  <c r="T186" i="1"/>
  <c r="W160" i="1"/>
  <c r="L160" i="1"/>
  <c r="X248" i="1"/>
  <c r="T240" i="1"/>
  <c r="M208" i="1"/>
  <c r="N208" i="1"/>
  <c r="L178" i="1"/>
  <c r="M178" i="1" s="1"/>
  <c r="W178" i="1"/>
  <c r="T170" i="1"/>
  <c r="S170" i="1"/>
  <c r="L244" i="1"/>
  <c r="T236" i="1"/>
  <c r="X204" i="1"/>
  <c r="Y204" i="1" s="1"/>
  <c r="AA204" i="1"/>
  <c r="S52" i="1"/>
  <c r="T52" i="1"/>
  <c r="T216" i="1"/>
  <c r="L200" i="1"/>
  <c r="W200" i="1"/>
  <c r="X170" i="1"/>
  <c r="Y170" i="1" s="1"/>
  <c r="AA170" i="1"/>
  <c r="X154" i="1"/>
  <c r="AA154" i="1"/>
  <c r="AA224" i="1"/>
  <c r="X224" i="1"/>
  <c r="L214" i="1"/>
  <c r="W214" i="1"/>
  <c r="Y202" i="1"/>
  <c r="X164" i="1"/>
  <c r="Y164" i="1" s="1"/>
  <c r="AA164" i="1"/>
  <c r="N140" i="1"/>
  <c r="Y86" i="1"/>
  <c r="Z86" i="1"/>
  <c r="W216" i="1"/>
  <c r="L216" i="1"/>
  <c r="X188" i="1"/>
  <c r="Y188" i="1" s="1"/>
  <c r="AA188" i="1"/>
  <c r="M150" i="1"/>
  <c r="N150" i="1"/>
  <c r="N356" i="1"/>
  <c r="T322" i="1"/>
  <c r="T318" i="1"/>
  <c r="N303" i="1"/>
  <c r="N260" i="1"/>
  <c r="S248" i="1"/>
  <c r="T248" i="1"/>
  <c r="T234" i="1"/>
  <c r="X198" i="1"/>
  <c r="AA198" i="1"/>
  <c r="AA196" i="1"/>
  <c r="L166" i="1"/>
  <c r="M166" i="1" s="1"/>
  <c r="W166" i="1"/>
  <c r="Z136" i="1"/>
  <c r="Y250" i="1"/>
  <c r="X242" i="1"/>
  <c r="AA242" i="1"/>
  <c r="W232" i="1"/>
  <c r="L232" i="1"/>
  <c r="M232" i="1" s="1"/>
  <c r="T222" i="1"/>
  <c r="M218" i="1"/>
  <c r="N218" i="1"/>
  <c r="Z208" i="1"/>
  <c r="AA240" i="1"/>
  <c r="S224" i="1"/>
  <c r="T224" i="1"/>
  <c r="Z196" i="1"/>
  <c r="M156" i="1"/>
  <c r="N156" i="1"/>
  <c r="T256" i="1"/>
  <c r="AA250" i="1"/>
  <c r="W238" i="1"/>
  <c r="N234" i="1"/>
  <c r="W194" i="1"/>
  <c r="L194" i="1"/>
  <c r="AA186" i="1"/>
  <c r="X186" i="1"/>
  <c r="S176" i="1"/>
  <c r="T176" i="1"/>
  <c r="Z148" i="1"/>
  <c r="Y136" i="1"/>
  <c r="M273" i="1"/>
  <c r="S198" i="1"/>
  <c r="S196" i="1"/>
  <c r="T196" i="1"/>
  <c r="L196" i="1"/>
  <c r="M196" i="1" s="1"/>
  <c r="L154" i="1"/>
  <c r="M154" i="1" s="1"/>
  <c r="W150" i="1"/>
  <c r="AA148" i="1"/>
  <c r="S136" i="1"/>
  <c r="T134" i="1"/>
  <c r="Z130" i="1"/>
  <c r="AA126" i="1"/>
  <c r="N92" i="1"/>
  <c r="T66" i="1"/>
  <c r="Y130" i="1"/>
  <c r="N110" i="1"/>
  <c r="Y12" i="1"/>
  <c r="Z12" i="1"/>
  <c r="Z126" i="1"/>
  <c r="L202" i="1"/>
  <c r="S168" i="1"/>
  <c r="N158" i="1"/>
  <c r="L152" i="1"/>
  <c r="S144" i="1"/>
  <c r="N138" i="1"/>
  <c r="L136" i="1"/>
  <c r="N134" i="1"/>
  <c r="T16" i="1"/>
  <c r="T42" i="1"/>
  <c r="S28" i="1"/>
  <c r="T28" i="1"/>
  <c r="T18" i="1"/>
  <c r="T12" i="1"/>
  <c r="X152" i="1"/>
  <c r="Y152" i="1" s="1"/>
  <c r="AA152" i="1"/>
  <c r="S114" i="1"/>
  <c r="T114" i="1"/>
  <c r="S100" i="1"/>
  <c r="T100" i="1"/>
  <c r="M68" i="1"/>
  <c r="N68" i="1"/>
  <c r="T178" i="1"/>
  <c r="T166" i="1"/>
  <c r="T120" i="1"/>
  <c r="N58" i="1"/>
  <c r="M168" i="1"/>
  <c r="T130" i="1"/>
  <c r="N144" i="1"/>
  <c r="W142" i="1"/>
  <c r="L142" i="1"/>
  <c r="M142" i="1" s="1"/>
  <c r="AA136" i="1"/>
  <c r="L128" i="1"/>
  <c r="M44" i="1"/>
  <c r="N44" i="1"/>
  <c r="X128" i="1"/>
  <c r="Y128" i="1" s="1"/>
  <c r="AA128" i="1"/>
  <c r="S76" i="1"/>
  <c r="T76" i="1"/>
  <c r="S8" i="1"/>
  <c r="T8" i="1"/>
  <c r="N34" i="1"/>
  <c r="M20" i="1"/>
  <c r="N20" i="1"/>
  <c r="N162" i="1"/>
  <c r="T154" i="1"/>
  <c r="W134" i="1"/>
  <c r="N106" i="1"/>
  <c r="J88" i="1"/>
  <c r="M88" i="1" s="1"/>
  <c r="L126" i="1"/>
  <c r="N122" i="1"/>
  <c r="T112" i="1"/>
  <c r="N104" i="1"/>
  <c r="N80" i="1"/>
  <c r="T64" i="1"/>
  <c r="N56" i="1"/>
  <c r="T40" i="1"/>
  <c r="N32" i="1"/>
  <c r="T10" i="1"/>
  <c r="N108" i="1"/>
  <c r="N86" i="1"/>
  <c r="T68" i="1"/>
  <c r="N60" i="1"/>
  <c r="T44" i="1"/>
  <c r="N36" i="1"/>
  <c r="T20" i="1"/>
  <c r="AD320" i="1" l="1"/>
  <c r="Y108" i="1"/>
  <c r="Y503" i="1"/>
  <c r="Y453" i="1"/>
  <c r="AC386" i="1"/>
  <c r="Z10" i="1"/>
  <c r="Z453" i="1"/>
  <c r="Y58" i="1"/>
  <c r="AC28" i="1"/>
  <c r="Z108" i="1"/>
  <c r="AC431" i="1"/>
  <c r="AC273" i="1"/>
  <c r="Z62" i="1"/>
  <c r="Z256" i="1"/>
  <c r="AC18" i="1"/>
  <c r="AD362" i="1"/>
  <c r="AC64" i="1"/>
  <c r="Z503" i="1"/>
  <c r="Y273" i="1"/>
  <c r="AD14" i="1"/>
  <c r="Z285" i="1"/>
  <c r="Z58" i="1"/>
  <c r="AC269" i="1"/>
  <c r="AC104" i="1"/>
  <c r="AC469" i="1"/>
  <c r="AD527" i="1"/>
  <c r="Y102" i="1"/>
  <c r="AD326" i="1"/>
  <c r="AC370" i="1"/>
  <c r="AD92" i="1"/>
  <c r="AD368" i="1"/>
  <c r="AD338" i="1"/>
  <c r="AD88" i="1"/>
  <c r="AD437" i="1"/>
  <c r="AC374" i="1"/>
  <c r="AD342" i="1"/>
  <c r="Z74" i="1"/>
  <c r="AD74" i="1"/>
  <c r="Y281" i="1"/>
  <c r="AD281" i="1"/>
  <c r="Y511" i="1"/>
  <c r="AD511" i="1"/>
  <c r="Y443" i="1"/>
  <c r="AD443" i="1"/>
  <c r="Y394" i="1"/>
  <c r="AD394" i="1"/>
  <c r="AC295" i="1"/>
  <c r="AC22" i="1"/>
  <c r="AC303" i="1"/>
  <c r="AC108" i="1"/>
  <c r="AC467" i="1"/>
  <c r="AC305" i="1"/>
  <c r="AC62" i="1"/>
  <c r="AC293" i="1"/>
  <c r="AC271" i="1"/>
  <c r="AC275" i="1"/>
  <c r="AC106" i="1"/>
  <c r="AC417" i="1"/>
  <c r="Y419" i="1"/>
  <c r="AD419" i="1"/>
  <c r="Y427" i="1"/>
  <c r="AD427" i="1"/>
  <c r="Y461" i="1"/>
  <c r="AD461" i="1"/>
  <c r="Z421" i="1"/>
  <c r="AD421" i="1"/>
  <c r="AD330" i="1"/>
  <c r="AD473" i="1"/>
  <c r="AC70" i="1"/>
  <c r="AD366" i="1"/>
  <c r="AC74" i="1"/>
  <c r="AC421" i="1"/>
  <c r="Y50" i="1"/>
  <c r="AD50" i="1"/>
  <c r="Z324" i="1"/>
  <c r="AD324" i="1"/>
  <c r="Y98" i="1"/>
  <c r="AD98" i="1"/>
  <c r="Y316" i="1"/>
  <c r="AD316" i="1"/>
  <c r="Y477" i="1"/>
  <c r="AD477" i="1"/>
  <c r="Y299" i="1"/>
  <c r="AD299" i="1"/>
  <c r="Z529" i="1"/>
  <c r="AD529" i="1"/>
  <c r="Z277" i="1"/>
  <c r="AD277" i="1"/>
  <c r="Z258" i="1"/>
  <c r="AD258" i="1"/>
  <c r="Y392" i="1"/>
  <c r="AD392" i="1"/>
  <c r="Z82" i="1"/>
  <c r="AD82" i="1"/>
  <c r="Z100" i="1"/>
  <c r="AD100" i="1"/>
  <c r="AC52" i="1"/>
  <c r="AC254" i="1"/>
  <c r="AD176" i="1"/>
  <c r="AC98" i="1"/>
  <c r="AC10" i="1"/>
  <c r="AD445" i="1"/>
  <c r="AD439" i="1"/>
  <c r="Z380" i="1"/>
  <c r="AD380" i="1"/>
  <c r="Y72" i="1"/>
  <c r="AD72" i="1"/>
  <c r="AD90" i="1"/>
  <c r="AC38" i="1"/>
  <c r="AC40" i="1"/>
  <c r="AC471" i="1"/>
  <c r="AC392" i="1"/>
  <c r="AC110" i="1"/>
  <c r="AC378" i="1"/>
  <c r="AC96" i="1"/>
  <c r="Z435" i="1"/>
  <c r="AD435" i="1"/>
  <c r="Z429" i="1"/>
  <c r="AD429" i="1"/>
  <c r="Z20" i="1"/>
  <c r="AD20" i="1"/>
  <c r="AD283" i="1"/>
  <c r="AC283" i="1"/>
  <c r="AC291" i="1"/>
  <c r="AC429" i="1"/>
  <c r="AC457" i="1"/>
  <c r="AC427" i="1"/>
  <c r="Y451" i="1"/>
  <c r="AD451" i="1"/>
  <c r="Y499" i="1"/>
  <c r="AD499" i="1"/>
  <c r="Y390" i="1"/>
  <c r="AD390" i="1"/>
  <c r="Z44" i="1"/>
  <c r="AD44" i="1"/>
  <c r="Y24" i="1"/>
  <c r="AD24" i="1"/>
  <c r="Y42" i="1"/>
  <c r="AD42" i="1"/>
  <c r="AD301" i="1"/>
  <c r="AC301" i="1"/>
  <c r="AD346" i="1"/>
  <c r="AC535" i="1"/>
  <c r="AC285" i="1"/>
  <c r="AC76" i="1"/>
  <c r="AC451" i="1"/>
  <c r="AD475" i="1"/>
  <c r="AC112" i="1"/>
  <c r="AC479" i="1"/>
  <c r="AD120" i="1"/>
  <c r="AC449" i="1"/>
  <c r="AC258" i="1"/>
  <c r="Z423" i="1"/>
  <c r="AD423" i="1"/>
  <c r="Y252" i="1"/>
  <c r="AD252" i="1"/>
  <c r="Y279" i="1"/>
  <c r="AD279" i="1"/>
  <c r="Z433" i="1"/>
  <c r="AD433" i="1"/>
  <c r="Z30" i="1"/>
  <c r="AD30" i="1"/>
  <c r="Y68" i="1"/>
  <c r="AD68" i="1"/>
  <c r="Z352" i="1"/>
  <c r="AD352" i="1"/>
  <c r="Z66" i="1"/>
  <c r="AD66" i="1"/>
  <c r="AD309" i="1"/>
  <c r="AC309" i="1"/>
  <c r="AD350" i="1"/>
  <c r="AC72" i="1"/>
  <c r="AC32" i="1"/>
  <c r="AD354" i="1"/>
  <c r="AC497" i="1"/>
  <c r="AC281" i="1"/>
  <c r="AC503" i="1"/>
  <c r="AC495" i="1"/>
  <c r="AC287" i="1"/>
  <c r="AC100" i="1"/>
  <c r="AC419" i="1"/>
  <c r="Z46" i="1"/>
  <c r="AD46" i="1"/>
  <c r="Y54" i="1"/>
  <c r="AD54" i="1"/>
  <c r="Z114" i="1"/>
  <c r="AD114" i="1"/>
  <c r="Z16" i="1"/>
  <c r="AD16" i="1"/>
  <c r="AC425" i="1"/>
  <c r="AC382" i="1"/>
  <c r="AC56" i="1"/>
  <c r="AC394" i="1"/>
  <c r="AC307" i="1"/>
  <c r="AD519" i="1"/>
  <c r="AC289" i="1"/>
  <c r="AC30" i="1"/>
  <c r="AC316" i="1"/>
  <c r="AC529" i="1"/>
  <c r="AC352" i="1"/>
  <c r="Z118" i="1"/>
  <c r="AD118" i="1"/>
  <c r="Y48" i="1"/>
  <c r="AD48" i="1"/>
  <c r="Y513" i="1"/>
  <c r="AD513" i="1"/>
  <c r="Y78" i="1"/>
  <c r="AD78" i="1"/>
  <c r="Z80" i="1"/>
  <c r="AD80" i="1"/>
  <c r="AC443" i="1"/>
  <c r="AC453" i="1"/>
  <c r="AC80" i="1"/>
  <c r="AC463" i="1"/>
  <c r="AD248" i="1"/>
  <c r="AC36" i="1"/>
  <c r="AC358" i="1"/>
  <c r="AC256" i="1"/>
  <c r="AC54" i="1"/>
  <c r="AC34" i="1"/>
  <c r="AD360" i="1"/>
  <c r="Z94" i="1"/>
  <c r="AD94" i="1"/>
  <c r="Z26" i="1"/>
  <c r="AD26" i="1"/>
  <c r="Z102" i="1"/>
  <c r="AD102" i="1"/>
  <c r="Z297" i="1"/>
  <c r="AD297" i="1"/>
  <c r="Z372" i="1"/>
  <c r="AD372" i="1"/>
  <c r="Y465" i="1"/>
  <c r="AD465" i="1"/>
  <c r="AC477" i="1"/>
  <c r="AC499" i="1"/>
  <c r="AC459" i="1"/>
  <c r="AC252" i="1"/>
  <c r="AC60" i="1"/>
  <c r="AD481" i="1"/>
  <c r="AC78" i="1"/>
  <c r="AC58" i="1"/>
  <c r="AC511" i="1"/>
  <c r="AJ6" i="1"/>
  <c r="D4" i="2" s="1"/>
  <c r="Y34" i="1"/>
  <c r="AJ8" i="1"/>
  <c r="D6" i="2" s="1"/>
  <c r="Y303" i="1"/>
  <c r="AJ10" i="1"/>
  <c r="D8" i="2" s="1"/>
  <c r="Y285" i="1"/>
  <c r="AJ12" i="1"/>
  <c r="D10" i="2" s="1"/>
  <c r="AJ13" i="1"/>
  <c r="D11" i="2" s="1"/>
  <c r="Y82" i="1"/>
  <c r="Z18" i="1"/>
  <c r="AJ15" i="1"/>
  <c r="D13" i="2" s="1"/>
  <c r="AJ17" i="1"/>
  <c r="Y417" i="1"/>
  <c r="AJ16" i="1"/>
  <c r="D14" i="2" s="1"/>
  <c r="Z273" i="1"/>
  <c r="Y421" i="1"/>
  <c r="Y62" i="1"/>
  <c r="Z303" i="1"/>
  <c r="Y374" i="1"/>
  <c r="Y256" i="1"/>
  <c r="Z374" i="1"/>
  <c r="Z461" i="1"/>
  <c r="Z72" i="1"/>
  <c r="Z382" i="1"/>
  <c r="Y479" i="1"/>
  <c r="Y52" i="1"/>
  <c r="Y382" i="1"/>
  <c r="Y277" i="1"/>
  <c r="Z289" i="1"/>
  <c r="Y449" i="1"/>
  <c r="Z449" i="1"/>
  <c r="Z299" i="1"/>
  <c r="Z52" i="1"/>
  <c r="Y529" i="1"/>
  <c r="Y463" i="1"/>
  <c r="Y100" i="1"/>
  <c r="Y258" i="1"/>
  <c r="Z463" i="1"/>
  <c r="Y289" i="1"/>
  <c r="Z392" i="1"/>
  <c r="Y32" i="1"/>
  <c r="Y10" i="1"/>
  <c r="Y106" i="1"/>
  <c r="Z307" i="1"/>
  <c r="Y36" i="1"/>
  <c r="Z305" i="1"/>
  <c r="Y380" i="1"/>
  <c r="Z106" i="1"/>
  <c r="Y305" i="1"/>
  <c r="D9" i="2"/>
  <c r="Z427" i="1"/>
  <c r="Y307" i="1"/>
  <c r="Y8" i="1"/>
  <c r="Y26" i="1"/>
  <c r="Y295" i="1"/>
  <c r="Z291" i="1"/>
  <c r="Z34" i="1"/>
  <c r="Y297" i="1"/>
  <c r="Z295" i="1"/>
  <c r="Z104" i="1"/>
  <c r="Y96" i="1"/>
  <c r="Y104" i="1"/>
  <c r="Z96" i="1"/>
  <c r="Y358" i="1"/>
  <c r="Y94" i="1"/>
  <c r="Z465" i="1"/>
  <c r="Z358" i="1"/>
  <c r="Y372" i="1"/>
  <c r="Z316" i="1"/>
  <c r="Y254" i="1"/>
  <c r="Y291" i="1"/>
  <c r="Z98" i="1"/>
  <c r="Z254" i="1"/>
  <c r="Z479" i="1"/>
  <c r="Z252" i="1"/>
  <c r="Z38" i="1"/>
  <c r="Y38" i="1"/>
  <c r="Z477" i="1"/>
  <c r="Z467" i="1"/>
  <c r="Z281" i="1"/>
  <c r="Z60" i="1"/>
  <c r="Y60" i="1"/>
  <c r="Z471" i="1"/>
  <c r="J538" i="1"/>
  <c r="V538" i="1"/>
  <c r="Y275" i="1"/>
  <c r="Z419" i="1"/>
  <c r="Z275" i="1"/>
  <c r="Y423" i="1"/>
  <c r="Z70" i="1"/>
  <c r="Z56" i="1"/>
  <c r="Z54" i="1"/>
  <c r="Z535" i="1"/>
  <c r="Y70" i="1"/>
  <c r="Z513" i="1"/>
  <c r="Y535" i="1"/>
  <c r="Z271" i="1"/>
  <c r="Y457" i="1"/>
  <c r="Z293" i="1"/>
  <c r="Y28" i="1"/>
  <c r="Y46" i="1"/>
  <c r="Y16" i="1"/>
  <c r="Z417" i="1"/>
  <c r="Y293" i="1"/>
  <c r="Z457" i="1"/>
  <c r="Z28" i="1"/>
  <c r="Y114" i="1"/>
  <c r="Y459" i="1"/>
  <c r="Z497" i="1"/>
  <c r="Y56" i="1"/>
  <c r="Y497" i="1"/>
  <c r="Z459" i="1"/>
  <c r="Z22" i="1"/>
  <c r="Y352" i="1"/>
  <c r="Z112" i="1"/>
  <c r="Y433" i="1"/>
  <c r="Y30" i="1"/>
  <c r="Z78" i="1"/>
  <c r="Y271" i="1"/>
  <c r="Y76" i="1"/>
  <c r="Y80" i="1"/>
  <c r="Y269" i="1"/>
  <c r="Z269" i="1"/>
  <c r="Z76" i="1"/>
  <c r="Y22" i="1"/>
  <c r="Z431" i="1"/>
  <c r="Y112" i="1"/>
  <c r="Z32" i="1"/>
  <c r="Z279" i="1"/>
  <c r="Y66" i="1"/>
  <c r="Z68" i="1"/>
  <c r="Z386" i="1"/>
  <c r="Y429" i="1"/>
  <c r="Z495" i="1"/>
  <c r="Y431" i="1"/>
  <c r="Y435" i="1"/>
  <c r="Y471" i="1"/>
  <c r="Y20" i="1"/>
  <c r="Z40" i="1"/>
  <c r="Y324" i="1"/>
  <c r="Z425" i="1"/>
  <c r="Z499" i="1"/>
  <c r="Z24" i="1"/>
  <c r="Z48" i="1"/>
  <c r="Z64" i="1"/>
  <c r="Z394" i="1"/>
  <c r="Z511" i="1"/>
  <c r="Y425" i="1"/>
  <c r="Z287" i="1"/>
  <c r="Y287" i="1"/>
  <c r="Z378" i="1"/>
  <c r="Y74" i="1"/>
  <c r="Y378" i="1"/>
  <c r="Z443" i="1"/>
  <c r="Y44" i="1"/>
  <c r="Y40" i="1"/>
  <c r="Y495" i="1"/>
  <c r="Z370" i="1"/>
  <c r="Y469" i="1"/>
  <c r="Z50" i="1"/>
  <c r="Y18" i="1"/>
  <c r="Y118" i="1"/>
  <c r="Y370" i="1"/>
  <c r="Z469" i="1"/>
  <c r="Y386" i="1"/>
  <c r="Z451" i="1"/>
  <c r="Y110" i="1"/>
  <c r="Y64" i="1"/>
  <c r="Z36" i="1"/>
  <c r="Z42" i="1"/>
  <c r="AB8" i="1"/>
  <c r="AC8" i="1" s="1"/>
  <c r="AB334" i="1"/>
  <c r="Y467" i="1"/>
  <c r="AB376" i="1"/>
  <c r="AB184" i="1"/>
  <c r="AB487" i="1"/>
  <c r="AB140" i="1"/>
  <c r="AB505" i="1"/>
  <c r="AB208" i="1"/>
  <c r="AB344" i="1"/>
  <c r="AB164" i="1"/>
  <c r="AB196" i="1"/>
  <c r="AB86" i="1"/>
  <c r="AB322" i="1"/>
  <c r="AB485" i="1"/>
  <c r="AB340" i="1"/>
  <c r="AB170" i="1"/>
  <c r="AB493" i="1"/>
  <c r="AB483" i="1"/>
  <c r="AB491" i="1"/>
  <c r="AB332" i="1"/>
  <c r="AB246" i="1"/>
  <c r="AB128" i="1"/>
  <c r="AB152" i="1"/>
  <c r="AB198" i="1"/>
  <c r="AB244" i="1"/>
  <c r="AB172" i="1"/>
  <c r="AB130" i="1"/>
  <c r="AB531" i="1"/>
  <c r="AB156" i="1"/>
  <c r="AB356" i="1"/>
  <c r="AB517" i="1"/>
  <c r="AB441" i="1"/>
  <c r="AB328" i="1"/>
  <c r="AB220" i="1"/>
  <c r="AB489" i="1"/>
  <c r="AB236" i="1"/>
  <c r="AB168" i="1"/>
  <c r="AB515" i="1"/>
  <c r="AB188" i="1"/>
  <c r="AB521" i="1"/>
  <c r="AB222" i="1"/>
  <c r="Z110" i="1"/>
  <c r="AB447" i="1"/>
  <c r="AB202" i="1"/>
  <c r="AB158" i="1"/>
  <c r="AB509" i="1"/>
  <c r="AB250" i="1"/>
  <c r="AB384" i="1"/>
  <c r="AB364" i="1"/>
  <c r="AB260" i="1"/>
  <c r="AB186" i="1"/>
  <c r="AB204" i="1"/>
  <c r="AB525" i="1"/>
  <c r="AB501" i="1"/>
  <c r="AB336" i="1"/>
  <c r="AB318" i="1"/>
  <c r="AB507" i="1"/>
  <c r="AB148" i="1"/>
  <c r="AB12" i="1"/>
  <c r="AB240" i="1"/>
  <c r="AB388" i="1"/>
  <c r="AB182" i="1"/>
  <c r="Z390" i="1"/>
  <c r="AB226" i="1"/>
  <c r="AB6" i="1"/>
  <c r="AC6" i="1" s="1"/>
  <c r="AB136" i="1"/>
  <c r="AB348" i="1"/>
  <c r="AB224" i="1"/>
  <c r="AB126" i="1"/>
  <c r="AB242" i="1"/>
  <c r="AB154" i="1"/>
  <c r="AB180" i="1"/>
  <c r="AB523" i="1"/>
  <c r="AB144" i="1"/>
  <c r="X158" i="1"/>
  <c r="Y158" i="1" s="1"/>
  <c r="N222" i="1"/>
  <c r="Y346" i="1"/>
  <c r="Y445" i="1"/>
  <c r="N479" i="1"/>
  <c r="Z8" i="1"/>
  <c r="N192" i="1"/>
  <c r="Z132" i="1"/>
  <c r="AA132" i="1"/>
  <c r="M8" i="1"/>
  <c r="Z92" i="1"/>
  <c r="AA146" i="1"/>
  <c r="Z146" i="1"/>
  <c r="Z475" i="1"/>
  <c r="Z368" i="1"/>
  <c r="AA218" i="1"/>
  <c r="Z212" i="1"/>
  <c r="Z184" i="1"/>
  <c r="N242" i="1"/>
  <c r="Z364" i="1"/>
  <c r="Z519" i="1"/>
  <c r="N230" i="1"/>
  <c r="Y366" i="1"/>
  <c r="Z174" i="1"/>
  <c r="AA212" i="1"/>
  <c r="M148" i="1"/>
  <c r="AA162" i="1"/>
  <c r="AA174" i="1"/>
  <c r="Z162" i="1"/>
  <c r="Z330" i="1"/>
  <c r="N224" i="1"/>
  <c r="X236" i="1"/>
  <c r="Y236" i="1" s="1"/>
  <c r="Y320" i="1"/>
  <c r="Y172" i="1"/>
  <c r="AA122" i="1"/>
  <c r="Z332" i="1"/>
  <c r="Z356" i="1"/>
  <c r="X220" i="1"/>
  <c r="Z220" i="1" s="1"/>
  <c r="Z338" i="1"/>
  <c r="Z360" i="1"/>
  <c r="Z246" i="1"/>
  <c r="Y234" i="1"/>
  <c r="Z234" i="1"/>
  <c r="Z437" i="1"/>
  <c r="AA234" i="1"/>
  <c r="N204" i="1"/>
  <c r="Z342" i="1"/>
  <c r="Z350" i="1"/>
  <c r="X156" i="1"/>
  <c r="Y156" i="1" s="1"/>
  <c r="M246" i="1"/>
  <c r="N120" i="1"/>
  <c r="Z481" i="1"/>
  <c r="N226" i="1"/>
  <c r="X144" i="1"/>
  <c r="Z326" i="1"/>
  <c r="Z176" i="1"/>
  <c r="X168" i="1"/>
  <c r="Y168" i="1" s="1"/>
  <c r="AA192" i="1"/>
  <c r="Z376" i="1"/>
  <c r="Z362" i="1"/>
  <c r="N180" i="1"/>
  <c r="Z120" i="1"/>
  <c r="N198" i="1"/>
  <c r="Z222" i="1"/>
  <c r="Y228" i="1"/>
  <c r="AA228" i="1"/>
  <c r="N240" i="1"/>
  <c r="N170" i="1"/>
  <c r="N248" i="1"/>
  <c r="M186" i="1"/>
  <c r="Z473" i="1"/>
  <c r="Z88" i="1"/>
  <c r="N130" i="1"/>
  <c r="N172" i="1"/>
  <c r="Z152" i="1"/>
  <c r="N164" i="1"/>
  <c r="Z527" i="1"/>
  <c r="N154" i="1"/>
  <c r="Z14" i="1"/>
  <c r="Z90" i="1"/>
  <c r="N176" i="1"/>
  <c r="Z334" i="1"/>
  <c r="AA230" i="1"/>
  <c r="X230" i="1"/>
  <c r="X124" i="1"/>
  <c r="AA124" i="1"/>
  <c r="M184" i="1"/>
  <c r="N184" i="1"/>
  <c r="X138" i="1"/>
  <c r="AA138" i="1"/>
  <c r="N188" i="1"/>
  <c r="X190" i="1"/>
  <c r="AA190" i="1"/>
  <c r="N250" i="1"/>
  <c r="M250" i="1"/>
  <c r="Z188" i="1"/>
  <c r="N142" i="1"/>
  <c r="Z354" i="1"/>
  <c r="N178" i="1"/>
  <c r="X140" i="1"/>
  <c r="Z140" i="1" s="1"/>
  <c r="X182" i="1"/>
  <c r="Y182" i="1" s="1"/>
  <c r="M182" i="1"/>
  <c r="Y192" i="1"/>
  <c r="Z192" i="1"/>
  <c r="M128" i="1"/>
  <c r="N128" i="1"/>
  <c r="M152" i="1"/>
  <c r="N152" i="1"/>
  <c r="M194" i="1"/>
  <c r="N194" i="1"/>
  <c r="Y198" i="1"/>
  <c r="Z198" i="1"/>
  <c r="X216" i="1"/>
  <c r="AA216" i="1"/>
  <c r="Y154" i="1"/>
  <c r="Z154" i="1"/>
  <c r="M160" i="1"/>
  <c r="N160" i="1"/>
  <c r="M206" i="1"/>
  <c r="N206" i="1"/>
  <c r="X194" i="1"/>
  <c r="AA194" i="1"/>
  <c r="X160" i="1"/>
  <c r="AA160" i="1"/>
  <c r="Y244" i="1"/>
  <c r="Z244" i="1"/>
  <c r="N216" i="1"/>
  <c r="M216" i="1"/>
  <c r="Z164" i="1"/>
  <c r="M244" i="1"/>
  <c r="N244" i="1"/>
  <c r="Y439" i="1"/>
  <c r="Z439" i="1"/>
  <c r="M126" i="1"/>
  <c r="N126" i="1"/>
  <c r="AA142" i="1"/>
  <c r="X142" i="1"/>
  <c r="S538" i="1"/>
  <c r="N202" i="1"/>
  <c r="M202" i="1"/>
  <c r="AA166" i="1"/>
  <c r="X166" i="1"/>
  <c r="AA238" i="1"/>
  <c r="X238" i="1"/>
  <c r="AA214" i="1"/>
  <c r="X214" i="1"/>
  <c r="AA200" i="1"/>
  <c r="X200" i="1"/>
  <c r="N196" i="1"/>
  <c r="Z204" i="1"/>
  <c r="M214" i="1"/>
  <c r="N214" i="1"/>
  <c r="M200" i="1"/>
  <c r="N200" i="1"/>
  <c r="Y248" i="1"/>
  <c r="Z248" i="1"/>
  <c r="Z218" i="1"/>
  <c r="N166" i="1"/>
  <c r="Y224" i="1"/>
  <c r="Z224" i="1"/>
  <c r="AA134" i="1"/>
  <c r="X134" i="1"/>
  <c r="M136" i="1"/>
  <c r="N136" i="1"/>
  <c r="Z128" i="1"/>
  <c r="Z170" i="1"/>
  <c r="Y242" i="1"/>
  <c r="Z242" i="1"/>
  <c r="Z122" i="1"/>
  <c r="N88" i="1"/>
  <c r="AA150" i="1"/>
  <c r="X150" i="1"/>
  <c r="Y186" i="1"/>
  <c r="Z186" i="1"/>
  <c r="X232" i="1"/>
  <c r="AA232" i="1"/>
  <c r="X178" i="1"/>
  <c r="AA178" i="1"/>
  <c r="N232" i="1"/>
  <c r="X206" i="1"/>
  <c r="AA206" i="1"/>
  <c r="AL12" i="1" l="1"/>
  <c r="G10" i="2" s="1"/>
  <c r="AK12" i="1"/>
  <c r="F10" i="2" s="1"/>
  <c r="AC364" i="1"/>
  <c r="AD364" i="1"/>
  <c r="AC322" i="1"/>
  <c r="AD322" i="1"/>
  <c r="AC154" i="1"/>
  <c r="AD154" i="1"/>
  <c r="AC12" i="1"/>
  <c r="AD12" i="1"/>
  <c r="AC250" i="1"/>
  <c r="AD250" i="1"/>
  <c r="AC489" i="1"/>
  <c r="AD489" i="1"/>
  <c r="AC152" i="1"/>
  <c r="AD152" i="1"/>
  <c r="AC196" i="1"/>
  <c r="AD196" i="1"/>
  <c r="AC515" i="1"/>
  <c r="AD515" i="1"/>
  <c r="AC384" i="1"/>
  <c r="AD384" i="1"/>
  <c r="AC198" i="1"/>
  <c r="AD198" i="1"/>
  <c r="AC242" i="1"/>
  <c r="AD242" i="1"/>
  <c r="AC148" i="1"/>
  <c r="AD148" i="1"/>
  <c r="AC509" i="1"/>
  <c r="AD509" i="1"/>
  <c r="AC220" i="1"/>
  <c r="AD220" i="1"/>
  <c r="AC128" i="1"/>
  <c r="AD128" i="1"/>
  <c r="AC164" i="1"/>
  <c r="AD164" i="1"/>
  <c r="AC144" i="1"/>
  <c r="AD144" i="1"/>
  <c r="AC388" i="1"/>
  <c r="AD388" i="1"/>
  <c r="AC126" i="1"/>
  <c r="AD126" i="1"/>
  <c r="AC158" i="1"/>
  <c r="AD158" i="1"/>
  <c r="AC224" i="1"/>
  <c r="AD224" i="1"/>
  <c r="AC318" i="1"/>
  <c r="AD318" i="1"/>
  <c r="AC202" i="1"/>
  <c r="AD202" i="1"/>
  <c r="AC441" i="1"/>
  <c r="AD441" i="1"/>
  <c r="AC332" i="1"/>
  <c r="AD332" i="1"/>
  <c r="AC208" i="1"/>
  <c r="AD208" i="1"/>
  <c r="AC172" i="1"/>
  <c r="AD172" i="1"/>
  <c r="AC334" i="1"/>
  <c r="AD334" i="1"/>
  <c r="AC240" i="1"/>
  <c r="AD240" i="1"/>
  <c r="AC86" i="1"/>
  <c r="AD86" i="1"/>
  <c r="AC328" i="1"/>
  <c r="AD328" i="1"/>
  <c r="AC348" i="1"/>
  <c r="AD348" i="1"/>
  <c r="AC336" i="1"/>
  <c r="AD336" i="1"/>
  <c r="AC447" i="1"/>
  <c r="AD447" i="1"/>
  <c r="AC517" i="1"/>
  <c r="AD517" i="1"/>
  <c r="AC491" i="1"/>
  <c r="AD491" i="1"/>
  <c r="AC505" i="1"/>
  <c r="AD505" i="1"/>
  <c r="AC182" i="1"/>
  <c r="AD182" i="1"/>
  <c r="AC260" i="1"/>
  <c r="AD260" i="1"/>
  <c r="AC244" i="1"/>
  <c r="AD244" i="1"/>
  <c r="AC236" i="1"/>
  <c r="AD236" i="1"/>
  <c r="AD8" i="1"/>
  <c r="AC485" i="1"/>
  <c r="AD485" i="1"/>
  <c r="AC168" i="1"/>
  <c r="AD168" i="1"/>
  <c r="AC180" i="1"/>
  <c r="AD180" i="1"/>
  <c r="AC246" i="1"/>
  <c r="AD246" i="1"/>
  <c r="AC356" i="1"/>
  <c r="AD356" i="1"/>
  <c r="AC525" i="1"/>
  <c r="AD525" i="1"/>
  <c r="AC156" i="1"/>
  <c r="AD156" i="1"/>
  <c r="AC487" i="1"/>
  <c r="AD487" i="1"/>
  <c r="AC226" i="1"/>
  <c r="AD226" i="1"/>
  <c r="AC170" i="1"/>
  <c r="AD170" i="1"/>
  <c r="AC523" i="1"/>
  <c r="AD523" i="1"/>
  <c r="AC507" i="1"/>
  <c r="AD507" i="1"/>
  <c r="AC344" i="1"/>
  <c r="AD344" i="1"/>
  <c r="AC136" i="1"/>
  <c r="AD136" i="1"/>
  <c r="AC501" i="1"/>
  <c r="AD501" i="1"/>
  <c r="AC483" i="1"/>
  <c r="AD483" i="1"/>
  <c r="AC140" i="1"/>
  <c r="AD140" i="1"/>
  <c r="AC222" i="1"/>
  <c r="AD222" i="1"/>
  <c r="AC493" i="1"/>
  <c r="AD493" i="1"/>
  <c r="AC204" i="1"/>
  <c r="AD204" i="1"/>
  <c r="AC521" i="1"/>
  <c r="AD521" i="1"/>
  <c r="AL17" i="1" s="1"/>
  <c r="G15" i="2" s="1"/>
  <c r="AC531" i="1"/>
  <c r="AD531" i="1"/>
  <c r="AC184" i="1"/>
  <c r="AD184" i="1"/>
  <c r="AC186" i="1"/>
  <c r="AD186" i="1"/>
  <c r="AC188" i="1"/>
  <c r="AD188" i="1"/>
  <c r="AC130" i="1"/>
  <c r="AD130" i="1"/>
  <c r="AC340" i="1"/>
  <c r="AD340" i="1"/>
  <c r="AC376" i="1"/>
  <c r="AD376" i="1"/>
  <c r="AL10" i="1"/>
  <c r="G8" i="2" s="1"/>
  <c r="AK10" i="1"/>
  <c r="F8" i="2" s="1"/>
  <c r="AL15" i="1"/>
  <c r="G13" i="2" s="1"/>
  <c r="AK13" i="1"/>
  <c r="F11" i="2" s="1"/>
  <c r="AL13" i="1"/>
  <c r="G11" i="2" s="1"/>
  <c r="AK15" i="1"/>
  <c r="F13" i="2" s="1"/>
  <c r="AI6" i="1"/>
  <c r="E4" i="2" s="1"/>
  <c r="AI17" i="1"/>
  <c r="E15" i="2" s="1"/>
  <c r="AI16" i="1"/>
  <c r="E14" i="2" s="1"/>
  <c r="AB537" i="1"/>
  <c r="AB550" i="1" s="1"/>
  <c r="AB455" i="1"/>
  <c r="AB396" i="1"/>
  <c r="AB116" i="1"/>
  <c r="AB84" i="1"/>
  <c r="AC84" i="1" s="1"/>
  <c r="AL16" i="1"/>
  <c r="G14" i="2" s="1"/>
  <c r="Z158" i="1"/>
  <c r="AB150" i="1"/>
  <c r="AB218" i="1"/>
  <c r="AB192" i="1"/>
  <c r="AB162" i="1"/>
  <c r="AB174" i="1"/>
  <c r="AB138" i="1"/>
  <c r="AB228" i="1"/>
  <c r="AB178" i="1"/>
  <c r="AB212" i="1"/>
  <c r="AB194" i="1"/>
  <c r="AB206" i="1"/>
  <c r="AB122" i="1"/>
  <c r="AB232" i="1"/>
  <c r="AB166" i="1"/>
  <c r="AB124" i="1"/>
  <c r="AB142" i="1"/>
  <c r="AB132" i="1"/>
  <c r="AB200" i="1"/>
  <c r="AD6" i="1"/>
  <c r="AB134" i="1"/>
  <c r="AB190" i="1"/>
  <c r="AB160" i="1"/>
  <c r="AB216" i="1"/>
  <c r="AB146" i="1"/>
  <c r="AB238" i="1"/>
  <c r="AB214" i="1"/>
  <c r="AB230" i="1"/>
  <c r="AB234" i="1"/>
  <c r="V539" i="1"/>
  <c r="Z236" i="1"/>
  <c r="Y140" i="1"/>
  <c r="Y220" i="1"/>
  <c r="Z156" i="1"/>
  <c r="Z168" i="1"/>
  <c r="Y144" i="1"/>
  <c r="Z144" i="1"/>
  <c r="Y138" i="1"/>
  <c r="Z138" i="1"/>
  <c r="Z124" i="1"/>
  <c r="Y124" i="1"/>
  <c r="Y230" i="1"/>
  <c r="Z230" i="1"/>
  <c r="Y190" i="1"/>
  <c r="Z190" i="1"/>
  <c r="Z182" i="1"/>
  <c r="Y216" i="1"/>
  <c r="Z216" i="1"/>
  <c r="Z206" i="1"/>
  <c r="Y206" i="1"/>
  <c r="Y134" i="1"/>
  <c r="Z134" i="1"/>
  <c r="Y178" i="1"/>
  <c r="Z178" i="1"/>
  <c r="Y194" i="1"/>
  <c r="Z194" i="1"/>
  <c r="Y214" i="1"/>
  <c r="Z214" i="1"/>
  <c r="Y238" i="1"/>
  <c r="Z238" i="1"/>
  <c r="Y232" i="1"/>
  <c r="Z232" i="1"/>
  <c r="Y142" i="1"/>
  <c r="Z142" i="1"/>
  <c r="Y150" i="1"/>
  <c r="Z150" i="1"/>
  <c r="Y160" i="1"/>
  <c r="Z160" i="1"/>
  <c r="Y166" i="1"/>
  <c r="Z166" i="1"/>
  <c r="Y200" i="1"/>
  <c r="Z200" i="1"/>
  <c r="AK17" i="1" l="1"/>
  <c r="F15" i="2" s="1"/>
  <c r="AK6" i="1"/>
  <c r="F4" i="2" s="1"/>
  <c r="AK16" i="1"/>
  <c r="F14" i="2" s="1"/>
  <c r="AC550" i="1"/>
  <c r="AC234" i="1"/>
  <c r="AD234" i="1"/>
  <c r="AC142" i="1"/>
  <c r="AD142" i="1"/>
  <c r="AC138" i="1"/>
  <c r="AD138" i="1"/>
  <c r="AD455" i="1"/>
  <c r="AC455" i="1"/>
  <c r="AD537" i="1"/>
  <c r="AC537" i="1"/>
  <c r="AC212" i="1"/>
  <c r="AD212" i="1"/>
  <c r="AD116" i="1"/>
  <c r="AC116" i="1"/>
  <c r="AD396" i="1"/>
  <c r="AC396" i="1"/>
  <c r="AC190" i="1"/>
  <c r="AD190" i="1"/>
  <c r="AC200" i="1"/>
  <c r="AD200" i="1"/>
  <c r="AC178" i="1"/>
  <c r="AD178" i="1"/>
  <c r="AC228" i="1"/>
  <c r="AD228" i="1"/>
  <c r="AC206" i="1"/>
  <c r="AD206" i="1"/>
  <c r="AC238" i="1"/>
  <c r="AD238" i="1"/>
  <c r="AC192" i="1"/>
  <c r="AD192" i="1"/>
  <c r="AC232" i="1"/>
  <c r="AD232" i="1"/>
  <c r="AC150" i="1"/>
  <c r="AD150" i="1"/>
  <c r="P539" i="1"/>
  <c r="AC132" i="1"/>
  <c r="AD132" i="1"/>
  <c r="AC230" i="1"/>
  <c r="AD230" i="1"/>
  <c r="AC174" i="1"/>
  <c r="AD174" i="1"/>
  <c r="AC214" i="1"/>
  <c r="AD214" i="1"/>
  <c r="AC162" i="1"/>
  <c r="AD162" i="1"/>
  <c r="AC124" i="1"/>
  <c r="AD124" i="1"/>
  <c r="AC146" i="1"/>
  <c r="AD146" i="1"/>
  <c r="AC166" i="1"/>
  <c r="AD166" i="1"/>
  <c r="AC218" i="1"/>
  <c r="AD218" i="1"/>
  <c r="AC216" i="1"/>
  <c r="AD216" i="1"/>
  <c r="AC160" i="1"/>
  <c r="AD160" i="1"/>
  <c r="AC122" i="1"/>
  <c r="AD122" i="1"/>
  <c r="AC134" i="1"/>
  <c r="AD134" i="1"/>
  <c r="AC194" i="1"/>
  <c r="AD194" i="1"/>
  <c r="AL6" i="1"/>
  <c r="G4" i="2" s="1"/>
  <c r="AI8" i="1"/>
  <c r="E6" i="2" s="1"/>
  <c r="D15" i="2"/>
  <c r="D17" i="2" s="1"/>
  <c r="D19" i="2" s="1"/>
  <c r="D29" i="2" s="1"/>
  <c r="C30" i="2" s="1"/>
  <c r="AK8" i="1"/>
  <c r="F6" i="2" s="1"/>
  <c r="AB262" i="1"/>
  <c r="AL8" i="1"/>
  <c r="G6" i="2" s="1"/>
  <c r="AB552" i="1"/>
  <c r="AB553" i="1" s="1"/>
  <c r="AB538" i="1" l="1"/>
  <c r="AB539" i="1" s="1"/>
  <c r="AD262" i="1"/>
  <c r="AC262" i="1"/>
  <c r="E17" i="2"/>
  <c r="F17" i="2"/>
  <c r="AB560" i="1"/>
  <c r="AB555" i="1"/>
  <c r="AB556" i="1" s="1"/>
  <c r="AC539" i="1" l="1"/>
  <c r="AD539" i="1"/>
  <c r="AC538" i="1"/>
  <c r="AD538" i="1"/>
  <c r="F19" i="2"/>
  <c r="E18" i="2"/>
  <c r="I17" i="2"/>
  <c r="G17" i="2"/>
  <c r="J17" i="2" s="1"/>
  <c r="G18" i="2" l="1"/>
  <c r="G19" i="2" s="1"/>
  <c r="E19" i="2"/>
  <c r="E25" i="2" l="1"/>
  <c r="E22" i="2"/>
  <c r="E21" i="2"/>
  <c r="F21" i="2" l="1"/>
  <c r="E28" i="2"/>
  <c r="G21" i="2"/>
  <c r="F22" i="2"/>
  <c r="G22" i="2"/>
  <c r="F25" i="2"/>
  <c r="G25" i="2"/>
  <c r="G28" i="2" l="1"/>
  <c r="G29" i="2" s="1"/>
  <c r="F31" i="2" s="1"/>
  <c r="I28" i="2"/>
  <c r="E29" i="2"/>
  <c r="C31" i="2" s="1"/>
  <c r="C32" i="2" s="1"/>
  <c r="F28" i="2"/>
  <c r="F29" i="2" l="1"/>
  <c r="F30" i="2" s="1"/>
  <c r="F32" i="2" s="1"/>
  <c r="J28" i="2"/>
</calcChain>
</file>

<file path=xl/sharedStrings.xml><?xml version="1.0" encoding="utf-8"?>
<sst xmlns="http://schemas.openxmlformats.org/spreadsheetml/2006/main" count="1581" uniqueCount="644">
  <si>
    <t>Sqm</t>
  </si>
  <si>
    <r>
      <t>Supply and installation of 50mm thick double skin   ceiling system made of 0.8 mm thick  Powder Coated GI sheets on both sides,  40  plus or minus  2 kg/m</t>
    </r>
    <r>
      <rPr>
        <vertAlign val="superscript"/>
        <sz val="11"/>
        <rFont val="Calibri"/>
        <family val="2"/>
        <scheme val="minor"/>
      </rPr>
      <t>3</t>
    </r>
    <r>
      <rPr>
        <sz val="11"/>
        <rFont val="Calibri"/>
        <family val="2"/>
        <scheme val="minor"/>
      </rPr>
      <t xml:space="preserve">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t>
    </r>
  </si>
  <si>
    <r>
      <t>Supply  and  installation  of  50mm  thick  double  skin  modular  wall  Panels made of 0.8 mm thick powder coated GI on both the sides, with  40  plus or minus  2  kg/m</t>
    </r>
    <r>
      <rPr>
        <vertAlign val="superscript"/>
        <sz val="11"/>
        <rFont val="Calibri"/>
        <family val="2"/>
        <scheme val="minor"/>
      </rPr>
      <t>3</t>
    </r>
    <r>
      <rPr>
        <sz val="11"/>
        <rFont val="Calibri"/>
        <family val="2"/>
        <scheme val="minor"/>
      </rPr>
      <t xml:space="preserve">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t>
    </r>
  </si>
  <si>
    <t>Nos</t>
  </si>
  <si>
    <t>Job</t>
  </si>
  <si>
    <t>Fully Automatic N2O Control System
Manufactured under an ISO 9001: 2015 certified works.
*Control Panel cover made of M.S. duly powder coated.
*Compact and fully automatic manifold control system for N2O services. Easy to maintain and use.
*Designed with both safety and continuity of flow supply at a constant pressure via two banks of bottled gas cylinders with following status monitoring.
*A-Bank in use (Green indication).
*B-Bank ready for use (Yellow indication).
Authorise&amp;PITAL ENGINERS
D-4 A, YADAV PARK, ROHTAK ROAD, NANGLOI, DELHI-110041
C-Empty Bank (Red indication).
*Control Panel has build in LED display to indicate Normal. High &amp; Low line Pressure.
"It has facility to test all above indicators working perfectly.
*The Control Panel includes Pressure gauge (63 mm) to indicate the gas pressure of each header and pipe line diistribution pressure.
*Capable to provide a distribution flow rate of 500 LPM or more for N2O.
*The control panel incorporte safety puncture system in case pressure exceeds 100 Psi. In ease of failure of electronic pneumatics system, control can be used manually through by pass system.
CE CERTIFIED</t>
  </si>
  <si>
    <t>2 cylinder emergency maniféld - N2O : 2 Cylinder Nftmus oxide Emergency mannifold with 19mm ODx12mm I.D .Copper pipe mounted on top frame, Middle frmae and Bottom frame along with brass blocks, NRVs/ cytinder valves and pigtail pipes of 1m long of 8mm OD x 3mm I.D. duly tested at 250Kg/Cum 2 pressure &amp; Fully automatic control panel for Nitrous Oxide.</t>
  </si>
  <si>
    <t>4 + 4 size of N2O manifold system : 4+4 Nitrous oxide Main mannifold with 19mm ODx12mm I.D .Copper pipe mounted on top frame, Middle frmae and Bottom frame along with brass blocks, NRVs/ cylinder valves and pigtail pipes of 1m long of 8mm OD x 3mm I.D. duly tested at 250Kg/Cum 2 pressure &amp; Fully automatic control panel for Nitrous Oxide.</t>
  </si>
  <si>
    <t>GI Powder Coated Sliding Doors (0.8mm shutter sheet thk &amp; 1.2mm frame sheet thk with Single Rebate and Honeycomb Infill) Double Leaf Door 1200 x 2100mm with Accessories (Sliding Track for Double Door, Sliding Dead Lock Enox, Concealed Handles 100mm Ahlada, Flush Bolt 300mm Ahlada, SS304 Kick Plate upto 350mm ht, DG Clear Float Glass 350x750x6mm with Adhesive Tape &amp; Silicon Sealant) (for change rooms to corridor entrance)</t>
  </si>
  <si>
    <t>V-Board Partitions on top of false ceiling for partitioning of sterile corridor and non-sterile corridor (for dividing corridors into zones above ceiling)</t>
  </si>
  <si>
    <t>Supply, Transportation and installation of 20KVA / 312V DC on line UPS system (for emergency lighting in all rooms &amp; Corridor except OTs &amp; TIRs)</t>
  </si>
  <si>
    <t xml:space="preserve">Local Area Network (LAN) System   </t>
  </si>
  <si>
    <t>Recording in counselling room</t>
  </si>
  <si>
    <t>Providing (1500 X 2100) single sliding door operated by elbow switches / foot switch as well as touchless sensor of 10mm thick toughened glass (Saint Gobin / Modi Guard) fixed in SS 304 grade 2 Track top channel of 45 mm (one track to hold fixed glass partition in position and second track with top rollers suitably angled to reduce resistance to movement to facilitate smooth sliding movement of the door). Single track bottom channel to be provided for fixed glass partition. Floor guide to be provided for smooth sliding of the door. Concealed door handle of (150 mm) to be provided in cutout on the sliding door for manual operation when required. All fittings provided should be of Titon /Ozone / Enox make in SS 304 - In TIRs</t>
  </si>
  <si>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(at Entrance)</t>
  </si>
  <si>
    <t>Fully Automatic O2 Control System
”Manufactured under an ISO 9001: 2015 certified works. ”Control Panel cover made of M.S. duly powder coated.
“Compact and fully automatic manifold control system far Oxygen services.
*Easy to maintain and use.
“Designed with both safety and continuity of flow supply at a constant pressure via to/o banks of bottled gas cylinders with following status monitoring.
”A-Bank in use (Green indication).
”B-Bank ready for use (Yelk›w indication). ”C-Empty Bank (Red indication).
”Control Panel has build in LED display to indicate Normal. High &amp; Low line Pressure.
”It has facility to test all above indicators working perfectly.
the   Control Panel indudes Pressure gauge (63 mm) to indicate the gas pressure of each header and pipe line diistribution pressure.
”Capable to provide a distribution distribution flow rate of 2IXI0 LPM or more for O2.
the   control panel incorporte safety puncture system in case pressure exceeds 100 Psi.
”In ease of failure of electronic pneumatics system, control can be used manually through by pass system.
* CE CERTIFIED.</t>
  </si>
  <si>
    <t>4 + 4 size of O2 manifold system : 4+4 Oxygen Main mannifold with 19mm ODx12mm I.D .Copper pipe mounted on top frame, Middle frmae and Bottom frame along with brass blocks, NRVs/ cylinder valves and pigtail pipes of 1m long of 8mm OD x 3mm I.D. duly tested at250Kg/Cum 2 pressure &amp; Fully automatic control panel for Oxygen.</t>
  </si>
  <si>
    <t>Valve box -4 services : Valve box - 4 Service consisting of Isolation valve 15 mm OD - 04 Nos. and  isolation valve 22 mm OD - 01 Nos. accessories ie Pressure gauge connection in a powder coated box The box consisting of lock &amp; key and a brakable glass for emergency. (for TIRs)</t>
  </si>
  <si>
    <t>6 Gas Digital Alarm Panele : 6  Gas Digital Alarm Panel(Oxygen, Nitrous oxide, Medical Air, Surgical Air, Vacuum, Carbon dieoxide) consisting of all necessary accessories ie pressure sensors, regulators, hand vatves, pressure gauges etc. (for OTs)</t>
  </si>
  <si>
    <t>4 Gas Digital Alarm Panels : 4  Gas Digital Alarm Panel consisting of atl necessary accessories ie Pressure sensors,reguIators,hand valves ,pressure gauges ecL(Oxygen, Nitrous oxide, Medical Air, Vacuum) (for TIRs)</t>
  </si>
  <si>
    <t xml:space="preserve">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</si>
  <si>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r>
      <t>Supply and Laying of Floor leveller compund (self smoothing mortar) to level the surface, having bulk density not less than 2 Kg/l for a fresh mortor, compressive strength not less than 20 N/mm</t>
    </r>
    <r>
      <rPr>
        <vertAlign val="superscript"/>
        <sz val="11"/>
        <color theme="1"/>
        <rFont val="Calibri"/>
        <family val="2"/>
        <scheme val="minor"/>
      </rPr>
      <t>2</t>
    </r>
    <r>
      <rPr>
        <sz val="11"/>
        <color theme="1"/>
        <rFont val="Calibri"/>
        <family val="2"/>
        <scheme val="minor"/>
      </rPr>
      <t>, initial setting time not more than 40 minutes and offer a 25 minutes working time, The surface should be walkabe after 30 min of laying. (all rooms &amp; corridors except OTs, TIRs and Sterile corridor)</t>
    </r>
  </si>
  <si>
    <t>Cum</t>
  </si>
  <si>
    <t>Supply and placing of the Design Mix Plain Cement Concrete of M 25 grade corresponding to IS 456 with minimum cement content of 380 kgs per 1 cum of concrete using Concrete Batching Plant with 20mm size graded machine crushed hard granite metal (coarse aggregate - as per IS 383 - 1970 and IS 2386 Part 1 to Part 8) including cost and conveyance of all materials like cement, fine aggregate (sand) coarse aggregate, water etc., to site and sales &amp; other taxes on all materials. (in 6 OTs)</t>
  </si>
  <si>
    <r>
      <t>Supply and installation of Under-deck Thermocol insulation sheets of 40 mm thick having more than 30 Kg/m</t>
    </r>
    <r>
      <rPr>
        <vertAlign val="superscript"/>
        <sz val="11"/>
        <color theme="1"/>
        <rFont val="Calibri"/>
        <family val="2"/>
        <scheme val="minor"/>
      </rPr>
      <t>3</t>
    </r>
    <r>
      <rPr>
        <sz val="11"/>
        <color theme="1"/>
        <rFont val="Calibri"/>
        <family val="2"/>
        <scheme val="minor"/>
      </rPr>
      <t xml:space="preserve"> density to ceiling by brush application of bituminous adhesive to the sheets and secured with screw along with washer at the centre of the sheet supported with GI wire running diagonally to the sheet of 2mm dia. (in ICUs &amp; MOTs Integration Room)</t>
    </r>
  </si>
  <si>
    <t>Amount (Rs.)</t>
  </si>
  <si>
    <t>QTY</t>
  </si>
  <si>
    <t>Unit Rate (Rs.)</t>
  </si>
  <si>
    <t>UOM</t>
  </si>
  <si>
    <t>Excess (A)</t>
  </si>
  <si>
    <t>Double Arm Surgical Pendant</t>
  </si>
  <si>
    <t>Electrical connections for 2 UPS</t>
  </si>
  <si>
    <t>Anesthetic Gas Scavenging System (AGSS)</t>
  </si>
  <si>
    <t>SOTC241</t>
  </si>
  <si>
    <t>Each</t>
  </si>
  <si>
    <t>Validation By Third Party Agency Charges per Each MOT</t>
  </si>
  <si>
    <t>SOTC240</t>
  </si>
  <si>
    <t>Vaccum system  Ingersoll Rand Make Model 15V x 10 Model with 5 HP Motor with 1000 Liters Reciever, Filters, Electricals, Etc Secretion Trap and Bacteria Filter</t>
  </si>
  <si>
    <t>SOTC239</t>
  </si>
  <si>
    <t>Electrical Control Panel for MGPS</t>
  </si>
  <si>
    <t>SOTC238</t>
  </si>
  <si>
    <t>2x20 Oxygen Main manifold System</t>
  </si>
  <si>
    <t>SOTC237</t>
  </si>
  <si>
    <t xml:space="preserve">Supporting structure for MGPS lines with Ismb Columns, beams, MS angles, Flats and square rods </t>
  </si>
  <si>
    <t>SOTC236</t>
  </si>
  <si>
    <t>Aneste Iwata Make TFS 150 C9 Model, Compresso Two stage, Motor 15 HP &amp; 57.18 CFM, 60 CFM Air Dryer with 2000 Ltrs Receiver Twin System (For Air4, Air7)</t>
  </si>
  <si>
    <t>SOTC235</t>
  </si>
  <si>
    <t>Fully Automatic CO2  Control System</t>
  </si>
  <si>
    <t>SOTC234</t>
  </si>
  <si>
    <t>2 cylinder emergency manifold CO2</t>
  </si>
  <si>
    <t>SOTC233</t>
  </si>
  <si>
    <t>4 + 4 size of CO2 manifold System</t>
  </si>
  <si>
    <t>SOTC232</t>
  </si>
  <si>
    <t>Valve box -6 services</t>
  </si>
  <si>
    <t>SOTC231</t>
  </si>
  <si>
    <t xml:space="preserve">Valve box -3 services </t>
  </si>
  <si>
    <t>SOTC230</t>
  </si>
  <si>
    <t>Valve box -2 services</t>
  </si>
  <si>
    <t>SOTC229</t>
  </si>
  <si>
    <t>Bed Head wall panel horizontal 1500 mm long single railing</t>
  </si>
  <si>
    <t>SOTC228</t>
  </si>
  <si>
    <t>Vacuum Tube</t>
  </si>
  <si>
    <t>SOTC227</t>
  </si>
  <si>
    <t>Adapters for Nitrous Oxide</t>
  </si>
  <si>
    <t>SOTC226</t>
  </si>
  <si>
    <t>Adapters for Air</t>
  </si>
  <si>
    <t>SOTC225</t>
  </si>
  <si>
    <t>Adapters for Vacuum</t>
  </si>
  <si>
    <t>SOTC224</t>
  </si>
  <si>
    <t>Suction Jars  of 600 ml capacity</t>
  </si>
  <si>
    <t>SOTC223</t>
  </si>
  <si>
    <t>Kit for conversion of Oxygen</t>
  </si>
  <si>
    <t>SOTC222</t>
  </si>
  <si>
    <t>L Type Adapter for Oxygen Flow meters</t>
  </si>
  <si>
    <t>SOTC221</t>
  </si>
  <si>
    <t>BPC Flow meter with Humidifier bottle and L adapter</t>
  </si>
  <si>
    <t>SOTC220</t>
  </si>
  <si>
    <t>Master Digital Alarm Panels</t>
  </si>
  <si>
    <t>SOTC219</t>
  </si>
  <si>
    <t>5 Gas Digital Area Alarm Panels</t>
  </si>
  <si>
    <t>SOTC218</t>
  </si>
  <si>
    <t>3 Gas Digital Area Alarm Panels</t>
  </si>
  <si>
    <t>SOTC217</t>
  </si>
  <si>
    <t>2 Gas Digital Area Alarm Panels</t>
  </si>
  <si>
    <t>SOTC216</t>
  </si>
  <si>
    <t>Gas Outlet Points with probes for Oxygen with S Brackets</t>
  </si>
  <si>
    <t>SOTC215</t>
  </si>
  <si>
    <t xml:space="preserve">54 mm Isolation Valves </t>
  </si>
  <si>
    <t>SOTC214</t>
  </si>
  <si>
    <t>42 mm Isolation Valves</t>
  </si>
  <si>
    <t>SOTC213</t>
  </si>
  <si>
    <t>28 mm Isolation Valves</t>
  </si>
  <si>
    <t>SOTC212</t>
  </si>
  <si>
    <t>22 mm (3/4") Isolation Valves</t>
  </si>
  <si>
    <t>SOTC211</t>
  </si>
  <si>
    <t>15 mm (1/2") Isolation Valves</t>
  </si>
  <si>
    <t>SOTC210</t>
  </si>
  <si>
    <t>Rmt</t>
  </si>
  <si>
    <t>22 mm dia. and 0.90 mm thick Copper Pipe Lines for distribution lines</t>
  </si>
  <si>
    <t>SOTC209</t>
  </si>
  <si>
    <t>15 mm dia. and 0.90 mm thick Copper Pipe Lines for distribution lines</t>
  </si>
  <si>
    <t>SOTC208</t>
  </si>
  <si>
    <t>12 mm dia. and 0.70 mm thick Copper Pipe Lines for distribution lines</t>
  </si>
  <si>
    <t>SOTC207</t>
  </si>
  <si>
    <t>54 mm dia. and 1.20 mm thick Copper Pipe Lines for Main lines</t>
  </si>
  <si>
    <t>SOTC206</t>
  </si>
  <si>
    <t>42 mm dia. and 1.20 mm thick Copper Pipe Lines for Main lines</t>
  </si>
  <si>
    <t>SOTC205</t>
  </si>
  <si>
    <t>28 mm dia. and 0.90 mm thick Copper Pipe Lines for Main lines</t>
  </si>
  <si>
    <t>SOTC204</t>
  </si>
  <si>
    <t>Supply and fixing of 16mm to 20 mm thick ploished marbles slab partitions of size 4'0"*2'0"</t>
  </si>
  <si>
    <t>SOTC203</t>
  </si>
  <si>
    <t>Supply and Fixing of white glazed flat back bowl urinals</t>
  </si>
  <si>
    <t>SOTC202</t>
  </si>
  <si>
    <t>Supplying and fixing15 mm nominal size 152.0 mm CP finish iron body shower rose 1st quality including cost and conveyance of all materials, labour charges , overheads &amp; contractors profit for finished item of work in all floors.</t>
  </si>
  <si>
    <t>SOTC201</t>
  </si>
  <si>
    <t>SWR PVC pipes (Prince/ Sudhakar/ Kisan/ Supreme or any ISI brand) 4 Kg/Sq.cm. -110mmdia</t>
  </si>
  <si>
    <t>SOTC200</t>
  </si>
  <si>
    <t>SWR PVC pipes (Prince/ Sudhakar/ Kisan/ Supreme or any ISI brand) 4 Kg/Sq.cm. - 75mmdia</t>
  </si>
  <si>
    <t>SOTC199</t>
  </si>
  <si>
    <t>Bronze Gate/ Globe valve   - 25mm Nominal bore</t>
  </si>
  <si>
    <t>SOTC198</t>
  </si>
  <si>
    <t>Ashirvad/ Ajay/ Astral Flowguard or equivalent CPVC Pipes and Fittings  -28.60mm OD pipe</t>
  </si>
  <si>
    <t>SOTC197</t>
  </si>
  <si>
    <t>Ashirvad/Ajay/Astral Flowguard or equivalent CPVC Pipes and Fittings  - 22.20mm OD pipe</t>
  </si>
  <si>
    <t>SOTC196</t>
  </si>
  <si>
    <t>Ashirvad/ Ajay/ Astral Flowguard or equivalent CPVC Pipes and Fittings  - 15.90mm OD pipe</t>
  </si>
  <si>
    <t>SOTC195</t>
  </si>
  <si>
    <t xml:space="preserve">Chromium plated finish brass body quarter turn Bibcock cum Health Faucet </t>
  </si>
  <si>
    <t>SOTC194</t>
  </si>
  <si>
    <t>Self Closing Tap - Push Type</t>
  </si>
  <si>
    <t>SOTC193</t>
  </si>
  <si>
    <t xml:space="preserve">15 mm brass body CP finish bib tap of not less than 300 grams weight </t>
  </si>
  <si>
    <t>SOTC192</t>
  </si>
  <si>
    <t xml:space="preserve">25.4mm dia , 609.6mm long aluminium anodized towel rods  </t>
  </si>
  <si>
    <t>SOTC191</t>
  </si>
  <si>
    <t xml:space="preserve">TV shape mirror with plastic frame of size 609.6mm x 457.2mm </t>
  </si>
  <si>
    <t>SOTC190</t>
  </si>
  <si>
    <t xml:space="preserve">CP finish brass soap dish   </t>
  </si>
  <si>
    <t>SOTC189</t>
  </si>
  <si>
    <t xml:space="preserve">Indian make Flat Back Wash Hand Basin 1st quality </t>
  </si>
  <si>
    <t>SOTC188</t>
  </si>
  <si>
    <t xml:space="preserve">European Water Closet of 1st quality </t>
  </si>
  <si>
    <t>SOTC187</t>
  </si>
  <si>
    <t xml:space="preserve">580mm x 440mm long Orissa pan white glazed Water Closet </t>
  </si>
  <si>
    <t>SOTC186</t>
  </si>
  <si>
    <t xml:space="preserve">4" (101.6mm) multi floor trap with jali - UPVC/SWR   </t>
  </si>
  <si>
    <t>SOTC185</t>
  </si>
  <si>
    <t>Supply and fixing of pre painted Galvalume Trapezoidal Profile Roofing with 0.50mm Thickness.</t>
  </si>
  <si>
    <t>SOTC184</t>
  </si>
  <si>
    <t>Kgs</t>
  </si>
  <si>
    <t>Supply and fabricating,erecting and fixing inposition trusses of approved design with structural steel other than MS.</t>
  </si>
  <si>
    <t>SOTC183</t>
  </si>
  <si>
    <t>Pressure grouting the drilled holes with neat cement slurry or with approved grout admixture using pump - excluding cost of drilling holes after fixing nozzles as technical specification approved by the department etc., including cost &amp; Conveyance of all labour charges etc., complete finished item of work</t>
  </si>
  <si>
    <t>SOTC182</t>
  </si>
  <si>
    <t>Grouting the holes with neat cement slurry of 20mm dia with all required accessories of all materials etc., including cost &amp; Conveyance of all labour Charges etc., complete finished item of work (*As per SSR2021-22 of S.NO:-8)</t>
  </si>
  <si>
    <t>SOTC181</t>
  </si>
  <si>
    <t>Fixed Glass Window – 1200 x 1200</t>
  </si>
  <si>
    <t>SOTC180</t>
  </si>
  <si>
    <t>Impervious coat to exposed RCC roof slab surfacesof 20mm thick (APSS No. 901 and 903)</t>
  </si>
  <si>
    <t>SOTC179</t>
  </si>
  <si>
    <t>Vinyl flooring</t>
  </si>
  <si>
    <t>SOTC178</t>
  </si>
  <si>
    <t>False ceiling as per Technical specification</t>
  </si>
  <si>
    <t>SOTC177</t>
  </si>
  <si>
    <t xml:space="preserve">Scientific Doors with metal door frames and door shutters made of galvanize steel </t>
  </si>
  <si>
    <t>SOTC176</t>
  </si>
  <si>
    <t xml:space="preserve">Doors Shutters  WPC(800mm x 2100mm) </t>
  </si>
  <si>
    <t>SOTC175</t>
  </si>
  <si>
    <t xml:space="preserve">Doors as per approved drawings with medium teak wood frame (1000mm x 2100mm) </t>
  </si>
  <si>
    <t>SOTC174</t>
  </si>
  <si>
    <t xml:space="preserve">Doors as per approved drawings with medium teak wood frame (1500mm x 2600mm) </t>
  </si>
  <si>
    <t>SOTC173</t>
  </si>
  <si>
    <t xml:space="preserve">Flooring with  16 to 18 mm  thick high polished granite stone slabs black colour  for platforms (S.S.701 and special) </t>
  </si>
  <si>
    <t>SOTC172</t>
  </si>
  <si>
    <t>MS Grills to Windows</t>
  </si>
  <si>
    <t>SOTC171</t>
  </si>
  <si>
    <t>UPVC 3 track Sliding Windows</t>
  </si>
  <si>
    <t>SOTC170</t>
  </si>
  <si>
    <t xml:space="preserve">UPVC Fixed Louvered Ventilator </t>
  </si>
  <si>
    <t>SOTC169</t>
  </si>
  <si>
    <t xml:space="preserve">Two shutter cupboards  </t>
  </si>
  <si>
    <t>SOTC168</t>
  </si>
  <si>
    <t xml:space="preserve">Painting to new iron work  </t>
  </si>
  <si>
    <t>SOTC167</t>
  </si>
  <si>
    <t xml:space="preserve">Painting to new wood work  </t>
  </si>
  <si>
    <t>SOTC166</t>
  </si>
  <si>
    <t>Painting one coat water based cement primer of interior grade I and two coats of  acrylic emulsion paint for ceiling and Walls</t>
  </si>
  <si>
    <t>SOTC165</t>
  </si>
  <si>
    <t xml:space="preserve">Dadooing to walls with  glazed full body Ceramic tiles </t>
  </si>
  <si>
    <t>SOTC164</t>
  </si>
  <si>
    <t xml:space="preserve">Dadooing to walls with  glazed full body Porcelain wall tiles </t>
  </si>
  <si>
    <t>SOTC163</t>
  </si>
  <si>
    <t xml:space="preserve">Flooring with non-skid full body ceramic floor tiles  </t>
  </si>
  <si>
    <t>SOTC162</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</si>
  <si>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t>
  </si>
  <si>
    <t>SOTC161</t>
  </si>
  <si>
    <t>Impervious coat to exposed RCC roof slab surfaces (APSS No. 901 and 903) For Toilets</t>
  </si>
  <si>
    <t>SOTC160</t>
  </si>
  <si>
    <t>Plastering 12mm thick in two coats  with base coat of 8mm thick in CM (1:6) and top coat of 4mm thick in CM (1:4). for Internal walls.</t>
  </si>
  <si>
    <t>SOTC159</t>
  </si>
  <si>
    <t>MT</t>
  </si>
  <si>
    <t>Thermo Mechanically Treated (Fe -500/500D/550D) for RCC works</t>
  </si>
  <si>
    <t>SOTC158</t>
  </si>
  <si>
    <t xml:space="preserve">Filling with light weight concrete in Cement Concrete (1:5:10) proportion  using brick jelly for low roofs  </t>
  </si>
  <si>
    <t>SOTC157</t>
  </si>
  <si>
    <t>PCC (1:3:6) nominal mix using 20mm size graded m/c (For bed blocks and hold fasts) (OTs screed)</t>
  </si>
  <si>
    <t>SOTC156</t>
  </si>
  <si>
    <t>Reinforced  Masonry for partition walls (100 mm thick) in CM (1:4)</t>
  </si>
  <si>
    <t>SOTC155</t>
  </si>
  <si>
    <t xml:space="preserve">Brick Masonry work in CM (1:6) prop in superstructure </t>
  </si>
  <si>
    <t>SOTC154</t>
  </si>
  <si>
    <t>RCC  M 20 grade design mix  (25 mm thick Shelves)</t>
  </si>
  <si>
    <t>SOTC153</t>
  </si>
  <si>
    <t>RCC  M 20 grade design mix  (50mm thick platforms)</t>
  </si>
  <si>
    <t>SOTC152</t>
  </si>
  <si>
    <t>RCC M 25 grade design mix  (For lintels)</t>
  </si>
  <si>
    <t>SOTC151</t>
  </si>
  <si>
    <t>Conveyance of un-useful excavated earth to a distance of 16 KM for disposal including  hire charges of T and P, labour charges etc., complete for finished item of work.</t>
  </si>
  <si>
    <t>SOTC150</t>
  </si>
  <si>
    <t>Dismantling doors, windows and clear storey windows, Ventilators etc., (wood or steel) shutters including Chowkhats, architraves,hold fasts and other attachments etc., and stacking them within 100m lead including  charge etc., complete for finished item of work. (Not exceeding 3 sqm in area)</t>
  </si>
  <si>
    <t>SOTC149</t>
  </si>
  <si>
    <t>Dismantling, clearing away and carefully stacking useful materials for re-use and disposal of unserviceable materials with 100m lead as directed by Engineer-in-Charge duly taking actual premeasurements before dismantling including all charges complete (Kadapa slabs or shahabad stone slabs on sand bed)</t>
  </si>
  <si>
    <t>SOTC148</t>
  </si>
  <si>
    <t>Dismantling, clearing away and carefully stacking useful materials for re-use and disposal of unserviceable materials with 100m lead as directed by Engineer-in-Charge duly taking actual premeasurements before dismantling including all charges complete (Brick Masonary)</t>
  </si>
  <si>
    <t>SOTC147</t>
  </si>
  <si>
    <t>Dismantling, clearing away and carefully stacking useful materials for re-use and disposal of unserviceable materials with 100m lead as directed by Engineer-in-Charge duly taking actual premeasurements before dismantling including all charges complete (Unreinforced cement concrete)</t>
  </si>
  <si>
    <t>SOTC146</t>
  </si>
  <si>
    <t>Dismantling, clearing away and carefully stacking useful materials for re-use and disposal of unserviceable materials with 100m lead as directed by Engineer-in-Charge duly taking actual premeasurements before dismantling including all charges complete (Reinforced cement concrete)</t>
  </si>
  <si>
    <t>SOTC145</t>
  </si>
  <si>
    <t>Biometric Access Control System</t>
  </si>
  <si>
    <t>SOTC144</t>
  </si>
  <si>
    <t>SOTC143</t>
  </si>
  <si>
    <t xml:space="preserve">Telephone &amp; EPABX System   </t>
  </si>
  <si>
    <t>SOTC142</t>
  </si>
  <si>
    <t>Supply &amp; Fixing of Powder Coated Fire Rated doors.</t>
  </si>
  <si>
    <t>SOTC141</t>
  </si>
  <si>
    <t>Supply and fixing of Escape signage boards in Rigid Photo luminescent based glow</t>
  </si>
  <si>
    <t>SOTC140</t>
  </si>
  <si>
    <t xml:space="preserve">Supply and fixing of 2 Kg Fire extinguisher Clean Agent </t>
  </si>
  <si>
    <t>SOTC139</t>
  </si>
  <si>
    <t xml:space="preserve">Supply and fixing of ABC Powder MAP 4 Kg Fire extinguisher </t>
  </si>
  <si>
    <t>SOTC138</t>
  </si>
  <si>
    <t>Supply and fixing of ABC stored pressure squeeze grip type fire extinguishers, 9 kg capacity.</t>
  </si>
  <si>
    <t>SOTC137</t>
  </si>
  <si>
    <t>Supply &amp; Fixing of 4.5Kg, CO2 Type Fire Extinguisher.</t>
  </si>
  <si>
    <t>SOTC136</t>
  </si>
  <si>
    <t xml:space="preserve">Automatic  Fire Alarm System   </t>
  </si>
  <si>
    <t>SOTC135</t>
  </si>
  <si>
    <t xml:space="preserve">Automatic Smoke Detection System   </t>
  </si>
  <si>
    <t>SOTC134</t>
  </si>
  <si>
    <t>Ductable Air Conditioners 5.5 TR with ISEER ≥ 4</t>
  </si>
  <si>
    <t>SOTC133</t>
  </si>
  <si>
    <t>Ductable Air Conditioners 8.5 TR with ISEER ≥ 4</t>
  </si>
  <si>
    <t>SOTC132</t>
  </si>
  <si>
    <t>Ductable Air Conditioners 11.0 TR with ISEER ≥ 4</t>
  </si>
  <si>
    <t>SOTC131</t>
  </si>
  <si>
    <t xml:space="preserve">Voltage stabilizer for 5 KVA  maximum load </t>
  </si>
  <si>
    <t>SOTC130</t>
  </si>
  <si>
    <t xml:space="preserve">Voltage stabilizer for 4 KVA  maximum load </t>
  </si>
  <si>
    <t>SOTC129</t>
  </si>
  <si>
    <t xml:space="preserve">2.0 TR with , 24000 BTU/Hr High Wall mount Split Air Conditioners </t>
  </si>
  <si>
    <t>SOTC128</t>
  </si>
  <si>
    <t xml:space="preserve">1.50 TR with , 18000 BTU/Hr High Wall mount Split Air Conditioners   </t>
  </si>
  <si>
    <t>SOTC127</t>
  </si>
  <si>
    <t>26 persons ICU bed cum passenger  lift (1768 Kgs)   G+8 Floors, 9 stops,9 Openings (Cost Includes amount for Construction of Shaft / Cladding from Ground to 8th Floor)</t>
  </si>
  <si>
    <t>SOTC126</t>
  </si>
  <si>
    <t xml:space="preserve">Supply, Transportation, Installation, Testing and commissioning of storage / Pressure type  5 Star rated water heater with ABS plastic body of 15 Ltrs  </t>
  </si>
  <si>
    <t>SOTC125</t>
  </si>
  <si>
    <t>Supply and providing of UPS cum battery rack 20 batteries</t>
  </si>
  <si>
    <t>SOTC124</t>
  </si>
  <si>
    <t>Supply and fixing of 12V, 150 AH  MF battery</t>
  </si>
  <si>
    <t>SOTC123</t>
  </si>
  <si>
    <t xml:space="preserve">Supply, Transportation and installation of 10KVA / 312V DC on line UPS system </t>
  </si>
  <si>
    <t>SOTC122</t>
  </si>
  <si>
    <t>Supply, Transportation and Installation of 300mm x 50mm x 2mm thick  thick hot dip GI perforated cable tray</t>
  </si>
  <si>
    <t>SOTC121</t>
  </si>
  <si>
    <t xml:space="preserve">Supply, Transportation and Installation of 150mm x 50mm x 2mm thick  hot dip GI perforated cable tray </t>
  </si>
  <si>
    <t>SOTC120</t>
  </si>
  <si>
    <t xml:space="preserve">Laying of PVC armoured under ground cable from 120 Sq.mm to 400 Sqmm saddles on wall </t>
  </si>
  <si>
    <t>SOTC119</t>
  </si>
  <si>
    <t xml:space="preserve">Laying of PVC armoured under ground cable up to 95 Sqmm on wall  </t>
  </si>
  <si>
    <t>SOTC118</t>
  </si>
  <si>
    <t xml:space="preserve">Earth work excavation of Trench  laying of U.G cables from 95 Sqmm </t>
  </si>
  <si>
    <t>SOTC117</t>
  </si>
  <si>
    <t xml:space="preserve">Earth work excavation of Trench  laying of U.G cables up to 70 sqmm </t>
  </si>
  <si>
    <t>SOTC116</t>
  </si>
  <si>
    <t>Termination of UG cables of 3.5 core 300 Sq.mm</t>
  </si>
  <si>
    <t>SOTC115</t>
  </si>
  <si>
    <t xml:space="preserve">Termination of UG cables of 3.5 core 240 Sq.mm </t>
  </si>
  <si>
    <t>SOTC114</t>
  </si>
  <si>
    <t>Termination of UG cables of 3.5 core 185 Sq.mm</t>
  </si>
  <si>
    <t>SOTC113</t>
  </si>
  <si>
    <t>Termination of UG cables of 3.5 core 120 Sq.mm</t>
  </si>
  <si>
    <t>SOTC112</t>
  </si>
  <si>
    <t xml:space="preserve">Termination of UG cables of 3.5 core 70 Sq.mm </t>
  </si>
  <si>
    <t>SOTC111</t>
  </si>
  <si>
    <t>Termination of UG cables of 3.5 core 50 Sq.mm</t>
  </si>
  <si>
    <t>SOTC110</t>
  </si>
  <si>
    <t xml:space="preserve">Termination of UG cables of 3.5 core 25 Sq.mm </t>
  </si>
  <si>
    <t>SOTC109</t>
  </si>
  <si>
    <t>Supply of 300 Sqmm 3.5 Core XLPE insulated UG Cable.</t>
  </si>
  <si>
    <t>SOTC108</t>
  </si>
  <si>
    <t>Supply of 240 Sqmm 3.5 Core XLPE insulated UG Cable.</t>
  </si>
  <si>
    <t>SOTC107</t>
  </si>
  <si>
    <t>Supply of 185 Sqmm 3.5 Core XLPE insulated UG Cable.</t>
  </si>
  <si>
    <t>SOTC106</t>
  </si>
  <si>
    <t>Supply of 120 Sqmm 3.5 Core XLPE insulated UG Cable.</t>
  </si>
  <si>
    <t>SOTC105</t>
  </si>
  <si>
    <t>Supply of 70 Sqmm 3.5 Core XLPE insulated UG Cable.</t>
  </si>
  <si>
    <t>SOTC104</t>
  </si>
  <si>
    <t>Supply of 50 Sqmm 3.5 Core XLPE insulated UG Cable.</t>
  </si>
  <si>
    <t>SOTC103</t>
  </si>
  <si>
    <t>Supply of 25 Sqmm 3.5 Core XLPE insulated UG Cable.</t>
  </si>
  <si>
    <t>SOTC102</t>
  </si>
  <si>
    <t>100(B)</t>
  </si>
  <si>
    <t xml:space="preserve">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</si>
  <si>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SOTC101</t>
  </si>
  <si>
    <t>100(A)</t>
  </si>
  <si>
    <t xml:space="preserve">130KVAR  Out Door Capacitor panel : Incomer: 250A FP MCCB - 1 No, 63A 10KA TP MCB - 9 Nos. 20 KVAR Capacitor Duty contactors  - 5 Nos.,  10 KVAR Capacitor Duty contactors - 2 Nos, .5 KVAR Capacitor Duty contactors - 2 Nos. 12 stage APFC Relay - 1 No </t>
  </si>
  <si>
    <t>SOTC100</t>
  </si>
  <si>
    <t>Electrical Lighting Panels : Incomer: 250 A 4 Pole MCCB - 1 No, Out Goings  125 A 4P MCCB - 4 No's 63 A 4P MCCB - 3 No's with required Digital Ammeter and Voltmer, LED Indicators</t>
  </si>
  <si>
    <t>SOTC099</t>
  </si>
  <si>
    <t>Floor Power Panel :  Incomer: 630A 4 Pole MCCB,- 1 No Outgoings 250 A 4P MCCB - 4 No's 125 A 4P MCCB - 10 No's, 63 A 4P MCCB - 4 No's with required Digital Ammeter and Voltmer, LED Indicators</t>
  </si>
  <si>
    <t>SOTC098</t>
  </si>
  <si>
    <t>Main Power Panel with 1000A 4 Pole ACB as incomer - 1 No and out goings  800 A 4P MCCB - 1 No., 630 A 4P MCCB - 1 No., 400A 4P MCCB - 4 Nos &amp; 250A 4P MCCB - 3 No's with required Digital Ammeter and Voltmer, LED Indicators</t>
  </si>
  <si>
    <t>SOTC097</t>
  </si>
  <si>
    <t>Supply and fixing of GI louver shutter including GI mesh</t>
  </si>
  <si>
    <t>SOTC096</t>
  </si>
  <si>
    <t>Labour charges for fixing the  exhaust fan in wall with necessary connections</t>
  </si>
  <si>
    <t>SOTC095</t>
  </si>
  <si>
    <t>Supply,Transportation  of 12" (300mm) ISI, 900 RPM Heavy duty exhaust fan</t>
  </si>
  <si>
    <t>SOTC094</t>
  </si>
  <si>
    <t xml:space="preserve">Supply  of  12" (300mm)  Light  duty  exhaust fan </t>
  </si>
  <si>
    <t>SOTC093</t>
  </si>
  <si>
    <t xml:space="preserve">Supply and erecting 19/20mm steel tube down rod of one meter length </t>
  </si>
  <si>
    <t>SOTC092</t>
  </si>
  <si>
    <t>Labour charges for fixing of ceiling fan and regulator</t>
  </si>
  <si>
    <t>SOTC091</t>
  </si>
  <si>
    <t xml:space="preserve">Supply and fixing of Modular type Stepped  electronic  regulator. </t>
  </si>
  <si>
    <t>SOTC090</t>
  </si>
  <si>
    <t xml:space="preserve">Supply, Transportation of energy efficient fan, 1200 mm sweep, aluminium body, consuming 28
W, BEE 5 star rated, ceiling fan </t>
  </si>
  <si>
    <t>SOTC089</t>
  </si>
  <si>
    <t xml:space="preserve">Supply, transportation and fixing  ISI mark batten holder / slanting holder </t>
  </si>
  <si>
    <t>SOTC088</t>
  </si>
  <si>
    <t xml:space="preserve">Supply, transportation and fixing 18 W +/-10% (&gt;= 1800 Lumens)  Down lighter back lit LED Down Light </t>
  </si>
  <si>
    <t>SOTC087</t>
  </si>
  <si>
    <t xml:space="preserve">Supply, transportation and fixing 12 W +/-10% (&gt;= 1200 Lumens)  Down lighter back lit LED Down Light Recessed / Surface </t>
  </si>
  <si>
    <t>SOTC086</t>
  </si>
  <si>
    <t xml:space="preserve">Supply, transportation and fixing  32-36W (&gt;=3600 Lumens), 2' x2'  (600mm x 600mm) slim panel LED luminaire </t>
  </si>
  <si>
    <t>SOTC085</t>
  </si>
  <si>
    <t xml:space="preserve">Supply, transportation and fixing   of    22W +/ 10% , &gt;/    2300      lumens, 1200mm length LED light </t>
  </si>
  <si>
    <t>SOTC084</t>
  </si>
  <si>
    <t>Supply and Run of  25mm x 3mm copper strip</t>
  </si>
  <si>
    <t>SOTC083</t>
  </si>
  <si>
    <t xml:space="preserve">Supply and Run of  50mm x 6mm G.I Strip </t>
  </si>
  <si>
    <t>SOTC082</t>
  </si>
  <si>
    <t>Providing independent earthing for Important equipment with 100mm dia Heavy gauge C.I Earthing</t>
  </si>
  <si>
    <t>SOTC081</t>
  </si>
  <si>
    <t>Providing independent earthing by exacavating a pit to a depth of 2.25Mtr in all soils as per size specified in the data for Sophisticated Electronic equipment (Copper Earthing)</t>
  </si>
  <si>
    <t>SOTC080</t>
  </si>
  <si>
    <t>Providing independent earthing for Important equipment with 40mm dia 'B' class 2.5m long G.I pipe (GI Earthing)</t>
  </si>
  <si>
    <t>SOTC079</t>
  </si>
  <si>
    <t xml:space="preserve">Supply and fixing of cable  adopteres box with cover for DBs including, massanory work etc., complete.,
</t>
  </si>
  <si>
    <t>SOTC078</t>
  </si>
  <si>
    <t xml:space="preserve">Supply and fixing of 8 Way VTPN DB with IP 43 Protection as per IS:13032 </t>
  </si>
  <si>
    <t>SOTC077</t>
  </si>
  <si>
    <t xml:space="preserve">Supply and fixing of 4 Way TPN DB Horizontal with IP 43 Protection as per IS:13032  (For Power DB's)
</t>
  </si>
  <si>
    <t>SOTC076</t>
  </si>
  <si>
    <t xml:space="preserve">Supply and fixing of 4 Way TPN DB Horizontal with IP 43 Protection as per IS:13032   (For Lighting DBs)  
</t>
  </si>
  <si>
    <t>SOTC075</t>
  </si>
  <si>
    <t xml:space="preserve">Supply and fixing of DP Metal Enclosure with IP 20 Protection DB Make with 1 No 20A, 10 KA DP MCB   </t>
  </si>
  <si>
    <t>SOTC074</t>
  </si>
  <si>
    <t>Supply and  Run of 5 of 10.0 Sq.mm FRLSH / HFFR PVC insulated 1100V grade as per IS:694/1990, IS 17048 specifications for Copper cable.</t>
  </si>
  <si>
    <t>SOTC073</t>
  </si>
  <si>
    <t>Supply and  Run of 5 of 6.0 Sq.mm FRLSH / HFFR PVC insulated 1100V grade as per IS:694/1990, IS 17048 specifications for Copper cable.</t>
  </si>
  <si>
    <t>SOTC072</t>
  </si>
  <si>
    <t>Supply and  Run of  3 of 6.0 Sq.mm FRLSH / HFFR PVC insulated 1100V grade as per IS:694/1990, IS 17048 specifications for Copper cable.</t>
  </si>
  <si>
    <t>SOTC071</t>
  </si>
  <si>
    <t>Supply and  Run of 3 runs of 4.0 sq mm (phase neutral and earth) FRLSH / HFFR PVC insulated 1100V grade as per IS:694/1990, IS 17048 specifications for Copper cable.</t>
  </si>
  <si>
    <t>SOTC070</t>
  </si>
  <si>
    <t xml:space="preserve">Supply and  Run of 3 of 2.5 sq.mm (phase, neutral and earth) FRLSH / HFFR PVC insulated 1100V grade as per IS:694/1990, IS 17048 specifications for Copper cable. </t>
  </si>
  <si>
    <t>SOTC069</t>
  </si>
  <si>
    <t>Supply and  Run of   3 of 1.5 sq.mm (phase, neutral and earth) FRLSH / HFFR PVC insulated 1100V grade as per IS:694/1990, IS 17048 specifications for Copper cable .</t>
  </si>
  <si>
    <t>SOTC068</t>
  </si>
  <si>
    <t>Supply and  Run of 1 of 1.5 sq.mm (phase, neutral and earth) FRLSH / HFFR PVC insulated 1100V grade as per IS:694/1990, IS 17048 specifications for Copper cable.</t>
  </si>
  <si>
    <t>SOTC067</t>
  </si>
  <si>
    <t>Supply &amp; fixing of 64A, socket with 64A switch control modular type</t>
  </si>
  <si>
    <t>SOTC066</t>
  </si>
  <si>
    <t>Supply &amp; fixing of 32A, socket with switch control modular</t>
  </si>
  <si>
    <t>SOTC065</t>
  </si>
  <si>
    <t xml:space="preserve">Supply &amp; fixing of 16A/6A, 2 in one  socket with 16A switch control modular type </t>
  </si>
  <si>
    <t>SOTC064</t>
  </si>
  <si>
    <t>Pts</t>
  </si>
  <si>
    <t xml:space="preserve">Supply and fixing of  6A switchs - 2 Nos  and 6A 3/2 pin socket - 3 Nos Modular type with cover plate  </t>
  </si>
  <si>
    <t>SOTC063</t>
  </si>
  <si>
    <t>Wiring with  3 of 1.5 sq.mm with 6A switch  and  6A, 3/2 pin socket Modular type with 6A switch control  fixing on separate board.</t>
  </si>
  <si>
    <t>SOTC062</t>
  </si>
  <si>
    <t xml:space="preserve">Supply and fixing of 6A/10A ISI Mark 3/2 pin Modular socket  Common switch board </t>
  </si>
  <si>
    <t>SOTC061</t>
  </si>
  <si>
    <t xml:space="preserve">Wiring with run of 2 of 1.5 Sqmm  Copper cable for stairecase points wiring.   
</t>
  </si>
  <si>
    <t>SOTC060</t>
  </si>
  <si>
    <t xml:space="preserve">Wiring with run of 2 of 1.5 Sqmm  Copper cable for points wiring.   
</t>
  </si>
  <si>
    <t>SOTC059</t>
  </si>
  <si>
    <t>Supply and Fixing of 25mm dia Conduit Pipes Concealed on wall.</t>
  </si>
  <si>
    <t>SOTC058</t>
  </si>
  <si>
    <t>Supply and Fixing of 25mm dia Conduit Pipes surface on wall.</t>
  </si>
  <si>
    <t>SOTC057</t>
  </si>
  <si>
    <t xml:space="preserve">CCTV CEILING CAMERA </t>
  </si>
  <si>
    <t>SOTC056</t>
  </si>
  <si>
    <t>WRITING BOARDS FOR ICUS, PRE OPP</t>
  </si>
  <si>
    <t>SOTC055</t>
  </si>
  <si>
    <t>X-RAY VIEWERS FOR ALL ICUS AND PRE OPP AREAS  AND  DOCTORS ROOMS</t>
  </si>
  <si>
    <t>SOTC054</t>
  </si>
  <si>
    <t>BED HEAD PANEL FOR TIR WITH DOUBLE OUTLETS AND ELECTRICAL OUTLETS</t>
  </si>
  <si>
    <t>SOTC053</t>
  </si>
  <si>
    <t>Ceiling/Wall mounted CCTV Room Camera</t>
  </si>
  <si>
    <t>SOTC052</t>
  </si>
  <si>
    <t>Wall mounted LED TV43 inchesFull HD</t>
  </si>
  <si>
    <t>SOTC051</t>
  </si>
  <si>
    <t>12mm thick glazed Glass partition walls in TIRs</t>
  </si>
  <si>
    <t>SOTC050</t>
  </si>
  <si>
    <t xml:space="preserve">Hermetically Sealed Doors (1.80mt x 2.10 mt)  </t>
  </si>
  <si>
    <t>SOTC049</t>
  </si>
  <si>
    <t xml:space="preserve">Pressure Relief Dampers </t>
  </si>
  <si>
    <t>SOTC047</t>
  </si>
  <si>
    <t>Condensing Units</t>
  </si>
  <si>
    <t>SOTC046</t>
  </si>
  <si>
    <t>Air Handling Units (AHUs) 8.5 TR</t>
  </si>
  <si>
    <t>SOTC045</t>
  </si>
  <si>
    <t>Air Handling Units (AHUs) 11 TR</t>
  </si>
  <si>
    <t>SOTC044</t>
  </si>
  <si>
    <t xml:space="preserve">Uni Directional Ceiling Laminar Airflow Systems  </t>
  </si>
  <si>
    <t>SOTC043</t>
  </si>
  <si>
    <t>Flooring with Vinyl Sheets In TIR Corridor</t>
  </si>
  <si>
    <t>SOTC042</t>
  </si>
  <si>
    <t>Electro conductive Flooring inside TIRs</t>
  </si>
  <si>
    <t>SOTC041</t>
  </si>
  <si>
    <r>
      <t xml:space="preserve">Stainless Steel Pre-fabricated </t>
    </r>
    <r>
      <rPr>
        <b/>
        <sz val="11"/>
        <color theme="1"/>
        <rFont val="Calibri"/>
        <family val="2"/>
        <scheme val="minor"/>
      </rPr>
      <t>Ceiling panels in TIRs and TIR Corridor</t>
    </r>
  </si>
  <si>
    <t>SOTC040</t>
  </si>
  <si>
    <r>
      <t xml:space="preserve">Stainless Steel Pre-fabricated </t>
    </r>
    <r>
      <rPr>
        <b/>
        <sz val="11"/>
        <color theme="1"/>
        <rFont val="Calibri"/>
        <family val="2"/>
        <scheme val="minor"/>
      </rPr>
      <t>Wall panels in TIRs &amp; TIR Corridor</t>
    </r>
  </si>
  <si>
    <t>SOTC039</t>
  </si>
  <si>
    <t>Electrical Installations in MOTs &amp; TIRs</t>
  </si>
  <si>
    <t>SOTC038</t>
  </si>
  <si>
    <t>Sound Analog Mixer</t>
  </si>
  <si>
    <t>SOTC037</t>
  </si>
  <si>
    <t>Equalization &amp; Loud Speaker Control System</t>
  </si>
  <si>
    <t>SOTC036</t>
  </si>
  <si>
    <t>4K Laser Projection TV</t>
  </si>
  <si>
    <t>SOTC035</t>
  </si>
  <si>
    <t>HiFi Active Sub Woofer</t>
  </si>
  <si>
    <t>SOTC034</t>
  </si>
  <si>
    <t>Amplifier (8 Channel)</t>
  </si>
  <si>
    <t>SOTC033</t>
  </si>
  <si>
    <t>Home Theatre Power Conditioner, 230 V</t>
  </si>
  <si>
    <t>SOTC032</t>
  </si>
  <si>
    <t>Video Conferencing System</t>
  </si>
  <si>
    <t>SOTC031</t>
  </si>
  <si>
    <t xml:space="preserve">Ceiling Mounted Speakers  </t>
  </si>
  <si>
    <t>SOTC030</t>
  </si>
  <si>
    <t xml:space="preserve">Digital mixer Amplifier  </t>
  </si>
  <si>
    <t>SOTC029</t>
  </si>
  <si>
    <t xml:space="preserve">Wireless Microphone  </t>
  </si>
  <si>
    <t>SOTC028</t>
  </si>
  <si>
    <t>Cable connections for integration within MOTs and with Workshop Projector Hall, Networks with OFC Cable</t>
  </si>
  <si>
    <t>SOTC027</t>
  </si>
  <si>
    <t xml:space="preserve">Wall mounted large screen display 55 inch (Commercial Grade)  </t>
  </si>
  <si>
    <t>SOTC026</t>
  </si>
  <si>
    <t xml:space="preserve">Medical Grade Monitors 32 inch 4 K Resolution  </t>
  </si>
  <si>
    <t>SOTC025</t>
  </si>
  <si>
    <t xml:space="preserve">Video and Image Management system </t>
  </si>
  <si>
    <t>SOTC024</t>
  </si>
  <si>
    <t xml:space="preserve">3-Bay Scrub Stations/Sinks </t>
  </si>
  <si>
    <t>SOTC023</t>
  </si>
  <si>
    <t xml:space="preserve">Touch Screen Surgeon Control Panels </t>
  </si>
  <si>
    <t>SOTC022</t>
  </si>
  <si>
    <t>X-Ray CT Scan LED viewing Screen</t>
  </si>
  <si>
    <t>SOTC021</t>
  </si>
  <si>
    <t>Writing Board (List Board)</t>
  </si>
  <si>
    <t>SOTC020</t>
  </si>
  <si>
    <t xml:space="preserve">Storage Units  </t>
  </si>
  <si>
    <t>SOTC019</t>
  </si>
  <si>
    <t>(1.50mt x 2.10 mt)  Sliding Automatic Sliding Doors with View Windoy of 1 Mt x 1 Mt</t>
  </si>
  <si>
    <t>SOTC018</t>
  </si>
  <si>
    <t>SOTC017</t>
  </si>
  <si>
    <t>View Window with Motorised Blinds of 1 Mt Length &amp; 1 Mt Height</t>
  </si>
  <si>
    <t>SOTC016</t>
  </si>
  <si>
    <t xml:space="preserve">LED Peripheral Lights cum clean room (OT) luminaries  </t>
  </si>
  <si>
    <t>SOTC015</t>
  </si>
  <si>
    <t>SOTC014</t>
  </si>
  <si>
    <t xml:space="preserve">Detachable Hi Definition Cameras in Triple Dome Ceiling OT  Lights  </t>
  </si>
  <si>
    <t>SOTC013</t>
  </si>
  <si>
    <t>Double Dome Ceiling  OT LED Lights  (Imported)</t>
  </si>
  <si>
    <t>SOTC012</t>
  </si>
  <si>
    <t>Triple Dome Ceiling  OT LED Lights  (Imported)</t>
  </si>
  <si>
    <t>SOTC011</t>
  </si>
  <si>
    <t>Single arm Anesthesia Pendants (Imported)</t>
  </si>
  <si>
    <t>SOTC010</t>
  </si>
  <si>
    <t>SOTC009</t>
  </si>
  <si>
    <t>SOTC008</t>
  </si>
  <si>
    <t>SOTC007</t>
  </si>
  <si>
    <t>SOTC006</t>
  </si>
  <si>
    <t>Flooring with Vinyl Sheets In MOT Corridor</t>
  </si>
  <si>
    <t>SOTC005</t>
  </si>
  <si>
    <t>Electro conductive Flooring inside MOTs</t>
  </si>
  <si>
    <t>SOTC004</t>
  </si>
  <si>
    <t xml:space="preserve">Dynamic Hatch Box </t>
  </si>
  <si>
    <t>SOTC003</t>
  </si>
  <si>
    <r>
      <t xml:space="preserve">Stainless Steel Pre-fabricated </t>
    </r>
    <r>
      <rPr>
        <b/>
        <sz val="11"/>
        <color theme="1"/>
        <rFont val="Calibri"/>
        <family val="2"/>
        <scheme val="minor"/>
      </rPr>
      <t>Ceiling panels In MOTs &amp; MOTs Corridor</t>
    </r>
  </si>
  <si>
    <t>SOTC002</t>
  </si>
  <si>
    <r>
      <t xml:space="preserve">Stainless Steel Pre-fabricated Wall panels. </t>
    </r>
    <r>
      <rPr>
        <b/>
        <sz val="11"/>
        <color theme="1"/>
        <rFont val="Calibri"/>
        <family val="2"/>
        <scheme val="minor"/>
      </rPr>
      <t>(MOTs &amp; MOT Corridor) - Wall panels</t>
    </r>
  </si>
  <si>
    <t>SOTC001</t>
  </si>
  <si>
    <t>Less</t>
  </si>
  <si>
    <t>Excess</t>
  </si>
  <si>
    <t>Variation</t>
  </si>
  <si>
    <t>As Per Work Done/To Be Done</t>
  </si>
  <si>
    <t>Total (6 Ots)</t>
  </si>
  <si>
    <t>Actual QTY for Additional 2 OTs</t>
  </si>
  <si>
    <t>Additional Sanction fot 2 Ots</t>
  </si>
  <si>
    <t>Actual Quantities for agreement items (with 4 Ots)</t>
  </si>
  <si>
    <t>As Per Agreement (with 4 Ots)</t>
  </si>
  <si>
    <t>Item Name</t>
  </si>
  <si>
    <t>Item Code</t>
  </si>
  <si>
    <t>Item S.No</t>
  </si>
  <si>
    <t>S.No</t>
  </si>
  <si>
    <r>
      <t>REVISED ESTIMATE OF SOTC 8</t>
    </r>
    <r>
      <rPr>
        <b/>
        <vertAlign val="superscript"/>
        <sz val="20"/>
        <color theme="1"/>
        <rFont val="Calibri"/>
        <family val="2"/>
        <scheme val="minor"/>
      </rPr>
      <t>TH</t>
    </r>
    <r>
      <rPr>
        <b/>
        <sz val="20"/>
        <color theme="1"/>
        <rFont val="Calibri"/>
        <family val="2"/>
        <scheme val="minor"/>
      </rPr>
      <t xml:space="preserve"> FLOOR, SOUTH-WEST BLOCK, GANDHI HOSPITAL</t>
    </r>
  </si>
  <si>
    <t>750 KVA Generator Set with AMF Control Panel Supply, Transportation, erection and commissioning (Excluding Foundation) of 3 Phase, 415, 50Hz, water cooled multi cylinder diesel generator set with alternator of 750 KVA output continuous rating directly coupled Engine and Alternator 750 KVA, 415 Volts with guard and mounted on a common base plate of Robust construction and complete with AMF panel having IP-52 protection, Acoustic Enclosure as per CPCB norms , sound absorbing material, t to restrict sound level up to 75 dB up to 1 Mtr distance and as per CPCB norms etc.</t>
  </si>
  <si>
    <r>
      <t>Water Proofing of roof and peripheral walls of south west block, 8</t>
    </r>
    <r>
      <rPr>
        <vertAlign val="superscript"/>
        <sz val="11"/>
        <color indexed="8"/>
        <rFont val="Calibri"/>
        <family val="2"/>
        <scheme val="minor"/>
      </rPr>
      <t>th</t>
    </r>
    <r>
      <rPr>
        <sz val="11"/>
        <color indexed="8"/>
        <rFont val="Calibri"/>
        <family val="2"/>
        <scheme val="minor"/>
      </rPr>
      <t xml:space="preserve"> floor, Gandhi Hospital which includes Dismantling of existing screed and lifting of debris to ground floor, Surface preparation and cracks treatment, Providing Angle fillet/taper of 75mm X 75mm with polymer modified mortor in the ratio of cement:sand:admixture (1:1.5:1.5) (Forsoc Nitobond SBR/M-Crete PC Bond @ 10% by weight of cement), Applying 1 coat of Forsoc Nitoproof WB Primer, Application of 2 coats of pitch free based liquid applied single component elastomeric waterproofing membrane (Forsoc Nito proof 600PF/BASF HLM5000), Laying 200 GSM Geotextile Fabric, Laying of 125mm Fiber Reinforced M</t>
    </r>
    <r>
      <rPr>
        <vertAlign val="subscript"/>
        <sz val="11"/>
        <color indexed="8"/>
        <rFont val="Calibri"/>
        <family val="2"/>
        <scheme val="minor"/>
      </rPr>
      <t xml:space="preserve">20 </t>
    </r>
    <r>
      <rPr>
        <sz val="11"/>
        <color indexed="8"/>
        <rFont val="Calibri"/>
        <family val="2"/>
        <scheme val="minor"/>
      </rPr>
      <t>grade protective concrete screed on terrace, Control joints treatment and External walls repair with window Frame-walls joints/Gaps treatment.</t>
    </r>
  </si>
  <si>
    <t xml:space="preserve"> </t>
  </si>
  <si>
    <t>Supply and installation of double pass RO system with raw water tank capacity of 5000 ltr plastic tank having 2 nos feed pumps of 1.5 HP with max flow of 9000 ltr/hr including construction of sand filter of dimensions (H=1665 mm, D=325 mm) with filter media as Quartz sand of SS vessel construction and Activated Carbon filter of dimensions (H= 1665mm) with filter media as Activated carbon (IV-600) of SS vessel construction, with 4 nos of spiral wound RO membrane of size 8 inch dia x 1 m length of make G.E OSMONICS (or) HYDRAUNAUTICS, 4 nos UV system with service flow of 1500 ltr/hr (Before Snd filter and after SS tank out-let) with cPVC pipeline recirculation loop to avoid contamination in pipe to supply for 10 beds in Post ICU, 4 beds in Transplant ICU and 1 for each TIR.) Drinage outlet to be provided near each RO outlet.</t>
  </si>
  <si>
    <t>80% blockout Ruler Blinds for MOTs Integration Room Windows</t>
  </si>
  <si>
    <t>Harita Nidhi</t>
  </si>
  <si>
    <t>Labour Cess @ 1% on Basic Value</t>
  </si>
  <si>
    <t>BASIC VALUE</t>
  </si>
  <si>
    <t>NAC @ 0.1%</t>
  </si>
  <si>
    <t>DMF @ 30% of Sch</t>
  </si>
  <si>
    <t>SMEF @ 2% of Sch</t>
  </si>
  <si>
    <t>Acoustic Wall Panelling with framework consisting of 25mm high GI wall channels with fully knurled surface of 0.55mm thick bottom wedge of 80mm width, having two equal flanges of 26mm is anchored to GI studs of 50mm high. GI studs of 50mm High to be fixed to wall at 600mm centres, 25mm thick channels are then fixed perpendicular to the GI studs and suitable fixing channel is fixed to the cross channel to fix the panel to achieve overall air gap of 75mm from the wall and GI Clips for inside panel and Clips for border panel of 18mm to be fixed to the GI wall channel to achieve required shape. Secured arranging of polyester wool of – thickness/density,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</si>
  <si>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Accooustic Ceiling Paneling with Perforated board Fine line Grid false ceiling using 11mm thick Perforated Board sheet tiles of size 595mm x 595mm fixing to steel precoated GI wall angle of size 25mm x 25mm x 0.70mm thick along the perimeter of ceiling screw fixed to brick work / partition at 610mm center to center and suspending the frame work using precoated GI Tee section (24mm x 38mm x 0.7mm) from soffit at 1220mm center to center fixed with GI Soffit Cleat, rawl plugs and steel expansion fasteners &amp; connecting clip to the GI Tee section with 4mm dia GI rod with galvanised spring steel level clip of PVC unversal holding clips system at 1200mm center to center and Secured arranging of polyester wool of 50mm thick 1000 GSM,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</si>
  <si>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Seinorage Charges</t>
  </si>
  <si>
    <t>TCV Incl GST</t>
  </si>
  <si>
    <t>Exact value to be calculated</t>
  </si>
  <si>
    <t>Wooden Flooring with Engineered wood planks of 14mm thick (MOTs Integration Room)</t>
  </si>
  <si>
    <t>Skirting for Wooden Flooring with Engineered wood planks of 14mm thick (MOTs Integration Room)</t>
  </si>
  <si>
    <t>Modular Operation Theatres</t>
  </si>
  <si>
    <t>Transplant Isolation Rooms</t>
  </si>
  <si>
    <t>Electrical Works</t>
  </si>
  <si>
    <t xml:space="preserve">Air Conditioning </t>
  </si>
  <si>
    <t>ELV</t>
  </si>
  <si>
    <t>Fire Fighting</t>
  </si>
  <si>
    <t>Civil Works</t>
  </si>
  <si>
    <t>Plumbing Works</t>
  </si>
  <si>
    <t>Medical Gas Pipe Line</t>
  </si>
  <si>
    <t>AE</t>
  </si>
  <si>
    <t>PART-B</t>
  </si>
  <si>
    <t>PART-A</t>
  </si>
  <si>
    <t>Civil Supplementary</t>
  </si>
  <si>
    <t>MGPS Supplementary items</t>
  </si>
  <si>
    <t>ELV Supplementary Items</t>
  </si>
  <si>
    <t>Electrical Supplementary</t>
  </si>
  <si>
    <t>M</t>
  </si>
  <si>
    <t>T</t>
  </si>
  <si>
    <t>E</t>
  </si>
  <si>
    <t>AC</t>
  </si>
  <si>
    <t>FF</t>
  </si>
  <si>
    <t>C</t>
  </si>
  <si>
    <t>P</t>
  </si>
  <si>
    <t>MGPS</t>
  </si>
  <si>
    <t>G</t>
  </si>
  <si>
    <t>SUB TOTAL</t>
  </si>
  <si>
    <t>PART - A</t>
  </si>
  <si>
    <t>Description</t>
  </si>
  <si>
    <t>As per Sanction Estimate</t>
  </si>
  <si>
    <t>As per Workdone Estimate</t>
  </si>
  <si>
    <t>Remarks</t>
  </si>
  <si>
    <t>Civil Supplimental Works</t>
  </si>
  <si>
    <t>Electrical Supplimental Works</t>
  </si>
  <si>
    <t>Air Conditioning Work</t>
  </si>
  <si>
    <t>Fire Fighting Work</t>
  </si>
  <si>
    <t>ELV Work</t>
  </si>
  <si>
    <t>Plumbing Work</t>
  </si>
  <si>
    <t>MGPS Work</t>
  </si>
  <si>
    <t>MGPS Supplimental Work</t>
  </si>
  <si>
    <t>ELV Supplimental Work</t>
  </si>
  <si>
    <t>EQP</t>
  </si>
  <si>
    <t>CS</t>
  </si>
  <si>
    <t>ES</t>
  </si>
  <si>
    <t>ELVS</t>
  </si>
  <si>
    <t>GS</t>
  </si>
  <si>
    <t>EQPS</t>
  </si>
  <si>
    <t>CIVIL</t>
  </si>
  <si>
    <t>CIVIL SUPPLIMENTAL</t>
  </si>
  <si>
    <t>ELECTRICAL</t>
  </si>
  <si>
    <t>ELECTRICAL SUPPLIMENTAL</t>
  </si>
  <si>
    <t>ELV SUPPLIMENTAL</t>
  </si>
  <si>
    <t>EQUIPMENT</t>
  </si>
  <si>
    <t>EQUIPMENT SUPPLIMENTAL</t>
  </si>
  <si>
    <t>FIRE FIGHTING</t>
  </si>
  <si>
    <t>PLUMBING</t>
  </si>
  <si>
    <t>MGPS SUPPLIMENTAL</t>
  </si>
  <si>
    <t>AIR CONDITIONING</t>
  </si>
  <si>
    <t>Equipment</t>
  </si>
  <si>
    <t>Equipment Supplimental</t>
  </si>
  <si>
    <t>Amount</t>
  </si>
  <si>
    <t>Workdone Amount</t>
  </si>
  <si>
    <t>Sanction Amount</t>
  </si>
  <si>
    <t>Excess Amount</t>
  </si>
  <si>
    <t>Less Amount</t>
  </si>
  <si>
    <t>Sub Total</t>
  </si>
  <si>
    <t>Provision towards DMF Charges 30%</t>
  </si>
  <si>
    <t>Provision towards Seniorage Charges 1.00%</t>
  </si>
  <si>
    <t>Provision towards SMFT Charges 2%</t>
  </si>
  <si>
    <t>Provision towards GST 18%</t>
  </si>
  <si>
    <t>Provision towards GST on Supervision Charges</t>
  </si>
  <si>
    <t>Provision towards Unforseen items and rounding off</t>
  </si>
  <si>
    <t>GENERAL ABSTRACT</t>
  </si>
  <si>
    <t>Name of Work: Design, Fabrication, Installation and Commissioning on Turnkey basis for the work of Establishment of State Organ Transplant Centre in the 8th Floor, South West Block of Gandhi Hospital, Secunderabad.</t>
  </si>
  <si>
    <t>Grand Total</t>
  </si>
  <si>
    <t/>
  </si>
  <si>
    <t>Provision towards NAC Charges 0.1% on civil component</t>
  </si>
  <si>
    <t>Provision towards Engineering Supervision Charges @  4% on RE value</t>
  </si>
  <si>
    <t>Deduct T.P@ 0% Less</t>
  </si>
  <si>
    <t>Co-efficients</t>
  </si>
  <si>
    <t>Rates</t>
  </si>
  <si>
    <t>Total Amount</t>
  </si>
  <si>
    <t>Sand (QTY)</t>
  </si>
  <si>
    <t>Metal (QTY)</t>
  </si>
  <si>
    <t>Brick (QTY)</t>
  </si>
  <si>
    <t>Sand</t>
  </si>
  <si>
    <t>Metal</t>
  </si>
  <si>
    <t>Bricks</t>
  </si>
  <si>
    <t>Sand Rate</t>
  </si>
  <si>
    <t>Metal Rate</t>
  </si>
  <si>
    <t>Brick Rate</t>
  </si>
  <si>
    <t>Sand Amount</t>
  </si>
  <si>
    <t>Metal Amount</t>
  </si>
  <si>
    <t>Brick Amount</t>
  </si>
  <si>
    <t>GRAND TOTAL</t>
  </si>
  <si>
    <t>Sub Total (Other than RE ECV )</t>
  </si>
  <si>
    <t xml:space="preserve">As Per Original Agreement </t>
  </si>
  <si>
    <t>As Per RE</t>
  </si>
  <si>
    <t>Difference</t>
  </si>
  <si>
    <t>PART(A+B)</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</si>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</sst>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
    <numFmt numFmtId="165" formatCode="_ * #,##0_ ;_ * \-#,##0_ ;_ * &quot;-&quot;??_ ;_ @_ "/>
    <numFmt numFmtId="166" formatCode="_ * #,##0.0_ ;_ * \-#,##0.0_ ;_ * &quot;-&quot;??_ ;_ @_ "/>
  </numFmts>
  <fonts count="28">
    <font>
      <sz val="11"/>
      <color theme="1"/>
      <name val="Calibri"/>
      <family val="2"/>
      <scheme val="minor"/>
    </font>
    <font>
      <sz val="11"/>
      <color theme="1"/>
      <name val="Calibri"/>
      <family val="2"/>
      <scheme val="minor"/>
    </font>
    <font>
      <b/>
      <sz val="11"/>
      <color theme="1"/>
      <name val="Calibri"/>
      <family val="2"/>
      <scheme val="minor"/>
    </font>
    <font>
      <sz val="11"/>
      <name val="Cambria"/>
      <family val="1"/>
    </font>
    <font>
      <sz val="12"/>
      <color theme="1"/>
      <name val="Times New Roman"/>
      <family val="1"/>
    </font>
    <font>
      <b/>
      <sz val="12"/>
      <color theme="1"/>
      <name val="Times New Roman"/>
      <family val="1"/>
    </font>
    <font>
      <sz val="11"/>
      <name val="Calibri"/>
      <family val="2"/>
      <scheme val="minor"/>
    </font>
    <font>
      <vertAlign val="superscript"/>
      <sz val="11"/>
      <name val="Calibri"/>
      <family val="2"/>
      <scheme val="minor"/>
    </font>
    <font>
      <sz val="12"/>
      <color theme="1"/>
      <name val="Calibri"/>
      <family val="2"/>
      <scheme val="minor"/>
    </font>
    <font>
      <b/>
      <sz val="12"/>
      <color theme="1"/>
      <name val="Calibri"/>
      <family val="2"/>
      <scheme val="minor"/>
    </font>
    <font>
      <sz val="12"/>
      <color theme="1"/>
      <name val="Arial"/>
      <family val="2"/>
    </font>
    <font>
      <sz val="11"/>
      <name val="Calibri"/>
      <family val="2"/>
    </font>
    <font>
      <sz val="10"/>
      <name val="Arial"/>
      <family val="2"/>
    </font>
    <font>
      <vertAlign val="superscript"/>
      <sz val="11"/>
      <color theme="1"/>
      <name val="Calibri"/>
      <family val="2"/>
      <scheme val="minor"/>
    </font>
    <font>
      <b/>
      <sz val="16"/>
      <color theme="1"/>
      <name val="Calibri"/>
      <family val="2"/>
      <scheme val="minor"/>
    </font>
    <font>
      <sz val="11"/>
      <name val="Times New Roman"/>
      <family val="1"/>
    </font>
    <font>
      <sz val="10"/>
      <name val="Helv"/>
      <charset val="204"/>
    </font>
    <font>
      <b/>
      <sz val="20"/>
      <color theme="1"/>
      <name val="Calibri"/>
      <family val="2"/>
      <scheme val="minor"/>
    </font>
    <font>
      <b/>
      <vertAlign val="superscript"/>
      <sz val="20"/>
      <color theme="1"/>
      <name val="Calibri"/>
      <family val="2"/>
      <scheme val="minor"/>
    </font>
    <font>
      <vertAlign val="superscript"/>
      <sz val="11"/>
      <color indexed="8"/>
      <name val="Calibri"/>
      <family val="2"/>
      <scheme val="minor"/>
    </font>
    <font>
      <sz val="11"/>
      <color indexed="8"/>
      <name val="Calibri"/>
      <family val="2"/>
      <scheme val="minor"/>
    </font>
    <font>
      <vertAlign val="subscript"/>
      <sz val="11"/>
      <color indexed="8"/>
      <name val="Calibri"/>
      <family val="2"/>
      <scheme val="minor"/>
    </font>
    <font>
      <sz val="11"/>
      <color rgb="FFFF0000"/>
      <name val="Calibri"/>
      <family val="2"/>
      <scheme val="minor"/>
    </font>
    <font>
      <b/>
      <i/>
      <sz val="12"/>
      <color theme="1"/>
      <name val="Calibri"/>
      <family val="2"/>
      <scheme val="minor"/>
    </font>
    <font>
      <b/>
      <i/>
      <sz val="11"/>
      <name val="Calibri"/>
      <family val="2"/>
      <scheme val="minor"/>
    </font>
    <font>
      <b/>
      <sz val="14"/>
      <color theme="1"/>
      <name val="Calibri"/>
      <family val="2"/>
      <scheme val="minor"/>
    </font>
    <font>
      <b/>
      <u/>
      <sz val="14"/>
      <color theme="1"/>
      <name val="Calibri"/>
      <family val="2"/>
      <scheme val="minor"/>
    </font>
    <font>
      <u/>
      <sz val="11"/>
      <color theme="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FF00"/>
        <bgColor indexed="64"/>
      </patternFill>
    </fill>
  </fills>
  <borders count="43">
    <border>
      <left/>
      <right/>
      <top/>
      <bottom/>
      <diagonal/>
    </border>
    <border>
      <left/>
      <right style="thin">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ck">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ck">
        <color indexed="64"/>
      </right>
      <top/>
      <bottom style="thin">
        <color indexed="64"/>
      </bottom>
      <diagonal/>
    </border>
    <border>
      <left style="thick">
        <color indexed="64"/>
      </left>
      <right style="medium">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ck">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thick">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ck">
        <color indexed="64"/>
      </left>
      <right style="thin">
        <color indexed="64"/>
      </right>
      <top style="thick">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thick">
        <color indexed="64"/>
      </right>
      <top style="thin">
        <color indexed="64"/>
      </top>
      <bottom/>
      <diagonal/>
    </border>
    <border>
      <left/>
      <right style="thick">
        <color indexed="64"/>
      </right>
      <top/>
      <bottom/>
      <diagonal/>
    </border>
    <border>
      <left style="medium">
        <color indexed="64"/>
      </left>
      <right/>
      <top/>
      <bottom style="thin">
        <color indexed="64"/>
      </bottom>
      <diagonal/>
    </border>
    <border>
      <left/>
      <right style="thick">
        <color indexed="64"/>
      </right>
      <top/>
      <bottom style="thin">
        <color indexed="64"/>
      </bottom>
      <diagonal/>
    </border>
    <border>
      <left/>
      <right/>
      <top/>
      <bottom style="thin">
        <color indexed="64"/>
      </bottom>
      <diagonal/>
    </border>
    <border>
      <left/>
      <right/>
      <top style="thin">
        <color indexed="64"/>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rgb="FF000000"/>
      </left>
      <right/>
      <top style="thin">
        <color indexed="64"/>
      </top>
      <bottom style="thin">
        <color indexed="64"/>
      </bottom>
      <diagonal/>
    </border>
    <border>
      <left/>
      <right/>
      <top style="thin">
        <color indexed="64"/>
      </top>
      <bottom style="double">
        <color indexed="64"/>
      </bottom>
      <diagonal/>
    </border>
  </borders>
  <cellStyleXfs count="7">
    <xf numFmtId="0" fontId="0" fillId="0" borderId="0"/>
    <xf numFmtId="43" fontId="1" fillId="0" borderId="0" applyFont="0" applyFill="0" applyBorder="0" applyAlignment="0" applyProtection="0"/>
    <xf numFmtId="0" fontId="12" fillId="0" borderId="0"/>
    <xf numFmtId="43" fontId="1" fillId="0" borderId="0" applyFont="0" applyFill="0" applyBorder="0" applyAlignment="0" applyProtection="0"/>
    <xf numFmtId="0" fontId="15" fillId="0" borderId="0"/>
    <xf numFmtId="0" fontId="1" fillId="0" borderId="0"/>
    <xf numFmtId="0" fontId="16" fillId="0" borderId="0"/>
  </cellStyleXfs>
  <cellXfs count="309">
    <xf numFmtId="0" fontId="0" fillId="0" borderId="0" xfId="0"/>
    <xf numFmtId="0" fontId="0" fillId="2" borderId="0" xfId="0" applyFill="1"/>
    <xf numFmtId="0" fontId="0" fillId="3" borderId="0" xfId="0" applyFill="1"/>
    <xf numFmtId="2" fontId="0" fillId="3" borderId="0" xfId="0" applyNumberFormat="1" applyFill="1"/>
    <xf numFmtId="0" fontId="0" fillId="4" borderId="0" xfId="0" applyFill="1"/>
    <xf numFmtId="0" fontId="0" fillId="5" borderId="0" xfId="0" applyFill="1" applyAlignment="1">
      <alignment horizontal="right"/>
    </xf>
    <xf numFmtId="2" fontId="0" fillId="5" borderId="0" xfId="0" applyNumberFormat="1" applyFill="1" applyAlignment="1">
      <alignment horizontal="right"/>
    </xf>
    <xf numFmtId="0" fontId="0" fillId="6" borderId="0" xfId="0" applyFill="1" applyAlignment="1">
      <alignment horizontal="right"/>
    </xf>
    <xf numFmtId="0" fontId="0" fillId="6" borderId="0" xfId="0" applyFill="1"/>
    <xf numFmtId="3" fontId="0" fillId="4" borderId="0" xfId="0" applyNumberFormat="1" applyFill="1" applyAlignment="1">
      <alignment wrapText="1"/>
    </xf>
    <xf numFmtId="0" fontId="0" fillId="7" borderId="0" xfId="0" applyFill="1" applyAlignment="1">
      <alignment wrapText="1"/>
    </xf>
    <xf numFmtId="0" fontId="0" fillId="0" borderId="0" xfId="0" applyAlignment="1">
      <alignment wrapText="1"/>
    </xf>
    <xf numFmtId="2" fontId="0" fillId="0" borderId="0" xfId="0" applyNumberFormat="1"/>
    <xf numFmtId="0" fontId="0" fillId="0" borderId="0" xfId="0" applyAlignment="1">
      <alignment horizontal="right"/>
    </xf>
    <xf numFmtId="2" fontId="0" fillId="0" borderId="0" xfId="0" applyNumberFormat="1" applyAlignment="1">
      <alignment horizontal="right"/>
    </xf>
    <xf numFmtId="3" fontId="0" fillId="0" borderId="0" xfId="0" applyNumberFormat="1" applyAlignment="1">
      <alignment wrapText="1"/>
    </xf>
    <xf numFmtId="4" fontId="0" fillId="0" borderId="0" xfId="0" applyNumberFormat="1" applyAlignment="1">
      <alignment horizontal="right"/>
    </xf>
    <xf numFmtId="0" fontId="0" fillId="6" borderId="0" xfId="0" applyFill="1" applyAlignment="1">
      <alignment horizontal="center"/>
    </xf>
    <xf numFmtId="3" fontId="0" fillId="0" borderId="0" xfId="0" applyNumberFormat="1" applyAlignment="1">
      <alignment horizontal="center" wrapText="1"/>
    </xf>
    <xf numFmtId="4" fontId="0" fillId="0" borderId="0" xfId="0" applyNumberFormat="1"/>
    <xf numFmtId="4" fontId="0" fillId="4" borderId="0" xfId="0" applyNumberFormat="1" applyFill="1"/>
    <xf numFmtId="3" fontId="0" fillId="0" borderId="0" xfId="0" applyNumberFormat="1"/>
    <xf numFmtId="2" fontId="0" fillId="0" borderId="0" xfId="0" applyNumberFormat="1" applyAlignment="1">
      <alignment horizontal="center" vertical="center"/>
    </xf>
    <xf numFmtId="164" fontId="0" fillId="0" borderId="0" xfId="0" applyNumberFormat="1" applyAlignment="1">
      <alignment horizontal="right"/>
    </xf>
    <xf numFmtId="0" fontId="0" fillId="0" borderId="0" xfId="0" applyAlignment="1">
      <alignment horizontal="center" wrapText="1"/>
    </xf>
    <xf numFmtId="0" fontId="0" fillId="0" borderId="0" xfId="0" applyAlignment="1">
      <alignment horizontal="center"/>
    </xf>
    <xf numFmtId="4" fontId="0" fillId="3" borderId="0" xfId="0" applyNumberFormat="1" applyFill="1"/>
    <xf numFmtId="4" fontId="0" fillId="0" borderId="0" xfId="0" applyNumberFormat="1" applyAlignment="1">
      <alignment horizontal="center"/>
    </xf>
    <xf numFmtId="2" fontId="0" fillId="0" borderId="0" xfId="0" applyNumberFormat="1" applyAlignment="1">
      <alignment horizontal="center"/>
    </xf>
    <xf numFmtId="4" fontId="0" fillId="4" borderId="0" xfId="0" applyNumberFormat="1" applyFill="1" applyAlignment="1">
      <alignment horizontal="center"/>
    </xf>
    <xf numFmtId="4" fontId="0" fillId="6" borderId="0" xfId="0" applyNumberFormat="1" applyFill="1"/>
    <xf numFmtId="0" fontId="0" fillId="6" borderId="0" xfId="0" applyFill="1" applyAlignment="1">
      <alignment horizontal="center" vertical="center"/>
    </xf>
    <xf numFmtId="3" fontId="0" fillId="0" borderId="0" xfId="0" applyNumberFormat="1" applyAlignment="1">
      <alignment horizontal="center" vertical="center" wrapText="1"/>
    </xf>
    <xf numFmtId="0" fontId="0" fillId="0" borderId="0" xfId="0" applyAlignment="1">
      <alignment vertical="center" wrapText="1"/>
    </xf>
    <xf numFmtId="0" fontId="0" fillId="0" borderId="0" xfId="0" applyAlignment="1">
      <alignment horizontal="center" vertical="center"/>
    </xf>
    <xf numFmtId="0" fontId="3" fillId="3" borderId="0" xfId="0" applyFont="1" applyFill="1" applyAlignment="1">
      <alignment horizontal="center" vertical="center"/>
    </xf>
    <xf numFmtId="4" fontId="0" fillId="3" borderId="0" xfId="0" applyNumberFormat="1" applyFill="1" applyAlignment="1">
      <alignment horizontal="center" vertical="center"/>
    </xf>
    <xf numFmtId="4" fontId="0" fillId="6" borderId="0" xfId="0" applyNumberFormat="1" applyFill="1" applyAlignment="1">
      <alignment horizontal="center"/>
    </xf>
    <xf numFmtId="4" fontId="0" fillId="6" borderId="0" xfId="0" applyNumberFormat="1" applyFill="1" applyAlignment="1">
      <alignment horizontal="right"/>
    </xf>
    <xf numFmtId="3" fontId="4" fillId="0" borderId="0" xfId="0" applyNumberFormat="1" applyFont="1" applyAlignment="1">
      <alignment horizontal="center" vertical="center" wrapText="1"/>
    </xf>
    <xf numFmtId="0" fontId="4" fillId="0" borderId="0" xfId="0" applyFont="1" applyAlignment="1">
      <alignment vertical="center" wrapText="1"/>
    </xf>
    <xf numFmtId="0" fontId="0" fillId="3" borderId="0" xfId="0" applyFill="1" applyAlignment="1">
      <alignment horizontal="center" vertical="center"/>
    </xf>
    <xf numFmtId="3" fontId="5" fillId="0" borderId="0" xfId="0" applyNumberFormat="1" applyFont="1" applyAlignment="1">
      <alignment horizontal="center" vertical="center" wrapText="1"/>
    </xf>
    <xf numFmtId="0" fontId="5" fillId="0" borderId="0" xfId="0" applyFont="1" applyAlignment="1">
      <alignment vertical="center" wrapText="1"/>
    </xf>
    <xf numFmtId="43" fontId="0" fillId="0" borderId="0" xfId="0" applyNumberFormat="1"/>
    <xf numFmtId="43" fontId="0" fillId="4" borderId="0" xfId="0" applyNumberFormat="1" applyFill="1"/>
    <xf numFmtId="0" fontId="4" fillId="0" borderId="6" xfId="0" applyFont="1" applyBorder="1" applyAlignment="1">
      <alignment horizontal="left" vertical="center" wrapText="1"/>
    </xf>
    <xf numFmtId="0" fontId="0" fillId="0" borderId="6" xfId="0" applyBorder="1"/>
    <xf numFmtId="0" fontId="0" fillId="0" borderId="6" xfId="0" applyBorder="1" applyAlignment="1">
      <alignment wrapText="1"/>
    </xf>
    <xf numFmtId="3" fontId="10" fillId="8" borderId="6" xfId="0" applyNumberFormat="1" applyFont="1" applyFill="1" applyBorder="1" applyAlignment="1">
      <alignment horizontal="right" vertical="center"/>
    </xf>
    <xf numFmtId="165" fontId="0" fillId="0" borderId="3" xfId="3" applyNumberFormat="1" applyFont="1" applyFill="1" applyBorder="1" applyAlignment="1">
      <alignment horizontal="right" vertical="center" wrapText="1"/>
    </xf>
    <xf numFmtId="2" fontId="0" fillId="0" borderId="3" xfId="3" applyNumberFormat="1" applyFont="1" applyFill="1" applyBorder="1" applyAlignment="1">
      <alignment horizontal="center" vertical="center" wrapText="1"/>
    </xf>
    <xf numFmtId="2" fontId="0" fillId="0" borderId="3" xfId="3" applyNumberFormat="1" applyFont="1" applyFill="1" applyBorder="1" applyAlignment="1">
      <alignment horizontal="center" vertical="center"/>
    </xf>
    <xf numFmtId="165" fontId="0" fillId="0" borderId="3" xfId="3" applyNumberFormat="1" applyFont="1" applyFill="1" applyBorder="1" applyAlignment="1">
      <alignment horizontal="right" vertical="center"/>
    </xf>
    <xf numFmtId="2" fontId="0" fillId="0" borderId="3" xfId="3" applyNumberFormat="1" applyFont="1" applyFill="1" applyBorder="1" applyAlignment="1">
      <alignment horizontal="right" vertical="center" wrapText="1"/>
    </xf>
    <xf numFmtId="0" fontId="9" fillId="0" borderId="14" xfId="0" applyFont="1" applyBorder="1" applyAlignment="1">
      <alignment horizontal="center" vertical="center" wrapText="1"/>
    </xf>
    <xf numFmtId="3" fontId="9" fillId="0" borderId="14" xfId="0" applyNumberFormat="1" applyFont="1" applyBorder="1" applyAlignment="1">
      <alignment horizontal="center" vertical="center" wrapText="1"/>
    </xf>
    <xf numFmtId="0" fontId="9" fillId="0" borderId="10" xfId="0" applyFont="1" applyBorder="1" applyAlignment="1">
      <alignment horizontal="center" vertical="center" wrapText="1"/>
    </xf>
    <xf numFmtId="0" fontId="9" fillId="0" borderId="10" xfId="0" applyFont="1" applyBorder="1" applyAlignment="1">
      <alignment horizontal="center" vertical="center"/>
    </xf>
    <xf numFmtId="0" fontId="8" fillId="0" borderId="10" xfId="0" applyFont="1" applyBorder="1" applyAlignment="1">
      <alignment wrapText="1"/>
    </xf>
    <xf numFmtId="2" fontId="9" fillId="0" borderId="10" xfId="0" applyNumberFormat="1" applyFont="1" applyBorder="1" applyAlignment="1">
      <alignment horizontal="center" vertical="center" wrapText="1"/>
    </xf>
    <xf numFmtId="0" fontId="9" fillId="0" borderId="9" xfId="0" applyFont="1"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49" fontId="0" fillId="0" borderId="3" xfId="0" applyNumberFormat="1" applyBorder="1" applyAlignment="1">
      <alignment horizontal="center" vertical="center" wrapText="1"/>
    </xf>
    <xf numFmtId="3" fontId="0" fillId="0" borderId="3" xfId="0" applyNumberFormat="1" applyBorder="1" applyAlignment="1">
      <alignment horizontal="right" vertical="center" wrapText="1"/>
    </xf>
    <xf numFmtId="0" fontId="0" fillId="0" borderId="3" xfId="0" applyBorder="1" applyAlignment="1">
      <alignment horizontal="center" vertical="center"/>
    </xf>
    <xf numFmtId="43" fontId="0" fillId="0" borderId="3" xfId="0" applyNumberFormat="1" applyBorder="1" applyAlignment="1">
      <alignment horizontal="right" vertical="center"/>
    </xf>
    <xf numFmtId="2" fontId="0" fillId="0" borderId="3" xfId="0" applyNumberFormat="1" applyBorder="1" applyAlignment="1">
      <alignment horizontal="center" vertical="center"/>
    </xf>
    <xf numFmtId="43" fontId="0" fillId="0" borderId="3" xfId="0" applyNumberFormat="1" applyBorder="1" applyAlignment="1">
      <alignment horizontal="center" vertical="center"/>
    </xf>
    <xf numFmtId="0" fontId="0" fillId="0" borderId="3" xfId="3" applyNumberFormat="1" applyFont="1" applyFill="1" applyBorder="1" applyAlignment="1">
      <alignment horizontal="center" vertical="center" wrapText="1"/>
    </xf>
    <xf numFmtId="166" fontId="0" fillId="0" borderId="3" xfId="3" applyNumberFormat="1" applyFont="1" applyFill="1" applyBorder="1" applyAlignment="1">
      <alignment horizontal="right" vertical="center" wrapText="1"/>
    </xf>
    <xf numFmtId="0" fontId="0" fillId="0" borderId="3" xfId="0" applyBorder="1" applyAlignment="1">
      <alignment horizontal="right" vertical="center"/>
    </xf>
    <xf numFmtId="0" fontId="0" fillId="0" borderId="3" xfId="0" applyBorder="1" applyAlignment="1">
      <alignment vertical="center" wrapText="1"/>
    </xf>
    <xf numFmtId="0" fontId="0" fillId="0" borderId="3" xfId="2" applyFont="1" applyBorder="1" applyAlignment="1">
      <alignment vertical="center" wrapText="1"/>
    </xf>
    <xf numFmtId="49" fontId="0" fillId="0" borderId="3" xfId="2" applyNumberFormat="1" applyFont="1" applyBorder="1" applyAlignment="1">
      <alignment horizontal="center" vertical="center" wrapText="1"/>
    </xf>
    <xf numFmtId="3" fontId="0" fillId="0" borderId="3" xfId="2" applyNumberFormat="1" applyFont="1" applyBorder="1" applyAlignment="1">
      <alignment horizontal="right" vertical="center" wrapText="1"/>
    </xf>
    <xf numFmtId="0" fontId="0" fillId="0" borderId="3" xfId="2" applyFont="1" applyBorder="1" applyAlignment="1">
      <alignment horizontal="center" vertical="center" wrapText="1"/>
    </xf>
    <xf numFmtId="0" fontId="0" fillId="0" borderId="3" xfId="6" applyFont="1" applyBorder="1" applyAlignment="1">
      <alignment vertical="center" wrapText="1"/>
    </xf>
    <xf numFmtId="0" fontId="0" fillId="0" borderId="3" xfId="2" applyFont="1" applyBorder="1" applyAlignment="1">
      <alignment horizontal="center" vertical="center"/>
    </xf>
    <xf numFmtId="0" fontId="0" fillId="0" borderId="3" xfId="5" applyFont="1" applyBorder="1" applyAlignment="1">
      <alignment vertical="center" wrapText="1"/>
    </xf>
    <xf numFmtId="0" fontId="0" fillId="0" borderId="3" xfId="4" applyFont="1" applyBorder="1" applyAlignment="1">
      <alignment vertical="center" wrapText="1"/>
    </xf>
    <xf numFmtId="0" fontId="0" fillId="0" borderId="3" xfId="0" applyBorder="1" applyAlignment="1">
      <alignment horizontal="left" vertical="center" wrapText="1"/>
    </xf>
    <xf numFmtId="0" fontId="0" fillId="0" borderId="16" xfId="0" applyBorder="1" applyAlignment="1">
      <alignment horizontal="center" vertical="center"/>
    </xf>
    <xf numFmtId="0" fontId="0" fillId="0" borderId="16" xfId="0" applyBorder="1"/>
    <xf numFmtId="43" fontId="0" fillId="0" borderId="14" xfId="0" applyNumberFormat="1" applyBorder="1" applyAlignment="1">
      <alignment horizontal="right" vertical="center"/>
    </xf>
    <xf numFmtId="0" fontId="0" fillId="0" borderId="10" xfId="0" applyBorder="1"/>
    <xf numFmtId="0" fontId="0" fillId="0" borderId="3" xfId="0" applyBorder="1"/>
    <xf numFmtId="0" fontId="0" fillId="0" borderId="3" xfId="0" applyBorder="1" applyAlignment="1">
      <alignment horizontal="right"/>
    </xf>
    <xf numFmtId="164" fontId="0" fillId="0" borderId="3" xfId="0" applyNumberFormat="1" applyBorder="1" applyAlignment="1">
      <alignment horizontal="right"/>
    </xf>
    <xf numFmtId="2" fontId="0" fillId="0" borderId="3" xfId="0" applyNumberFormat="1" applyBorder="1"/>
    <xf numFmtId="3" fontId="0" fillId="0" borderId="3" xfId="0" applyNumberFormat="1" applyBorder="1"/>
    <xf numFmtId="4" fontId="0" fillId="0" borderId="3" xfId="0" applyNumberFormat="1" applyBorder="1"/>
    <xf numFmtId="0" fontId="0" fillId="0" borderId="10" xfId="0" applyBorder="1" applyAlignment="1">
      <alignment horizontal="left" vertical="center" wrapText="1"/>
    </xf>
    <xf numFmtId="0" fontId="6" fillId="0" borderId="3" xfId="0" applyFont="1" applyBorder="1" applyAlignment="1">
      <alignment horizontal="left" vertical="center" wrapText="1"/>
    </xf>
    <xf numFmtId="2" fontId="0" fillId="0" borderId="3" xfId="0" applyNumberFormat="1" applyBorder="1" applyAlignment="1">
      <alignment horizontal="right"/>
    </xf>
    <xf numFmtId="43" fontId="0" fillId="0" borderId="3" xfId="0" applyNumberFormat="1" applyBorder="1"/>
    <xf numFmtId="0" fontId="0" fillId="0" borderId="3" xfId="2" applyFont="1" applyBorder="1" applyAlignment="1">
      <alignment horizontal="left" vertical="center" wrapText="1"/>
    </xf>
    <xf numFmtId="0" fontId="0" fillId="0" borderId="10" xfId="0" applyBorder="1" applyAlignment="1">
      <alignment horizontal="center" vertical="center"/>
    </xf>
    <xf numFmtId="2" fontId="0" fillId="0" borderId="10" xfId="0" applyNumberFormat="1" applyBorder="1" applyAlignment="1">
      <alignment horizontal="center" vertical="center"/>
    </xf>
    <xf numFmtId="0" fontId="6" fillId="0" borderId="6" xfId="0" applyFont="1" applyBorder="1" applyAlignment="1">
      <alignment horizontal="center" vertical="center"/>
    </xf>
    <xf numFmtId="0" fontId="0" fillId="0" borderId="3" xfId="0" applyBorder="1" applyAlignment="1">
      <alignment horizontal="left" vertical="top" wrapText="1"/>
    </xf>
    <xf numFmtId="3" fontId="0" fillId="0" borderId="3" xfId="0" applyNumberFormat="1" applyBorder="1" applyAlignment="1">
      <alignment horizontal="right" vertical="center"/>
    </xf>
    <xf numFmtId="49" fontId="0" fillId="0" borderId="10" xfId="0" applyNumberFormat="1" applyBorder="1" applyAlignment="1">
      <alignment horizontal="center" vertical="center" wrapText="1"/>
    </xf>
    <xf numFmtId="0" fontId="0" fillId="0" borderId="14" xfId="0" applyBorder="1" applyAlignment="1">
      <alignment horizontal="center" vertical="center" wrapText="1"/>
    </xf>
    <xf numFmtId="165" fontId="0" fillId="0" borderId="3" xfId="1" applyNumberFormat="1" applyFont="1" applyFill="1" applyBorder="1" applyAlignment="1">
      <alignment horizontal="right" vertical="center"/>
    </xf>
    <xf numFmtId="0" fontId="0" fillId="9" borderId="8" xfId="0" applyFill="1" applyBorder="1"/>
    <xf numFmtId="0" fontId="0" fillId="9" borderId="4" xfId="0" applyFill="1" applyBorder="1"/>
    <xf numFmtId="0" fontId="0" fillId="9" borderId="0" xfId="0" applyFill="1" applyAlignment="1">
      <alignment wrapText="1"/>
    </xf>
    <xf numFmtId="0" fontId="0" fillId="9" borderId="4" xfId="0" applyFill="1" applyBorder="1" applyAlignment="1">
      <alignment wrapText="1"/>
    </xf>
    <xf numFmtId="3" fontId="0" fillId="9" borderId="4" xfId="0" applyNumberFormat="1" applyFill="1" applyBorder="1" applyAlignment="1">
      <alignment wrapText="1"/>
    </xf>
    <xf numFmtId="0" fontId="0" fillId="9" borderId="4" xfId="0" applyFill="1" applyBorder="1" applyAlignment="1">
      <alignment horizontal="right"/>
    </xf>
    <xf numFmtId="2" fontId="0" fillId="9" borderId="4" xfId="0" applyNumberFormat="1" applyFill="1" applyBorder="1" applyAlignment="1">
      <alignment horizontal="right"/>
    </xf>
    <xf numFmtId="43" fontId="0" fillId="9" borderId="4" xfId="0" applyNumberFormat="1" applyFill="1" applyBorder="1"/>
    <xf numFmtId="2" fontId="0" fillId="9" borderId="4" xfId="0" applyNumberFormat="1" applyFill="1" applyBorder="1"/>
    <xf numFmtId="0" fontId="0" fillId="9" borderId="7" xfId="0" applyFill="1" applyBorder="1"/>
    <xf numFmtId="0" fontId="0" fillId="9" borderId="5" xfId="0" applyFill="1" applyBorder="1"/>
    <xf numFmtId="0" fontId="0" fillId="9" borderId="3" xfId="0" applyFill="1" applyBorder="1"/>
    <xf numFmtId="43" fontId="0" fillId="9" borderId="3" xfId="0" applyNumberFormat="1" applyFill="1" applyBorder="1"/>
    <xf numFmtId="0" fontId="0" fillId="9" borderId="2" xfId="0" applyFill="1" applyBorder="1"/>
    <xf numFmtId="0" fontId="0" fillId="9" borderId="26" xfId="0" applyFill="1" applyBorder="1"/>
    <xf numFmtId="43" fontId="0" fillId="9" borderId="28" xfId="0" applyNumberFormat="1" applyFill="1" applyBorder="1"/>
    <xf numFmtId="0" fontId="22" fillId="9" borderId="28" xfId="0" applyFont="1" applyFill="1" applyBorder="1"/>
    <xf numFmtId="0" fontId="0" fillId="9" borderId="6" xfId="0" applyFill="1" applyBorder="1"/>
    <xf numFmtId="0" fontId="0" fillId="9" borderId="27" xfId="0" applyFill="1" applyBorder="1"/>
    <xf numFmtId="43" fontId="0" fillId="9" borderId="1" xfId="0" applyNumberFormat="1" applyFill="1" applyBorder="1"/>
    <xf numFmtId="0" fontId="22" fillId="9" borderId="1" xfId="0" applyFont="1" applyFill="1" applyBorder="1"/>
    <xf numFmtId="0" fontId="0" fillId="0" borderId="34" xfId="0" applyBorder="1" applyAlignment="1">
      <alignment wrapText="1"/>
    </xf>
    <xf numFmtId="0" fontId="0" fillId="0" borderId="35" xfId="0" applyBorder="1" applyAlignment="1">
      <alignment wrapText="1"/>
    </xf>
    <xf numFmtId="0" fontId="0" fillId="0" borderId="20" xfId="0" applyBorder="1"/>
    <xf numFmtId="0" fontId="0" fillId="0" borderId="19" xfId="0" applyBorder="1" applyAlignment="1">
      <alignment horizontal="center" vertical="center" wrapText="1"/>
    </xf>
    <xf numFmtId="0" fontId="0" fillId="0" borderId="14" xfId="0" applyBorder="1" applyAlignment="1">
      <alignment vertical="top" wrapText="1"/>
    </xf>
    <xf numFmtId="49" fontId="0" fillId="0" borderId="14" xfId="0" applyNumberFormat="1" applyBorder="1" applyAlignment="1">
      <alignment horizontal="center" vertical="center" wrapText="1"/>
    </xf>
    <xf numFmtId="3" fontId="0" fillId="0" borderId="14" xfId="0" applyNumberFormat="1" applyBorder="1" applyAlignment="1">
      <alignment horizontal="right" vertical="center" wrapText="1"/>
    </xf>
    <xf numFmtId="165" fontId="0" fillId="0" borderId="14" xfId="3" applyNumberFormat="1" applyFont="1" applyFill="1" applyBorder="1" applyAlignment="1">
      <alignment horizontal="right" vertical="center" wrapText="1"/>
    </xf>
    <xf numFmtId="2" fontId="0" fillId="0" borderId="14" xfId="3" applyNumberFormat="1" applyFont="1" applyFill="1" applyBorder="1" applyAlignment="1">
      <alignment horizontal="center" vertical="center" wrapText="1"/>
    </xf>
    <xf numFmtId="0" fontId="0" fillId="0" borderId="14" xfId="0" applyBorder="1" applyAlignment="1">
      <alignment horizontal="center" vertical="center"/>
    </xf>
    <xf numFmtId="2" fontId="0" fillId="0" borderId="14" xfId="0" applyNumberFormat="1" applyBorder="1" applyAlignment="1">
      <alignment horizontal="center" vertical="center"/>
    </xf>
    <xf numFmtId="43" fontId="0" fillId="0" borderId="14" xfId="0" applyNumberFormat="1" applyBorder="1" applyAlignment="1">
      <alignment horizontal="center" vertical="center"/>
    </xf>
    <xf numFmtId="0" fontId="0" fillId="0" borderId="14" xfId="3" applyNumberFormat="1" applyFont="1" applyFill="1" applyBorder="1" applyAlignment="1">
      <alignment horizontal="center" vertical="center" wrapText="1"/>
    </xf>
    <xf numFmtId="166" fontId="0" fillId="0" borderId="14" xfId="3" applyNumberFormat="1" applyFont="1" applyFill="1" applyBorder="1" applyAlignment="1">
      <alignment horizontal="right" vertical="center" wrapText="1"/>
    </xf>
    <xf numFmtId="0" fontId="0" fillId="0" borderId="14" xfId="0" applyBorder="1" applyAlignment="1">
      <alignment horizontal="right" vertical="center"/>
    </xf>
    <xf numFmtId="0" fontId="14" fillId="0" borderId="3" xfId="0" applyFont="1" applyBorder="1" applyAlignment="1">
      <alignment vertical="center"/>
    </xf>
    <xf numFmtId="0" fontId="14" fillId="0" borderId="3" xfId="0" applyFont="1" applyBorder="1" applyAlignment="1">
      <alignment horizontal="center" vertical="center"/>
    </xf>
    <xf numFmtId="0" fontId="23" fillId="0" borderId="3" xfId="0" applyFont="1" applyBorder="1" applyAlignment="1">
      <alignment horizontal="left" vertical="center"/>
    </xf>
    <xf numFmtId="3" fontId="10" fillId="8" borderId="0" xfId="0" applyNumberFormat="1" applyFont="1" applyFill="1" applyAlignment="1">
      <alignment horizontal="right" vertical="center"/>
    </xf>
    <xf numFmtId="0" fontId="2" fillId="0" borderId="3" xfId="0" applyFont="1" applyBorder="1" applyAlignment="1">
      <alignment horizontal="right" vertical="center"/>
    </xf>
    <xf numFmtId="0" fontId="0" fillId="10" borderId="3" xfId="0" applyFill="1" applyBorder="1" applyAlignment="1">
      <alignment horizontal="center" vertical="center" wrapText="1"/>
    </xf>
    <xf numFmtId="0" fontId="0" fillId="10" borderId="3" xfId="0" applyFill="1" applyBorder="1" applyAlignment="1">
      <alignment vertical="center" wrapText="1"/>
    </xf>
    <xf numFmtId="49" fontId="0" fillId="10" borderId="3" xfId="0" applyNumberFormat="1" applyFill="1" applyBorder="1" applyAlignment="1">
      <alignment horizontal="center" vertical="center" wrapText="1"/>
    </xf>
    <xf numFmtId="3" fontId="0" fillId="10" borderId="3" xfId="0" applyNumberFormat="1" applyFill="1" applyBorder="1" applyAlignment="1">
      <alignment horizontal="right" vertical="center" wrapText="1"/>
    </xf>
    <xf numFmtId="165" fontId="0" fillId="10" borderId="3" xfId="3" applyNumberFormat="1" applyFont="1" applyFill="1" applyBorder="1" applyAlignment="1">
      <alignment horizontal="right" vertical="center"/>
    </xf>
    <xf numFmtId="165" fontId="0" fillId="10" borderId="3" xfId="3" applyNumberFormat="1" applyFont="1" applyFill="1" applyBorder="1" applyAlignment="1">
      <alignment horizontal="right" vertical="center" wrapText="1"/>
    </xf>
    <xf numFmtId="2" fontId="0" fillId="10" borderId="3" xfId="3" applyNumberFormat="1" applyFont="1" applyFill="1" applyBorder="1" applyAlignment="1">
      <alignment horizontal="center" vertical="center" wrapText="1"/>
    </xf>
    <xf numFmtId="0" fontId="0" fillId="10" borderId="3" xfId="0" applyFill="1" applyBorder="1" applyAlignment="1">
      <alignment horizontal="center" vertical="center"/>
    </xf>
    <xf numFmtId="43" fontId="0" fillId="10" borderId="3" xfId="0" applyNumberFormat="1" applyFill="1" applyBorder="1" applyAlignment="1">
      <alignment horizontal="right" vertical="center"/>
    </xf>
    <xf numFmtId="2" fontId="0" fillId="10" borderId="3" xfId="0" applyNumberFormat="1" applyFill="1" applyBorder="1" applyAlignment="1">
      <alignment horizontal="center" vertical="center"/>
    </xf>
    <xf numFmtId="43" fontId="0" fillId="10" borderId="3" xfId="0" applyNumberFormat="1" applyFill="1" applyBorder="1" applyAlignment="1">
      <alignment horizontal="center" vertical="center"/>
    </xf>
    <xf numFmtId="0" fontId="0" fillId="10" borderId="3" xfId="3" applyNumberFormat="1" applyFont="1" applyFill="1" applyBorder="1" applyAlignment="1">
      <alignment horizontal="center" vertical="center" wrapText="1"/>
    </xf>
    <xf numFmtId="166" fontId="0" fillId="10" borderId="3" xfId="3" applyNumberFormat="1" applyFont="1" applyFill="1" applyBorder="1" applyAlignment="1">
      <alignment horizontal="right" vertical="center" wrapText="1"/>
    </xf>
    <xf numFmtId="0" fontId="0" fillId="10" borderId="3" xfId="0" applyFill="1" applyBorder="1" applyAlignment="1">
      <alignment horizontal="right" vertical="center"/>
    </xf>
    <xf numFmtId="0" fontId="0" fillId="0" borderId="3" xfId="0" applyBorder="1" applyAlignment="1">
      <alignment wrapText="1"/>
    </xf>
    <xf numFmtId="49" fontId="0" fillId="0" borderId="3" xfId="0" applyNumberFormat="1" applyBorder="1" applyAlignment="1">
      <alignment horizontal="center"/>
    </xf>
    <xf numFmtId="4" fontId="0" fillId="0" borderId="3" xfId="0" applyNumberFormat="1" applyBorder="1" applyAlignment="1">
      <alignment horizontal="right"/>
    </xf>
    <xf numFmtId="0" fontId="2" fillId="0" borderId="19" xfId="0" applyFont="1" applyBorder="1" applyAlignment="1">
      <alignment horizontal="center" vertical="center"/>
    </xf>
    <xf numFmtId="0" fontId="2" fillId="0" borderId="14" xfId="0" applyFont="1" applyBorder="1" applyAlignment="1">
      <alignment horizontal="center" vertical="center" wrapText="1"/>
    </xf>
    <xf numFmtId="0" fontId="2" fillId="0" borderId="14" xfId="0" applyFont="1" applyBorder="1" applyAlignment="1">
      <alignment horizontal="center" vertical="center"/>
    </xf>
    <xf numFmtId="3" fontId="2" fillId="0" borderId="14" xfId="0" applyNumberFormat="1" applyFont="1" applyBorder="1" applyAlignment="1">
      <alignment horizontal="center" vertical="center" wrapText="1"/>
    </xf>
    <xf numFmtId="2" fontId="2" fillId="0" borderId="14" xfId="0" applyNumberFormat="1" applyFont="1" applyBorder="1" applyAlignment="1">
      <alignment horizontal="center" vertical="center" wrapText="1"/>
    </xf>
    <xf numFmtId="1" fontId="2" fillId="0" borderId="14" xfId="0" applyNumberFormat="1" applyFont="1" applyBorder="1" applyAlignment="1">
      <alignment horizontal="center" vertical="center"/>
    </xf>
    <xf numFmtId="0" fontId="2" fillId="0" borderId="13" xfId="0" applyFont="1" applyBorder="1" applyAlignment="1">
      <alignment horizontal="center" vertical="center"/>
    </xf>
    <xf numFmtId="0" fontId="2" fillId="0" borderId="12" xfId="0" applyFont="1" applyBorder="1" applyAlignment="1">
      <alignment horizontal="center" vertical="center"/>
    </xf>
    <xf numFmtId="0" fontId="2" fillId="0" borderId="10" xfId="0" applyFont="1" applyBorder="1" applyAlignment="1">
      <alignment horizontal="center" vertical="center" wrapText="1"/>
    </xf>
    <xf numFmtId="0" fontId="2" fillId="0" borderId="10" xfId="0" applyFont="1" applyBorder="1" applyAlignment="1">
      <alignment horizontal="center" vertical="center"/>
    </xf>
    <xf numFmtId="0" fontId="23" fillId="0" borderId="10" xfId="0" applyFont="1" applyBorder="1" applyAlignment="1">
      <alignment horizontal="left" vertical="center" wrapText="1"/>
    </xf>
    <xf numFmtId="3" fontId="2" fillId="0" borderId="10" xfId="0" applyNumberFormat="1" applyFont="1" applyBorder="1" applyAlignment="1">
      <alignment horizontal="center" vertical="center" wrapText="1"/>
    </xf>
    <xf numFmtId="2" fontId="2" fillId="0" borderId="10" xfId="0" applyNumberFormat="1" applyFont="1" applyBorder="1" applyAlignment="1">
      <alignment horizontal="center" vertical="center" wrapText="1"/>
    </xf>
    <xf numFmtId="1" fontId="2" fillId="0" borderId="10" xfId="0" applyNumberFormat="1" applyFont="1" applyBorder="1" applyAlignment="1">
      <alignment horizontal="center" vertical="center"/>
    </xf>
    <xf numFmtId="0" fontId="2" fillId="0" borderId="9" xfId="0" applyFont="1" applyBorder="1" applyAlignment="1">
      <alignment horizontal="center" vertical="center"/>
    </xf>
    <xf numFmtId="0" fontId="23" fillId="0" borderId="3" xfId="2" applyFont="1" applyBorder="1" applyAlignment="1">
      <alignment horizontal="left" vertical="center" wrapText="1"/>
    </xf>
    <xf numFmtId="0" fontId="9" fillId="0" borderId="3" xfId="0" applyFont="1" applyBorder="1" applyAlignment="1">
      <alignment horizontal="center" vertical="center"/>
    </xf>
    <xf numFmtId="43" fontId="9" fillId="0" borderId="3" xfId="0" applyNumberFormat="1" applyFont="1" applyBorder="1" applyAlignment="1">
      <alignment horizontal="center" vertical="center"/>
    </xf>
    <xf numFmtId="0" fontId="9" fillId="3" borderId="3" xfId="0" applyFont="1" applyFill="1" applyBorder="1" applyAlignment="1">
      <alignment horizontal="center" vertical="center"/>
    </xf>
    <xf numFmtId="0" fontId="14" fillId="3" borderId="3" xfId="0" applyFont="1" applyFill="1" applyBorder="1" applyAlignment="1">
      <alignment horizontal="center" vertical="center"/>
    </xf>
    <xf numFmtId="43" fontId="9" fillId="3" borderId="3" xfId="0" applyNumberFormat="1" applyFont="1" applyFill="1" applyBorder="1" applyAlignment="1">
      <alignment horizontal="center" vertical="center"/>
    </xf>
    <xf numFmtId="166" fontId="2" fillId="0" borderId="3" xfId="3" applyNumberFormat="1" applyFont="1" applyFill="1" applyBorder="1" applyAlignment="1">
      <alignment horizontal="right" vertical="center" wrapText="1"/>
    </xf>
    <xf numFmtId="166" fontId="2" fillId="3" borderId="3" xfId="3" applyNumberFormat="1" applyFont="1" applyFill="1" applyBorder="1" applyAlignment="1">
      <alignment horizontal="right" vertical="center" wrapText="1"/>
    </xf>
    <xf numFmtId="0" fontId="2" fillId="3" borderId="3" xfId="0" applyFont="1" applyFill="1" applyBorder="1" applyAlignment="1">
      <alignment horizontal="center" vertical="center"/>
    </xf>
    <xf numFmtId="43" fontId="2" fillId="3" borderId="3" xfId="0" applyNumberFormat="1" applyFont="1" applyFill="1" applyBorder="1" applyAlignment="1">
      <alignment horizontal="right" vertical="center"/>
    </xf>
    <xf numFmtId="2" fontId="2" fillId="3" borderId="3" xfId="0" applyNumberFormat="1" applyFont="1" applyFill="1" applyBorder="1" applyAlignment="1">
      <alignment horizontal="center" vertical="center"/>
    </xf>
    <xf numFmtId="0" fontId="2" fillId="3" borderId="3" xfId="0" applyFont="1" applyFill="1" applyBorder="1" applyAlignment="1">
      <alignment horizontal="right" vertical="center"/>
    </xf>
    <xf numFmtId="0" fontId="0" fillId="0" borderId="3" xfId="0" applyBorder="1" applyAlignment="1">
      <alignment horizontal="justify" vertical="center"/>
    </xf>
    <xf numFmtId="3" fontId="0" fillId="0" borderId="3" xfId="0" applyNumberFormat="1" applyBorder="1" applyAlignment="1">
      <alignment wrapText="1"/>
    </xf>
    <xf numFmtId="165" fontId="0" fillId="0" borderId="3" xfId="0" applyNumberFormat="1" applyBorder="1" applyAlignment="1">
      <alignment horizontal="right"/>
    </xf>
    <xf numFmtId="43" fontId="2" fillId="3" borderId="3" xfId="0" applyNumberFormat="1" applyFont="1" applyFill="1" applyBorder="1"/>
    <xf numFmtId="2" fontId="2" fillId="0" borderId="3" xfId="0" applyNumberFormat="1" applyFont="1" applyBorder="1" applyAlignment="1">
      <alignment horizontal="center" vertical="center"/>
    </xf>
    <xf numFmtId="43" fontId="2" fillId="0" borderId="3" xfId="0" applyNumberFormat="1" applyFont="1" applyBorder="1" applyAlignment="1">
      <alignment horizontal="right" vertical="center"/>
    </xf>
    <xf numFmtId="0" fontId="2" fillId="0" borderId="3" xfId="0" applyFont="1" applyBorder="1" applyAlignment="1">
      <alignment horizontal="center" vertical="center"/>
    </xf>
    <xf numFmtId="3" fontId="10" fillId="8" borderId="6" xfId="0" applyNumberFormat="1" applyFont="1" applyFill="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left" vertical="center"/>
    </xf>
    <xf numFmtId="43" fontId="0" fillId="0" borderId="6" xfId="1" applyFont="1" applyBorder="1"/>
    <xf numFmtId="0" fontId="0" fillId="0" borderId="0" xfId="0" applyAlignment="1">
      <alignment horizontal="left" vertical="center"/>
    </xf>
    <xf numFmtId="0" fontId="0" fillId="0" borderId="0" xfId="0" applyAlignment="1">
      <alignment horizontal="right" vertical="center"/>
    </xf>
    <xf numFmtId="165" fontId="0" fillId="0" borderId="0" xfId="0" applyNumberFormat="1" applyAlignment="1">
      <alignment horizontal="right" vertical="center"/>
    </xf>
    <xf numFmtId="0" fontId="0" fillId="0" borderId="3" xfId="0" applyBorder="1" applyAlignment="1">
      <alignment horizontal="left" vertical="center"/>
    </xf>
    <xf numFmtId="165" fontId="0" fillId="0" borderId="3" xfId="0" applyNumberFormat="1" applyBorder="1" applyAlignment="1">
      <alignment horizontal="right" vertical="center"/>
    </xf>
    <xf numFmtId="165" fontId="0" fillId="0" borderId="3" xfId="1" applyNumberFormat="1" applyFont="1" applyBorder="1" applyAlignment="1">
      <alignment horizontal="right" vertical="center"/>
    </xf>
    <xf numFmtId="0" fontId="0" fillId="0" borderId="10" xfId="0" applyBorder="1" applyAlignment="1">
      <alignment horizontal="right" vertical="center"/>
    </xf>
    <xf numFmtId="0" fontId="0" fillId="0" borderId="16" xfId="0" applyBorder="1" applyAlignment="1">
      <alignment horizontal="left" vertical="center"/>
    </xf>
    <xf numFmtId="165" fontId="0" fillId="0" borderId="16" xfId="0" applyNumberFormat="1" applyBorder="1" applyAlignment="1">
      <alignment horizontal="right" vertical="center"/>
    </xf>
    <xf numFmtId="165" fontId="0" fillId="0" borderId="16" xfId="1" applyNumberFormat="1" applyFont="1" applyBorder="1" applyAlignment="1">
      <alignment horizontal="right" vertical="center"/>
    </xf>
    <xf numFmtId="0" fontId="0" fillId="0" borderId="17" xfId="0" applyBorder="1" applyAlignment="1">
      <alignment horizontal="center" vertical="center"/>
    </xf>
    <xf numFmtId="0" fontId="2" fillId="0" borderId="17" xfId="0" applyFont="1" applyBorder="1" applyAlignment="1">
      <alignment horizontal="right" vertical="center"/>
    </xf>
    <xf numFmtId="165" fontId="2" fillId="0" borderId="17" xfId="0" applyNumberFormat="1" applyFont="1" applyBorder="1" applyAlignment="1">
      <alignment horizontal="right" vertical="center"/>
    </xf>
    <xf numFmtId="0" fontId="0" fillId="0" borderId="17" xfId="0" applyBorder="1"/>
    <xf numFmtId="0" fontId="0" fillId="0" borderId="18" xfId="0" applyBorder="1" applyAlignment="1">
      <alignment horizontal="center" vertical="center"/>
    </xf>
    <xf numFmtId="0" fontId="0" fillId="0" borderId="18" xfId="0" applyBorder="1" applyAlignment="1">
      <alignment horizontal="left" vertical="center"/>
    </xf>
    <xf numFmtId="165" fontId="0" fillId="0" borderId="18" xfId="0" applyNumberFormat="1" applyBorder="1" applyAlignment="1">
      <alignment horizontal="right" vertical="center"/>
    </xf>
    <xf numFmtId="0" fontId="0" fillId="0" borderId="18" xfId="0" applyBorder="1"/>
    <xf numFmtId="10" fontId="0" fillId="0" borderId="18" xfId="0" applyNumberFormat="1" applyBorder="1" applyAlignment="1">
      <alignment horizontal="center" vertical="center"/>
    </xf>
    <xf numFmtId="9" fontId="0" fillId="0" borderId="3" xfId="0" applyNumberFormat="1" applyBorder="1" applyAlignment="1">
      <alignment horizontal="center" vertical="center"/>
    </xf>
    <xf numFmtId="10" fontId="0" fillId="0" borderId="3" xfId="0" applyNumberFormat="1" applyBorder="1" applyAlignment="1">
      <alignment horizontal="center" vertical="center"/>
    </xf>
    <xf numFmtId="0" fontId="0" fillId="0" borderId="14" xfId="0" applyBorder="1" applyAlignment="1">
      <alignment vertical="center" wrapText="1"/>
    </xf>
    <xf numFmtId="0" fontId="0" fillId="0" borderId="15" xfId="0" applyBorder="1" applyAlignment="1">
      <alignment horizontal="center" vertical="center"/>
    </xf>
    <xf numFmtId="43" fontId="0" fillId="0" borderId="14" xfId="1" applyFont="1" applyBorder="1" applyAlignment="1">
      <alignment horizontal="right" vertical="center"/>
    </xf>
    <xf numFmtId="0" fontId="0" fillId="0" borderId="26" xfId="0" applyBorder="1" applyAlignment="1">
      <alignment horizontal="center" vertical="center"/>
    </xf>
    <xf numFmtId="43" fontId="0" fillId="0" borderId="3" xfId="1" applyFont="1" applyBorder="1" applyAlignment="1">
      <alignment horizontal="right" vertical="center"/>
    </xf>
    <xf numFmtId="3" fontId="0" fillId="0" borderId="3" xfId="0" applyNumberFormat="1" applyBorder="1" applyAlignment="1">
      <alignment horizontal="center" vertical="center"/>
    </xf>
    <xf numFmtId="2" fontId="0" fillId="0" borderId="26" xfId="0" applyNumberFormat="1" applyBorder="1" applyAlignment="1">
      <alignment horizontal="center" vertical="center"/>
    </xf>
    <xf numFmtId="165" fontId="0" fillId="0" borderId="0" xfId="1" applyNumberFormat="1" applyFont="1" applyFill="1" applyBorder="1" applyAlignment="1">
      <alignment horizontal="right" vertical="center"/>
    </xf>
    <xf numFmtId="3" fontId="0" fillId="0" borderId="0" xfId="0" applyNumberFormat="1" applyAlignment="1">
      <alignment horizontal="right" vertical="center"/>
    </xf>
    <xf numFmtId="165" fontId="10" fillId="0" borderId="0" xfId="0" applyNumberFormat="1" applyFont="1" applyAlignment="1">
      <alignment horizontal="right" vertical="center"/>
    </xf>
    <xf numFmtId="0" fontId="0" fillId="0" borderId="20" xfId="0" applyBorder="1" applyAlignment="1">
      <alignment wrapText="1"/>
    </xf>
    <xf numFmtId="43" fontId="0" fillId="0" borderId="0" xfId="0" applyNumberFormat="1" applyAlignment="1">
      <alignment horizontal="center" vertical="center"/>
    </xf>
    <xf numFmtId="0" fontId="11" fillId="0" borderId="41" xfId="0" applyFont="1" applyBorder="1" applyAlignment="1">
      <alignment vertical="center" wrapText="1"/>
    </xf>
    <xf numFmtId="0" fontId="6" fillId="0" borderId="0" xfId="0" applyFont="1" applyAlignment="1">
      <alignment horizontal="center" vertical="center"/>
    </xf>
    <xf numFmtId="0" fontId="0" fillId="0" borderId="28" xfId="0" applyBorder="1" applyAlignment="1">
      <alignment horizontal="left" vertical="center" wrapText="1"/>
    </xf>
    <xf numFmtId="3" fontId="0" fillId="0" borderId="10" xfId="0" applyNumberFormat="1" applyBorder="1" applyAlignment="1">
      <alignment horizontal="center" vertical="center"/>
    </xf>
    <xf numFmtId="2" fontId="0" fillId="0" borderId="11" xfId="0" applyNumberFormat="1" applyBorder="1" applyAlignment="1">
      <alignment horizontal="center" vertical="center"/>
    </xf>
    <xf numFmtId="43" fontId="0" fillId="0" borderId="10" xfId="1" applyFont="1" applyBorder="1" applyAlignment="1">
      <alignment horizontal="right" vertical="center"/>
    </xf>
    <xf numFmtId="43" fontId="25" fillId="0" borderId="17" xfId="1" applyFont="1" applyBorder="1" applyAlignment="1">
      <alignment horizontal="right" vertical="center"/>
    </xf>
    <xf numFmtId="165" fontId="0" fillId="0" borderId="0" xfId="0" applyNumberFormat="1"/>
    <xf numFmtId="0" fontId="2" fillId="0" borderId="17" xfId="0" applyFont="1" applyBorder="1" applyAlignment="1">
      <alignment horizontal="center" vertical="center"/>
    </xf>
    <xf numFmtId="0" fontId="2" fillId="0" borderId="17" xfId="0" applyFont="1" applyBorder="1"/>
    <xf numFmtId="165" fontId="9" fillId="0" borderId="17" xfId="0" applyNumberFormat="1" applyFont="1" applyBorder="1" applyAlignment="1">
      <alignment horizontal="right" vertical="center"/>
    </xf>
    <xf numFmtId="165" fontId="0" fillId="0" borderId="0" xfId="0" applyNumberFormat="1" applyAlignment="1">
      <alignment horizontal="left" vertical="center"/>
    </xf>
    <xf numFmtId="0" fontId="27" fillId="0" borderId="42" xfId="0" applyFont="1" applyBorder="1" applyAlignment="1">
      <alignment horizontal="center" vertical="center"/>
    </xf>
    <xf numFmtId="165" fontId="27" fillId="0" borderId="42" xfId="0" applyNumberFormat="1" applyFont="1" applyBorder="1" applyAlignment="1">
      <alignment horizontal="left" vertical="center"/>
    </xf>
    <xf numFmtId="0" fontId="27" fillId="0" borderId="42" xfId="0" applyFont="1" applyBorder="1" applyAlignment="1">
      <alignment horizontal="right" vertical="center"/>
    </xf>
    <xf numFmtId="165" fontId="27" fillId="0" borderId="42" xfId="0" applyNumberFormat="1" applyFont="1" applyBorder="1" applyAlignment="1">
      <alignment horizontal="right" vertical="center"/>
    </xf>
    <xf numFmtId="165" fontId="10" fillId="0" borderId="1" xfId="0" applyNumberFormat="1" applyFont="1" applyBorder="1" applyAlignment="1">
      <alignment horizontal="right" vertical="center"/>
    </xf>
    <xf numFmtId="4" fontId="0" fillId="0" borderId="14" xfId="0" applyNumberFormat="1" applyBorder="1" applyAlignment="1">
      <alignment horizontal="right" vertical="center"/>
    </xf>
    <xf numFmtId="4" fontId="0" fillId="0" borderId="3" xfId="0" applyNumberFormat="1" applyBorder="1" applyAlignment="1">
      <alignment horizontal="right" vertical="center"/>
    </xf>
    <xf numFmtId="0" fontId="23" fillId="0" borderId="3" xfId="0" applyFont="1" applyBorder="1" applyAlignment="1">
      <alignment horizontal="left" vertical="center" wrapText="1"/>
    </xf>
    <xf numFmtId="0" fontId="9" fillId="0" borderId="3" xfId="0" applyFont="1" applyBorder="1"/>
    <xf numFmtId="0" fontId="9" fillId="0" borderId="3" xfId="0" applyFont="1" applyBorder="1" applyAlignment="1">
      <alignment horizontal="center" vertical="center" wrapText="1"/>
    </xf>
    <xf numFmtId="0" fontId="8" fillId="0" borderId="3" xfId="0" applyFont="1" applyBorder="1" applyAlignment="1">
      <alignment horizontal="right"/>
    </xf>
    <xf numFmtId="2" fontId="9" fillId="0" borderId="3" xfId="0" applyNumberFormat="1" applyFont="1" applyBorder="1" applyAlignment="1">
      <alignment horizontal="center" vertical="center"/>
    </xf>
    <xf numFmtId="0" fontId="8" fillId="0" borderId="3" xfId="0" applyFont="1" applyBorder="1"/>
    <xf numFmtId="2" fontId="8" fillId="0" borderId="3" xfId="0" applyNumberFormat="1" applyFont="1" applyBorder="1"/>
    <xf numFmtId="4" fontId="8" fillId="0" borderId="3" xfId="0" applyNumberFormat="1" applyFont="1" applyBorder="1"/>
    <xf numFmtId="0" fontId="11" fillId="0" borderId="3" xfId="0" applyFont="1" applyBorder="1" applyAlignment="1">
      <alignment vertical="center" wrapText="1"/>
    </xf>
    <xf numFmtId="0" fontId="6" fillId="0" borderId="3" xfId="0" applyFont="1" applyBorder="1" applyAlignment="1">
      <alignment horizontal="center" vertical="center"/>
    </xf>
    <xf numFmtId="3" fontId="0" fillId="0" borderId="3" xfId="0" applyNumberFormat="1" applyBorder="1" applyAlignment="1">
      <alignment horizontal="center" vertical="center" wrapText="1"/>
    </xf>
    <xf numFmtId="165" fontId="0" fillId="0" borderId="3" xfId="0" applyNumberFormat="1" applyBorder="1" applyAlignment="1">
      <alignment wrapText="1"/>
    </xf>
    <xf numFmtId="1" fontId="0" fillId="0" borderId="3" xfId="0" applyNumberFormat="1" applyBorder="1" applyAlignment="1">
      <alignment horizontal="right"/>
    </xf>
    <xf numFmtId="165" fontId="2" fillId="0" borderId="3" xfId="0" applyNumberFormat="1" applyFont="1" applyBorder="1" applyAlignment="1">
      <alignment horizontal="right"/>
    </xf>
    <xf numFmtId="43" fontId="2" fillId="0" borderId="3" xfId="0" applyNumberFormat="1" applyFont="1" applyBorder="1"/>
    <xf numFmtId="0" fontId="24" fillId="0" borderId="3" xfId="0" applyFont="1" applyBorder="1" applyAlignment="1">
      <alignment horizontal="left" vertical="center" wrapText="1"/>
    </xf>
    <xf numFmtId="166" fontId="0" fillId="0" borderId="3" xfId="3" applyNumberFormat="1" applyFont="1" applyFill="1" applyBorder="1" applyAlignment="1">
      <alignment horizontal="center" vertical="center" wrapText="1"/>
    </xf>
    <xf numFmtId="166" fontId="2" fillId="3" borderId="3" xfId="3" applyNumberFormat="1" applyFont="1" applyFill="1" applyBorder="1" applyAlignment="1">
      <alignment horizontal="center" vertical="center" wrapText="1"/>
    </xf>
    <xf numFmtId="43" fontId="2" fillId="0" borderId="3" xfId="0" applyNumberFormat="1" applyFont="1" applyBorder="1" applyAlignment="1">
      <alignment horizontal="center" vertical="center"/>
    </xf>
    <xf numFmtId="43" fontId="2" fillId="3" borderId="3" xfId="0" applyNumberFormat="1" applyFont="1" applyFill="1" applyBorder="1" applyAlignment="1">
      <alignment horizontal="center" vertical="center"/>
    </xf>
    <xf numFmtId="0" fontId="9" fillId="0" borderId="14" xfId="0" applyFont="1" applyBorder="1" applyAlignment="1">
      <alignment horizontal="center" vertical="center" wrapText="1"/>
    </xf>
    <xf numFmtId="0" fontId="9" fillId="0" borderId="13" xfId="0" applyFont="1" applyBorder="1" applyAlignment="1">
      <alignment horizontal="center" vertical="center" wrapText="1"/>
    </xf>
    <xf numFmtId="0" fontId="17" fillId="0" borderId="23" xfId="0" applyFont="1" applyBorder="1" applyAlignment="1">
      <alignment horizontal="center" vertical="center"/>
    </xf>
    <xf numFmtId="0" fontId="17" fillId="0" borderId="22" xfId="0" applyFont="1" applyBorder="1" applyAlignment="1">
      <alignment horizontal="center" vertical="center"/>
    </xf>
    <xf numFmtId="0" fontId="17" fillId="0" borderId="21" xfId="0" applyFont="1" applyBorder="1" applyAlignment="1">
      <alignment horizontal="center" vertical="center"/>
    </xf>
    <xf numFmtId="0" fontId="9" fillId="0" borderId="19"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0" xfId="0" applyFont="1" applyBorder="1" applyAlignment="1">
      <alignment horizontal="center" vertical="center" wrapText="1"/>
    </xf>
    <xf numFmtId="0" fontId="0" fillId="9" borderId="6" xfId="0" applyFill="1" applyBorder="1" applyAlignment="1">
      <alignment horizontal="right" vertical="top"/>
    </xf>
    <xf numFmtId="0" fontId="0" fillId="9" borderId="29" xfId="0" applyFill="1" applyBorder="1" applyAlignment="1">
      <alignment horizontal="center" vertical="center" wrapText="1"/>
    </xf>
    <xf numFmtId="0" fontId="0" fillId="9" borderId="30"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1" xfId="0" applyFill="1" applyBorder="1" applyAlignment="1">
      <alignment horizontal="center" vertical="center" wrapText="1"/>
    </xf>
    <xf numFmtId="0" fontId="0" fillId="9" borderId="32"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24" xfId="0" applyFill="1" applyBorder="1" applyAlignment="1">
      <alignment horizontal="right" vertical="top"/>
    </xf>
    <xf numFmtId="0" fontId="0" fillId="9" borderId="0" xfId="0" applyFill="1" applyAlignment="1">
      <alignment horizontal="right" vertical="top"/>
    </xf>
    <xf numFmtId="0" fontId="0" fillId="9" borderId="25" xfId="0" applyFill="1" applyBorder="1" applyAlignment="1">
      <alignment horizontal="right" vertical="top"/>
    </xf>
    <xf numFmtId="0" fontId="26" fillId="0" borderId="36" xfId="0" applyFont="1" applyBorder="1" applyAlignment="1">
      <alignment horizontal="center"/>
    </xf>
    <xf numFmtId="0" fontId="26" fillId="0" borderId="37" xfId="0" applyFont="1" applyBorder="1" applyAlignment="1">
      <alignment horizontal="center"/>
    </xf>
    <xf numFmtId="0" fontId="26" fillId="0" borderId="38" xfId="0" applyFont="1" applyBorder="1" applyAlignment="1">
      <alignment horizontal="center"/>
    </xf>
    <xf numFmtId="0" fontId="25" fillId="0" borderId="36" xfId="0" applyFont="1" applyBorder="1" applyAlignment="1">
      <alignment horizontal="center" wrapText="1"/>
    </xf>
    <xf numFmtId="0" fontId="25" fillId="0" borderId="37" xfId="0" applyFont="1" applyBorder="1" applyAlignment="1">
      <alignment horizontal="center" wrapText="1"/>
    </xf>
    <xf numFmtId="0" fontId="25" fillId="0" borderId="38" xfId="0" applyFont="1" applyBorder="1" applyAlignment="1">
      <alignment horizontal="center" wrapText="1"/>
    </xf>
    <xf numFmtId="0" fontId="9" fillId="0" borderId="39" xfId="0" applyFont="1" applyBorder="1" applyAlignment="1">
      <alignment horizontal="center" vertical="center" wrapText="1"/>
    </xf>
    <xf numFmtId="0" fontId="9" fillId="0" borderId="40" xfId="0" applyFont="1" applyBorder="1" applyAlignment="1">
      <alignment horizontal="center" vertical="center" wrapText="1"/>
    </xf>
    <xf numFmtId="0" fontId="9" fillId="0" borderId="17" xfId="0" applyFont="1" applyBorder="1" applyAlignment="1">
      <alignment horizontal="center" vertical="center"/>
    </xf>
    <xf numFmtId="0" fontId="2" fillId="0" borderId="17" xfId="0" applyFont="1" applyBorder="1" applyAlignment="1">
      <alignment horizontal="center" vertical="center" wrapText="1"/>
    </xf>
    <xf numFmtId="0" fontId="25" fillId="0" borderId="17" xfId="0" applyFont="1" applyBorder="1" applyAlignment="1">
      <alignment horizontal="right" vertical="center"/>
    </xf>
    <xf numFmtId="0" fontId="2" fillId="0" borderId="39"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14" xfId="0" applyFont="1" applyBorder="1" applyAlignment="1">
      <alignment horizontal="center" vertical="center"/>
    </xf>
    <xf numFmtId="0" fontId="2" fillId="0" borderId="10" xfId="0" applyFont="1" applyBorder="1" applyAlignment="1">
      <alignment horizontal="center" vertical="center"/>
    </xf>
    <xf numFmtId="0" fontId="2" fillId="0" borderId="18" xfId="0" applyFont="1" applyBorder="1" applyAlignment="1">
      <alignment horizontal="center" vertical="center" wrapText="1"/>
    </xf>
    <xf numFmtId="2" fontId="0" fillId="0" borderId="34" xfId="0" applyNumberFormat="1" applyBorder="1"/>
  </cellXfs>
  <cellStyles count="7">
    <cellStyle name="Comma" xfId="1" builtinId="3"/>
    <cellStyle name="Comma 2" xfId="3" xr:uid="{E8DB7AC8-E524-4552-8605-EEA834602386}"/>
    <cellStyle name="Excel Built-in Normal 1" xfId="2" xr:uid="{AB11E8AD-5348-4084-9417-756411B75536}"/>
    <cellStyle name="Normal" xfId="0" builtinId="0"/>
    <cellStyle name="Normal 187" xfId="4" xr:uid="{14CE2C44-C9DA-4025-8007-330E9C378257}"/>
    <cellStyle name="Normal 4" xfId="5" xr:uid="{E3AEEDAE-B3B8-4EF4-A316-E9F5F845943C}"/>
    <cellStyle name="Normal_Sheet1" xfId="6" xr:uid="{4E7D39FE-9696-4F59-9032-8DF7BB11E79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4.xml"/><Relationship Id="rId21" Type="http://schemas.openxmlformats.org/officeDocument/2006/relationships/externalLink" Target="externalLinks/externalLink18.xml"/><Relationship Id="rId42" Type="http://schemas.openxmlformats.org/officeDocument/2006/relationships/externalLink" Target="externalLinks/externalLink39.xml"/><Relationship Id="rId63" Type="http://schemas.openxmlformats.org/officeDocument/2006/relationships/externalLink" Target="externalLinks/externalLink60.xml"/><Relationship Id="rId84" Type="http://schemas.openxmlformats.org/officeDocument/2006/relationships/externalLink" Target="externalLinks/externalLink81.xml"/><Relationship Id="rId138" Type="http://schemas.openxmlformats.org/officeDocument/2006/relationships/externalLink" Target="externalLinks/externalLink135.xml"/><Relationship Id="rId107" Type="http://schemas.openxmlformats.org/officeDocument/2006/relationships/externalLink" Target="externalLinks/externalLink104.xml"/><Relationship Id="rId11" Type="http://schemas.openxmlformats.org/officeDocument/2006/relationships/externalLink" Target="externalLinks/externalLink8.xml"/><Relationship Id="rId32" Type="http://schemas.openxmlformats.org/officeDocument/2006/relationships/externalLink" Target="externalLinks/externalLink29.xml"/><Relationship Id="rId53" Type="http://schemas.openxmlformats.org/officeDocument/2006/relationships/externalLink" Target="externalLinks/externalLink50.xml"/><Relationship Id="rId74" Type="http://schemas.openxmlformats.org/officeDocument/2006/relationships/externalLink" Target="externalLinks/externalLink71.xml"/><Relationship Id="rId128" Type="http://schemas.openxmlformats.org/officeDocument/2006/relationships/externalLink" Target="externalLinks/externalLink125.xml"/><Relationship Id="rId149" Type="http://schemas.openxmlformats.org/officeDocument/2006/relationships/externalLink" Target="externalLinks/externalLink146.xml"/><Relationship Id="rId5" Type="http://schemas.openxmlformats.org/officeDocument/2006/relationships/externalLink" Target="externalLinks/externalLink2.xml"/><Relationship Id="rId95" Type="http://schemas.openxmlformats.org/officeDocument/2006/relationships/externalLink" Target="externalLinks/externalLink92.xml"/><Relationship Id="rId22" Type="http://schemas.openxmlformats.org/officeDocument/2006/relationships/externalLink" Target="externalLinks/externalLink19.xml"/><Relationship Id="rId43" Type="http://schemas.openxmlformats.org/officeDocument/2006/relationships/externalLink" Target="externalLinks/externalLink40.xml"/><Relationship Id="rId64" Type="http://schemas.openxmlformats.org/officeDocument/2006/relationships/externalLink" Target="externalLinks/externalLink61.xml"/><Relationship Id="rId118" Type="http://schemas.openxmlformats.org/officeDocument/2006/relationships/externalLink" Target="externalLinks/externalLink115.xml"/><Relationship Id="rId139" Type="http://schemas.openxmlformats.org/officeDocument/2006/relationships/externalLink" Target="externalLinks/externalLink136.xml"/><Relationship Id="rId80" Type="http://schemas.openxmlformats.org/officeDocument/2006/relationships/externalLink" Target="externalLinks/externalLink77.xml"/><Relationship Id="rId85" Type="http://schemas.openxmlformats.org/officeDocument/2006/relationships/externalLink" Target="externalLinks/externalLink82.xml"/><Relationship Id="rId150" Type="http://schemas.openxmlformats.org/officeDocument/2006/relationships/externalLink" Target="externalLinks/externalLink147.xml"/><Relationship Id="rId155" Type="http://schemas.openxmlformats.org/officeDocument/2006/relationships/theme" Target="theme/theme1.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59" Type="http://schemas.openxmlformats.org/officeDocument/2006/relationships/externalLink" Target="externalLinks/externalLink56.xml"/><Relationship Id="rId103" Type="http://schemas.openxmlformats.org/officeDocument/2006/relationships/externalLink" Target="externalLinks/externalLink100.xml"/><Relationship Id="rId108" Type="http://schemas.openxmlformats.org/officeDocument/2006/relationships/externalLink" Target="externalLinks/externalLink105.xml"/><Relationship Id="rId124" Type="http://schemas.openxmlformats.org/officeDocument/2006/relationships/externalLink" Target="externalLinks/externalLink121.xml"/><Relationship Id="rId129" Type="http://schemas.openxmlformats.org/officeDocument/2006/relationships/externalLink" Target="externalLinks/externalLink126.xml"/><Relationship Id="rId54" Type="http://schemas.openxmlformats.org/officeDocument/2006/relationships/externalLink" Target="externalLinks/externalLink51.xml"/><Relationship Id="rId70" Type="http://schemas.openxmlformats.org/officeDocument/2006/relationships/externalLink" Target="externalLinks/externalLink67.xml"/><Relationship Id="rId75" Type="http://schemas.openxmlformats.org/officeDocument/2006/relationships/externalLink" Target="externalLinks/externalLink72.xml"/><Relationship Id="rId91" Type="http://schemas.openxmlformats.org/officeDocument/2006/relationships/externalLink" Target="externalLinks/externalLink88.xml"/><Relationship Id="rId96" Type="http://schemas.openxmlformats.org/officeDocument/2006/relationships/externalLink" Target="externalLinks/externalLink93.xml"/><Relationship Id="rId140" Type="http://schemas.openxmlformats.org/officeDocument/2006/relationships/externalLink" Target="externalLinks/externalLink137.xml"/><Relationship Id="rId145" Type="http://schemas.openxmlformats.org/officeDocument/2006/relationships/externalLink" Target="externalLinks/externalLink142.xml"/><Relationship Id="rId1" Type="http://schemas.openxmlformats.org/officeDocument/2006/relationships/worksheet" Target="worksheets/sheet1.xml"/><Relationship Id="rId6" Type="http://schemas.openxmlformats.org/officeDocument/2006/relationships/externalLink" Target="externalLinks/externalLink3.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49" Type="http://schemas.openxmlformats.org/officeDocument/2006/relationships/externalLink" Target="externalLinks/externalLink46.xml"/><Relationship Id="rId114" Type="http://schemas.openxmlformats.org/officeDocument/2006/relationships/externalLink" Target="externalLinks/externalLink111.xml"/><Relationship Id="rId119" Type="http://schemas.openxmlformats.org/officeDocument/2006/relationships/externalLink" Target="externalLinks/externalLink116.xml"/><Relationship Id="rId44" Type="http://schemas.openxmlformats.org/officeDocument/2006/relationships/externalLink" Target="externalLinks/externalLink41.xml"/><Relationship Id="rId60" Type="http://schemas.openxmlformats.org/officeDocument/2006/relationships/externalLink" Target="externalLinks/externalLink57.xml"/><Relationship Id="rId65" Type="http://schemas.openxmlformats.org/officeDocument/2006/relationships/externalLink" Target="externalLinks/externalLink62.xml"/><Relationship Id="rId81" Type="http://schemas.openxmlformats.org/officeDocument/2006/relationships/externalLink" Target="externalLinks/externalLink78.xml"/><Relationship Id="rId86" Type="http://schemas.openxmlformats.org/officeDocument/2006/relationships/externalLink" Target="externalLinks/externalLink83.xml"/><Relationship Id="rId130" Type="http://schemas.openxmlformats.org/officeDocument/2006/relationships/externalLink" Target="externalLinks/externalLink127.xml"/><Relationship Id="rId135" Type="http://schemas.openxmlformats.org/officeDocument/2006/relationships/externalLink" Target="externalLinks/externalLink132.xml"/><Relationship Id="rId151" Type="http://schemas.openxmlformats.org/officeDocument/2006/relationships/externalLink" Target="externalLinks/externalLink148.xml"/><Relationship Id="rId156" Type="http://schemas.openxmlformats.org/officeDocument/2006/relationships/styles" Target="styles.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9" Type="http://schemas.openxmlformats.org/officeDocument/2006/relationships/externalLink" Target="externalLinks/externalLink36.xml"/><Relationship Id="rId109" Type="http://schemas.openxmlformats.org/officeDocument/2006/relationships/externalLink" Target="externalLinks/externalLink106.xml"/><Relationship Id="rId34" Type="http://schemas.openxmlformats.org/officeDocument/2006/relationships/externalLink" Target="externalLinks/externalLink31.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6" Type="http://schemas.openxmlformats.org/officeDocument/2006/relationships/externalLink" Target="externalLinks/externalLink73.xml"/><Relationship Id="rId97" Type="http://schemas.openxmlformats.org/officeDocument/2006/relationships/externalLink" Target="externalLinks/externalLink94.xml"/><Relationship Id="rId104" Type="http://schemas.openxmlformats.org/officeDocument/2006/relationships/externalLink" Target="externalLinks/externalLink101.xml"/><Relationship Id="rId120" Type="http://schemas.openxmlformats.org/officeDocument/2006/relationships/externalLink" Target="externalLinks/externalLink117.xml"/><Relationship Id="rId125" Type="http://schemas.openxmlformats.org/officeDocument/2006/relationships/externalLink" Target="externalLinks/externalLink122.xml"/><Relationship Id="rId141" Type="http://schemas.openxmlformats.org/officeDocument/2006/relationships/externalLink" Target="externalLinks/externalLink138.xml"/><Relationship Id="rId146" Type="http://schemas.openxmlformats.org/officeDocument/2006/relationships/externalLink" Target="externalLinks/externalLink143.xml"/><Relationship Id="rId7" Type="http://schemas.openxmlformats.org/officeDocument/2006/relationships/externalLink" Target="externalLinks/externalLink4.xml"/><Relationship Id="rId71" Type="http://schemas.openxmlformats.org/officeDocument/2006/relationships/externalLink" Target="externalLinks/externalLink68.xml"/><Relationship Id="rId92" Type="http://schemas.openxmlformats.org/officeDocument/2006/relationships/externalLink" Target="externalLinks/externalLink89.xml"/><Relationship Id="rId2" Type="http://schemas.openxmlformats.org/officeDocument/2006/relationships/worksheet" Target="worksheets/sheet2.xml"/><Relationship Id="rId29" Type="http://schemas.openxmlformats.org/officeDocument/2006/relationships/externalLink" Target="externalLinks/externalLink26.xml"/><Relationship Id="rId24" Type="http://schemas.openxmlformats.org/officeDocument/2006/relationships/externalLink" Target="externalLinks/externalLink21.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66" Type="http://schemas.openxmlformats.org/officeDocument/2006/relationships/externalLink" Target="externalLinks/externalLink63.xml"/><Relationship Id="rId87" Type="http://schemas.openxmlformats.org/officeDocument/2006/relationships/externalLink" Target="externalLinks/externalLink84.xml"/><Relationship Id="rId110" Type="http://schemas.openxmlformats.org/officeDocument/2006/relationships/externalLink" Target="externalLinks/externalLink107.xml"/><Relationship Id="rId115" Type="http://schemas.openxmlformats.org/officeDocument/2006/relationships/externalLink" Target="externalLinks/externalLink112.xml"/><Relationship Id="rId131" Type="http://schemas.openxmlformats.org/officeDocument/2006/relationships/externalLink" Target="externalLinks/externalLink128.xml"/><Relationship Id="rId136" Type="http://schemas.openxmlformats.org/officeDocument/2006/relationships/externalLink" Target="externalLinks/externalLink133.xml"/><Relationship Id="rId157" Type="http://schemas.openxmlformats.org/officeDocument/2006/relationships/sharedStrings" Target="sharedStrings.xml"/><Relationship Id="rId61" Type="http://schemas.openxmlformats.org/officeDocument/2006/relationships/externalLink" Target="externalLinks/externalLink58.xml"/><Relationship Id="rId82" Type="http://schemas.openxmlformats.org/officeDocument/2006/relationships/externalLink" Target="externalLinks/externalLink79.xml"/><Relationship Id="rId152" Type="http://schemas.openxmlformats.org/officeDocument/2006/relationships/externalLink" Target="externalLinks/externalLink149.xml"/><Relationship Id="rId19" Type="http://schemas.openxmlformats.org/officeDocument/2006/relationships/externalLink" Target="externalLinks/externalLink16.xml"/><Relationship Id="rId14" Type="http://schemas.openxmlformats.org/officeDocument/2006/relationships/externalLink" Target="externalLinks/externalLink11.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56" Type="http://schemas.openxmlformats.org/officeDocument/2006/relationships/externalLink" Target="externalLinks/externalLink53.xml"/><Relationship Id="rId77" Type="http://schemas.openxmlformats.org/officeDocument/2006/relationships/externalLink" Target="externalLinks/externalLink74.xml"/><Relationship Id="rId100" Type="http://schemas.openxmlformats.org/officeDocument/2006/relationships/externalLink" Target="externalLinks/externalLink97.xml"/><Relationship Id="rId105" Type="http://schemas.openxmlformats.org/officeDocument/2006/relationships/externalLink" Target="externalLinks/externalLink102.xml"/><Relationship Id="rId126" Type="http://schemas.openxmlformats.org/officeDocument/2006/relationships/externalLink" Target="externalLinks/externalLink123.xml"/><Relationship Id="rId147" Type="http://schemas.openxmlformats.org/officeDocument/2006/relationships/externalLink" Target="externalLinks/externalLink144.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72" Type="http://schemas.openxmlformats.org/officeDocument/2006/relationships/externalLink" Target="externalLinks/externalLink69.xml"/><Relationship Id="rId93" Type="http://schemas.openxmlformats.org/officeDocument/2006/relationships/externalLink" Target="externalLinks/externalLink90.xml"/><Relationship Id="rId98" Type="http://schemas.openxmlformats.org/officeDocument/2006/relationships/externalLink" Target="externalLinks/externalLink95.xml"/><Relationship Id="rId121" Type="http://schemas.openxmlformats.org/officeDocument/2006/relationships/externalLink" Target="externalLinks/externalLink118.xml"/><Relationship Id="rId142" Type="http://schemas.openxmlformats.org/officeDocument/2006/relationships/externalLink" Target="externalLinks/externalLink139.xml"/><Relationship Id="rId3" Type="http://schemas.openxmlformats.org/officeDocument/2006/relationships/worksheet" Target="worksheets/sheet3.xml"/><Relationship Id="rId25" Type="http://schemas.openxmlformats.org/officeDocument/2006/relationships/externalLink" Target="externalLinks/externalLink22.xml"/><Relationship Id="rId46" Type="http://schemas.openxmlformats.org/officeDocument/2006/relationships/externalLink" Target="externalLinks/externalLink43.xml"/><Relationship Id="rId67" Type="http://schemas.openxmlformats.org/officeDocument/2006/relationships/externalLink" Target="externalLinks/externalLink64.xml"/><Relationship Id="rId116" Type="http://schemas.openxmlformats.org/officeDocument/2006/relationships/externalLink" Target="externalLinks/externalLink113.xml"/><Relationship Id="rId137" Type="http://schemas.openxmlformats.org/officeDocument/2006/relationships/externalLink" Target="externalLinks/externalLink134.xml"/><Relationship Id="rId158" Type="http://schemas.openxmlformats.org/officeDocument/2006/relationships/calcChain" Target="calcChain.xml"/><Relationship Id="rId20" Type="http://schemas.openxmlformats.org/officeDocument/2006/relationships/externalLink" Target="externalLinks/externalLink17.xml"/><Relationship Id="rId41" Type="http://schemas.openxmlformats.org/officeDocument/2006/relationships/externalLink" Target="externalLinks/externalLink38.xml"/><Relationship Id="rId62" Type="http://schemas.openxmlformats.org/officeDocument/2006/relationships/externalLink" Target="externalLinks/externalLink59.xml"/><Relationship Id="rId83" Type="http://schemas.openxmlformats.org/officeDocument/2006/relationships/externalLink" Target="externalLinks/externalLink80.xml"/><Relationship Id="rId88" Type="http://schemas.openxmlformats.org/officeDocument/2006/relationships/externalLink" Target="externalLinks/externalLink85.xml"/><Relationship Id="rId111" Type="http://schemas.openxmlformats.org/officeDocument/2006/relationships/externalLink" Target="externalLinks/externalLink108.xml"/><Relationship Id="rId132" Type="http://schemas.openxmlformats.org/officeDocument/2006/relationships/externalLink" Target="externalLinks/externalLink129.xml"/><Relationship Id="rId153" Type="http://schemas.openxmlformats.org/officeDocument/2006/relationships/externalLink" Target="externalLinks/externalLink150.xml"/><Relationship Id="rId15" Type="http://schemas.openxmlformats.org/officeDocument/2006/relationships/externalLink" Target="externalLinks/externalLink12.xml"/><Relationship Id="rId36" Type="http://schemas.openxmlformats.org/officeDocument/2006/relationships/externalLink" Target="externalLinks/externalLink33.xml"/><Relationship Id="rId57" Type="http://schemas.openxmlformats.org/officeDocument/2006/relationships/externalLink" Target="externalLinks/externalLink54.xml"/><Relationship Id="rId106" Type="http://schemas.openxmlformats.org/officeDocument/2006/relationships/externalLink" Target="externalLinks/externalLink103.xml"/><Relationship Id="rId127" Type="http://schemas.openxmlformats.org/officeDocument/2006/relationships/externalLink" Target="externalLinks/externalLink124.xml"/><Relationship Id="rId10" Type="http://schemas.openxmlformats.org/officeDocument/2006/relationships/externalLink" Target="externalLinks/externalLink7.xml"/><Relationship Id="rId31" Type="http://schemas.openxmlformats.org/officeDocument/2006/relationships/externalLink" Target="externalLinks/externalLink28.xml"/><Relationship Id="rId52" Type="http://schemas.openxmlformats.org/officeDocument/2006/relationships/externalLink" Target="externalLinks/externalLink49.xml"/><Relationship Id="rId73" Type="http://schemas.openxmlformats.org/officeDocument/2006/relationships/externalLink" Target="externalLinks/externalLink70.xml"/><Relationship Id="rId78" Type="http://schemas.openxmlformats.org/officeDocument/2006/relationships/externalLink" Target="externalLinks/externalLink75.xml"/><Relationship Id="rId94" Type="http://schemas.openxmlformats.org/officeDocument/2006/relationships/externalLink" Target="externalLinks/externalLink91.xml"/><Relationship Id="rId99" Type="http://schemas.openxmlformats.org/officeDocument/2006/relationships/externalLink" Target="externalLinks/externalLink96.xml"/><Relationship Id="rId101" Type="http://schemas.openxmlformats.org/officeDocument/2006/relationships/externalLink" Target="externalLinks/externalLink98.xml"/><Relationship Id="rId122" Type="http://schemas.openxmlformats.org/officeDocument/2006/relationships/externalLink" Target="externalLinks/externalLink119.xml"/><Relationship Id="rId143" Type="http://schemas.openxmlformats.org/officeDocument/2006/relationships/externalLink" Target="externalLinks/externalLink140.xml"/><Relationship Id="rId148" Type="http://schemas.openxmlformats.org/officeDocument/2006/relationships/externalLink" Target="externalLinks/externalLink145.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26" Type="http://schemas.openxmlformats.org/officeDocument/2006/relationships/externalLink" Target="externalLinks/externalLink23.xml"/><Relationship Id="rId47" Type="http://schemas.openxmlformats.org/officeDocument/2006/relationships/externalLink" Target="externalLinks/externalLink44.xml"/><Relationship Id="rId68" Type="http://schemas.openxmlformats.org/officeDocument/2006/relationships/externalLink" Target="externalLinks/externalLink65.xml"/><Relationship Id="rId89" Type="http://schemas.openxmlformats.org/officeDocument/2006/relationships/externalLink" Target="externalLinks/externalLink86.xml"/><Relationship Id="rId112" Type="http://schemas.openxmlformats.org/officeDocument/2006/relationships/externalLink" Target="externalLinks/externalLink109.xml"/><Relationship Id="rId133" Type="http://schemas.openxmlformats.org/officeDocument/2006/relationships/externalLink" Target="externalLinks/externalLink130.xml"/><Relationship Id="rId154" Type="http://schemas.openxmlformats.org/officeDocument/2006/relationships/externalLink" Target="externalLinks/externalLink151.xml"/><Relationship Id="rId16" Type="http://schemas.openxmlformats.org/officeDocument/2006/relationships/externalLink" Target="externalLinks/externalLink13.xml"/><Relationship Id="rId37" Type="http://schemas.openxmlformats.org/officeDocument/2006/relationships/externalLink" Target="externalLinks/externalLink34.xml"/><Relationship Id="rId58" Type="http://schemas.openxmlformats.org/officeDocument/2006/relationships/externalLink" Target="externalLinks/externalLink55.xml"/><Relationship Id="rId79" Type="http://schemas.openxmlformats.org/officeDocument/2006/relationships/externalLink" Target="externalLinks/externalLink76.xml"/><Relationship Id="rId102" Type="http://schemas.openxmlformats.org/officeDocument/2006/relationships/externalLink" Target="externalLinks/externalLink99.xml"/><Relationship Id="rId123" Type="http://schemas.openxmlformats.org/officeDocument/2006/relationships/externalLink" Target="externalLinks/externalLink120.xml"/><Relationship Id="rId144" Type="http://schemas.openxmlformats.org/officeDocument/2006/relationships/externalLink" Target="externalLinks/externalLink141.xml"/><Relationship Id="rId90" Type="http://schemas.openxmlformats.org/officeDocument/2006/relationships/externalLink" Target="externalLinks/externalLink87.xml"/><Relationship Id="rId27" Type="http://schemas.openxmlformats.org/officeDocument/2006/relationships/externalLink" Target="externalLinks/externalLink24.xml"/><Relationship Id="rId48" Type="http://schemas.openxmlformats.org/officeDocument/2006/relationships/externalLink" Target="externalLinks/externalLink45.xml"/><Relationship Id="rId69" Type="http://schemas.openxmlformats.org/officeDocument/2006/relationships/externalLink" Target="externalLinks/externalLink66.xml"/><Relationship Id="rId113" Type="http://schemas.openxmlformats.org/officeDocument/2006/relationships/externalLink" Target="externalLinks/externalLink110.xml"/><Relationship Id="rId134" Type="http://schemas.openxmlformats.org/officeDocument/2006/relationships/externalLink" Target="externalLinks/externalLink13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R&amp;B(Telangana)/Courts/KP-08.2.2018%20FROM%20%20R&amp;B%20DEPTT/Road%20Estimate.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Users/srinu/Desktop/Repairs/Jaggampeta%20Boys/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latest_files/sgry_5-6/BACKUP/madhav/nabard/LATEST_NABARD/Beerole%20es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MODEL%20SCHOOL%20KKT%2018.06.2014/DB%20files/Estts/PP_Jcl/FDR%20Estts/ModifiedFDR_RTRoad.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My%20Documents%20250806/New%20P-B%20Rd.16-25.2/Vallampatla%20-Tharigoppula.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My%20Documents%20250806/New%20P-B%20Rd.16-25.2/Estimates/RIDF-XI/WARANGAL/RN%20road-05-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RAJU%20PR/2008-09%20BUILDINGS/HERITAGE%202008-09/SRIVARIMETTU%20-%20New/PMGSY-I%20BAL-04-05/Road%20from%206-0%20km%20of%20T01%20to%20Balwanthapur%20(Mal-5).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Fee Rate Summary"/>
      <sheetName val="EDWise"/>
      <sheetName val="Design"/>
      <sheetName val="HDPE"/>
      <sheetName val="pvc"/>
      <sheetName val="pvc_basic"/>
      <sheetName val="t_prsr"/>
      <sheetName val="id"/>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Specification"/>
      <sheetName val="DATA-BASE"/>
      <sheetName val="DATA-ABSTRACT"/>
      <sheetName val="New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hdpe_basic"/>
      <sheetName val="Lead (Final)"/>
      <sheetName val="BLK3"/>
      <sheetName val="BLK2"/>
      <sheetName val="E &amp; R"/>
      <sheetName val="radar"/>
      <sheetName val="UG"/>
      <sheetName val="Road Detail Est."/>
      <sheetName val="Lead2021-22"/>
      <sheetName val="m"/>
      <sheetName val="data existing_do not delete"/>
      <sheetName val="CLEAR OVER FALL DROP"/>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not req 3"/>
      <sheetName val="0000000000000"/>
      <sheetName val="HDPE-pipe-rates"/>
      <sheetName val="pvc-pipe-rates"/>
      <sheetName val="Iocount"/>
      <sheetName val="mas_hab"/>
      <sheetName val="c.d.abs.est."/>
      <sheetName val="Sheet2"/>
      <sheetName val="Sanction dump"/>
      <sheetName val="clvr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Lead"/>
      <sheetName val="Sheet5"/>
      <sheetName val="Sheet1 (2)"/>
      <sheetName val="Data"/>
      <sheetName val="int-Dia-hdpe"/>
      <sheetName val="habs-list"/>
      <sheetName val="int-Dia-pvc"/>
      <sheetName val="segments-details"/>
      <sheetName val="r"/>
      <sheetName val="leads"/>
      <sheetName val="v"/>
      <sheetName val="0000000000000"/>
      <sheetName val="cert"/>
      <sheetName val="RAFT"/>
      <sheetName val="scour depth"/>
      <sheetName val="Data.F8.BTR"/>
      <sheetName val="Work_sheet"/>
      <sheetName val="SUMP1420KL@HW"/>
      <sheetName val="NonSSR"/>
      <sheetName val="bundqty"/>
      <sheetName val="m"/>
      <sheetName val="Wordsdata"/>
      <sheetName val="FORM7"/>
      <sheetName val="ESTT"/>
      <sheetName val="mlead"/>
      <sheetName val="Levels"/>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DREV"/>
      <sheetName val="CREV"/>
      <sheetName val="Lead statement"/>
      <sheetName val="data existing_do not delete"/>
      <sheetName val="3V 6mt "/>
      <sheetName val="Civil-works"/>
      <sheetName val="C-data"/>
      <sheetName val="1V800"/>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Specification"/>
      <sheetName val="sup dat"/>
      <sheetName val="Bridge Data 2005-06"/>
      <sheetName val="Specification report"/>
      <sheetName val="Road Detail Est."/>
      <sheetName val="MRoad data"/>
      <sheetName val="labour &amp; Centering"/>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beam-reinft"/>
      <sheetName val="Sheet3"/>
      <sheetName val="Det.SC2"/>
      <sheetName val="maya"/>
      <sheetName val="labour-16-17"/>
      <sheetName val="INPUT-SHEET"/>
      <sheetName val="other rates"/>
      <sheetName val="Levels"/>
      <sheetName val="Bitumen trunk"/>
      <sheetName val="Feeder"/>
      <sheetName val="R99 etc"/>
      <sheetName val="Trunk unpaved"/>
      <sheetName val="Lookup"/>
      <sheetName val="Rates SSR 2008-09"/>
      <sheetName val="PRECAST lightconc-II"/>
      <sheetName val="FORM7"/>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Main"/>
      <sheetName val="GN-ST-10"/>
      <sheetName val="slab"/>
      <sheetName val="Staff Acco."/>
      <sheetName val="OverviewBarmer"/>
      <sheetName val="id"/>
      <sheetName val="basdat-f"/>
      <sheetName val="Lead sheet"/>
      <sheetName val="Data.F8.BTR"/>
      <sheetName val="lead charges"/>
      <sheetName val="not req 3"/>
      <sheetName val="temp-SDData (2)"/>
      <sheetName val="Sheet5"/>
      <sheetName val="FB - 1L"/>
      <sheetName val="TS memo"/>
      <sheetName val="Lead Chat"/>
      <sheetName val="Rd.Det.Est"/>
      <sheetName val="Data-2010-11"/>
      <sheetName val="index"/>
      <sheetName val="Rates"/>
      <sheetName val="int dia (2)"/>
      <sheetName val="DATA SHEET"/>
      <sheetName val="BTR"/>
      <sheetName val="SUMP1420KL@HW"/>
      <sheetName val="HDPE-pipe-rates"/>
      <sheetName val="pvc-pipe-rates"/>
      <sheetName val="RTS memo"/>
      <sheetName val="GenAbst"/>
      <sheetName val="Lead 2014-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Lead"/>
      <sheetName val="HDPE-pipe-rates"/>
      <sheetName val="pvc-pipe-rates"/>
      <sheetName val="LEAD (old)"/>
      <sheetName val="MRate"/>
      <sheetName val="Data_Bit_I"/>
      <sheetName val="hdpe-rates"/>
      <sheetName val="hdpe weights"/>
      <sheetName val="ssr-rates"/>
      <sheetName val="pvc-rates"/>
      <sheetName val="PVC weights"/>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 val="Gates and Pergola Data"/>
      <sheetName val="abs road"/>
      <sheetName val="Lead statement"/>
      <sheetName val="Estimate "/>
      <sheetName val="lead-st"/>
      <sheetName val="GF SB Ok "/>
      <sheetName val="DISCOUNT"/>
      <sheetName val="0000000000000"/>
      <sheetName val="Sheet9"/>
      <sheetName val="Rates"/>
      <sheetName val="PS1"/>
      <sheetName val="r"/>
      <sheetName val="l"/>
      <sheetName val="lead charges"/>
      <sheetName val="Specification"/>
      <sheetName val="Levels"/>
      <sheetName val="Cover"/>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ESTIMATE"/>
      <sheetName val="maya"/>
      <sheetName val="abs road"/>
      <sheetName val="Road data"/>
      <sheetName val="0000000000000"/>
      <sheetName val="R_Det"/>
      <sheetName val="Sheet1 (2)"/>
      <sheetName val="Data_Bit_I"/>
      <sheetName val="Sheet1"/>
      <sheetName val="v"/>
      <sheetName val="mlead"/>
      <sheetName val="r"/>
      <sheetName val="sectorwise"/>
      <sheetName val="Plant 㫨  Machinery"/>
      <sheetName val="Plant_㫨__Machinery"/>
      <sheetName val="banilad"/>
      <sheetName val="Quarry"/>
      <sheetName val="Pipe Areas"/>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GROUND"/>
      <sheetName val="SECOND"/>
      <sheetName val="Data 07-08 "/>
      <sheetName val="Rate Analysis"/>
      <sheetName val="CD Data"/>
      <sheetName val="steel SF (slab-2)"/>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Part-A"/>
      <sheetName val="coverpage"/>
      <sheetName val="habs-list"/>
      <sheetName val="int-Dia"/>
      <sheetName val="Lead 09-10"/>
      <sheetName val="detls"/>
      <sheetName val="Bitumen trunk"/>
      <sheetName val="Feeder"/>
      <sheetName val="R99 etc"/>
      <sheetName val="Trunk unpaved"/>
      <sheetName val="HDPE-pipe-rates"/>
      <sheetName val="pvc-pipe-rates"/>
      <sheetName val="DATA_PRG"/>
      <sheetName val="HS final-2"/>
      <sheetName val="FORM7"/>
      <sheetName val="Elc.data-20-21"/>
      <sheetName val="data- Civil"/>
      <sheetName val="2a.Est. Drainage System"/>
      <sheetName val="data- MS Gates &amp; Grills"/>
      <sheetName val="MS-Truss data"/>
      <sheetName val="SPT vs PHI"/>
      <sheetName val="Abs"/>
      <sheetName val="DATA-BASE"/>
      <sheetName val="DATA-ABSTRACT"/>
      <sheetName val="HS 30.04.2015.Final"/>
      <sheetName val="ID"/>
      <sheetName val="HDPE"/>
      <sheetName val="Sheet9"/>
      <sheetName val="HS 1"/>
      <sheetName val="zone-8"/>
      <sheetName val="MHNO_LEV"/>
      <sheetName val="ewst"/>
      <sheetName val="int-Dia-hdpe"/>
      <sheetName val="PVC"/>
      <sheetName val="Detailed"/>
      <sheetName val="Wordsdata"/>
      <sheetName val="segments-details"/>
      <sheetName val="int-Dia-pvc"/>
      <sheetName val="Sheet5"/>
      <sheetName val="Data o"/>
      <sheetName val="TS memo"/>
      <sheetName val="mlead "/>
      <sheetName val="data1"/>
      <sheetName val="dBase"/>
      <sheetName val="stone"/>
      <sheetName val="index"/>
      <sheetName val="PROCTOR"/>
      <sheetName val="narsib~1"/>
      <sheetName val="SUMP1420KL@HW"/>
      <sheetName val="Mp-team 1"/>
      <sheetName val="Staff Acco."/>
      <sheetName val="mas_hab"/>
      <sheetName val="3405-2014"/>
      <sheetName val="wh_data_R"/>
      <sheetName val="wh_data"/>
      <sheetName val="CPHEEO"/>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materials"/>
      <sheetName val="PRECAST lightconc-II"/>
      <sheetName val="Data_Bit_I"/>
      <sheetName val="Lead(4380)"/>
      <sheetName val="leads"/>
      <sheetName val="Plant_&amp;__Machinery"/>
      <sheetName val="Summary_of_Rates"/>
      <sheetName val="Basic_Approach"/>
      <sheetName val="temp-SDData (2)"/>
      <sheetName val="OHSR Design"/>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 val="Data_Base"/>
      <sheetName val="Plant_&amp;__Machinery"/>
      <sheetName val="Legal_Risk_Analysis"/>
      <sheetName val="Data_07-08_"/>
      <sheetName val="abs_road"/>
      <sheetName val="Road_data"/>
      <sheetName val=" datas"/>
      <sheetName val="mas_hab"/>
      <sheetName val="Rates"/>
      <sheetName val="Lead-2014-15"/>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MR"/>
      <sheetName val="elec-data"/>
      <sheetName val="Input"/>
      <sheetName val="Rates SSR 2008-09"/>
      <sheetName val="abs road"/>
      <sheetName val="R_Det"/>
      <sheetName val="Road data"/>
      <sheetName val="mas_hab"/>
      <sheetName val="MRATES"/>
      <sheetName val="Sheet3"/>
      <sheetName val="data existing_do not delete"/>
      <sheetName val="Data_Bit_I"/>
      <sheetName val="p&amp;m"/>
      <sheetName val="Specification"/>
      <sheetName val="Labour"/>
      <sheetName val="Data 07-08 "/>
      <sheetName val="lead statement"/>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BHANDUP"/>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MRATES"/>
      <sheetName val="Legal Risk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Rates"/>
      <sheetName val="Lead statement"/>
      <sheetName val="Labour _ Plant"/>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 val="MRATES"/>
      <sheetName val="Road data"/>
      <sheetName val="Lead"/>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Rates SSR 2008-09"/>
      <sheetName val="RMR"/>
      <sheetName val="Material"/>
      <sheetName val="Plant &amp;  Machinery"/>
      <sheetName val="GEN-ABS Del"/>
      <sheetName val="Levels"/>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pecification"/>
      <sheetName val="Leads"/>
      <sheetName val="maya"/>
      <sheetName val="MRATES"/>
      <sheetName val="Lead  RATES"/>
      <sheetName val="l"/>
      <sheetName val="Road data"/>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Improvements"/>
      <sheetName val="Lead 09-10"/>
      <sheetName val="Longitudinal"/>
      <sheetName val="pile rec(N Max tr)"/>
      <sheetName val="Data base"/>
      <sheetName val="소상 &quot;1&quot;"/>
      <sheetName val="Detailed"/>
      <sheetName val="mlead"/>
      <sheetName val="ABS"/>
      <sheetName val="Masonry"/>
      <sheetName val="labour coeff"/>
      <sheetName val="Sheet1"/>
      <sheetName val="rdamdata"/>
      <sheetName val="lead-st"/>
      <sheetName val="PVC_dia"/>
      <sheetName val="0000000000000"/>
      <sheetName val="DISCOUNT"/>
      <sheetName val="Global factors"/>
      <sheetName val="quarry"/>
      <sheetName val="Iocount"/>
      <sheetName val="BASIC RATES"/>
      <sheetName val="Data_Base"/>
      <sheetName val="MRoad data"/>
      <sheetName val="Letter"/>
      <sheetName val="water-hammar-strenght"/>
      <sheetName val="Variables_x"/>
      <sheetName val="Load Details-220kV"/>
      <sheetName val="C-Mat"/>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Data_Bit_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Input"/>
      <sheetName val="sup dat"/>
      <sheetName val="PVC_dia"/>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Staff Acco."/>
      <sheetName val="Sketch"/>
      <sheetName val="PRICE BID"/>
      <sheetName val="#REF"/>
      <sheetName val="Proj info- dump1"/>
      <sheetName val="PR-houdump"/>
      <sheetName val="ED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r"/>
      <sheetName val="l"/>
      <sheetName val="sectorwise"/>
      <sheetName val="Lead  RATES"/>
      <sheetName val="RMR"/>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Input"/>
      <sheetName val="Road data"/>
      <sheetName val="mlead"/>
      <sheetName val="abs road"/>
      <sheetName val="R_Det"/>
      <sheetName val="Labour"/>
      <sheetName val="detls"/>
      <sheetName val="Cover"/>
      <sheetName val="HDPE"/>
      <sheetName val="DI"/>
      <sheetName val="pvc"/>
      <sheetName val="Boq"/>
      <sheetName val="TBAL9697 -group wise  sdpl"/>
      <sheetName val="Lookup"/>
      <sheetName val="BTR"/>
      <sheetName val="pvc-pipe-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Design"/>
      <sheetName val="conc-foot-gradeslab"/>
      <sheetName val="Plant &amp;  Machinery"/>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p&amp;m"/>
      <sheetName val="SECOND"/>
      <sheetName val="leads"/>
      <sheetName val="Sheet9"/>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Mortars"/>
      <sheetName val="Lead statement"/>
      <sheetName val="r"/>
      <sheetName val="l"/>
      <sheetName val="Publicbuilding"/>
      <sheetName val="nodes"/>
      <sheetName val="Boq"/>
      <sheetName val="p&amp;m"/>
      <sheetName val="Boq - Flats"/>
      <sheetName val="sch"/>
      <sheetName val="detls"/>
      <sheetName val="0000000000000"/>
      <sheetName val="MRATE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m"/>
      <sheetName val="Iocount"/>
      <sheetName val="t_prsr"/>
      <sheetName val="wh"/>
      <sheetName val="Levels"/>
      <sheetName val="Data-Road "/>
      <sheetName val="other rates"/>
      <sheetName val="Hire"/>
      <sheetName val="Leads Entry"/>
      <sheetName val="SubAnalysis"/>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Road Detail Est."/>
      <sheetName val="DI PIPE"/>
      <sheetName val="RUBBER GASKETS"/>
      <sheetName val="MANHOLE"/>
      <sheetName val="Lead statement ss5"/>
      <sheetName val="JAWAHAR-hyd-original"/>
      <sheetName val="not req 3"/>
      <sheetName val="Lead  RATES"/>
      <sheetName val="MRoad data"/>
      <sheetName val="Sheet1 (2)"/>
      <sheetName val="b asic rates"/>
      <sheetName val="Main sheet"/>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LEAD"/>
      <sheetName val="m"/>
      <sheetName val="Material"/>
      <sheetName val="sand"/>
      <sheetName val="PVC_dia"/>
      <sheetName val="stone"/>
      <sheetName val="index"/>
      <sheetName val="economic PM"/>
      <sheetName val="nodes"/>
      <sheetName val="t_prsr"/>
      <sheetName val="wh"/>
      <sheetName val="Lead statement"/>
      <sheetName val="Publicbuilding"/>
      <sheetName val="data-WC"/>
      <sheetName val="GA"/>
      <sheetName val="SubAnalysis"/>
      <sheetName val="Data_Base"/>
      <sheetName val="Specification"/>
      <sheetName val="Rates SSR 2008-09"/>
      <sheetName val="Sheet3"/>
      <sheetName val="design"/>
      <sheetName val="maya"/>
      <sheetName val="p&amp;m"/>
      <sheetName val="m lead"/>
      <sheetName val="DATA-ABSTRACT"/>
      <sheetName val="id"/>
      <sheetName val="Data-Road "/>
      <sheetName val="other rates"/>
      <sheetName val="Hire"/>
      <sheetName val="RMR"/>
      <sheetName val="Mortars"/>
      <sheetName val="MRATES"/>
      <sheetName val="Boq"/>
      <sheetName val="Data_Bit_I"/>
      <sheetName val="sectorwise"/>
      <sheetName val="RCC,Ret. Wall"/>
      <sheetName val="Road Detail Est."/>
      <sheetName val="detls"/>
      <sheetName val="Leads Entry"/>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 val="Data_"/>
      <sheetName val="bASICDATA"/>
      <sheetName val="REL"/>
      <sheetName val="JAWAHAR-hyd-original"/>
      <sheetName val="Sheet1"/>
      <sheetName val="RATES"/>
      <sheetName val="abs road"/>
      <sheetName val="coverpage"/>
      <sheetName val="General"/>
      <sheetName val="Boq - Flats"/>
      <sheetName val="Det. AV road "/>
      <sheetName val="R_Det"/>
      <sheetName val="mp-team 1"/>
      <sheetName val="Hydraulic Design (Pipe)"/>
      <sheetName val="concrete"/>
      <sheetName val="v"/>
      <sheetName val="temp-SDData (2)"/>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steel SF (slab-2)"/>
      <sheetName val="final abstract"/>
      <sheetName val="Lead"/>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data_existing_do_not_delete"/>
      <sheetName val="Plant_&amp;__Machinery"/>
      <sheetName val="abs_road"/>
      <sheetName val="Road_data"/>
      <sheetName val="Bed Fall"/>
      <sheetName val="Title"/>
      <sheetName val="Ventway Calculations"/>
      <sheetName val="Work_sheet"/>
      <sheetName val="BWSCPlt"/>
      <sheetName val="CI"/>
      <sheetName val="G.R.P"/>
      <sheetName val="PSC REVISED"/>
      <sheetName val="m"/>
      <sheetName val="v"/>
      <sheetName val="0000000000000"/>
      <sheetName val="habs-list"/>
      <sheetName val="nodes"/>
      <sheetName val="Aug,02"/>
      <sheetName val="SSR 2016-17 Rates"/>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Labour"/>
      <sheetName val="Material"/>
      <sheetName val="Plant &amp;  Machinery"/>
      <sheetName val="R_Det"/>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Main sheet"/>
      <sheetName val="id"/>
      <sheetName val="m1"/>
      <sheetName val="Input"/>
      <sheetName val="HYDERAULIC STATMENT OHBR"/>
      <sheetName val="Abstract"/>
      <sheetName val="REcast Comperative"/>
      <sheetName val="RECAST RATES"/>
      <sheetName val="2017 OHSR DI -1 RC EST"/>
      <sheetName val="HH RC EST (2)"/>
      <sheetName val="OPD-Civil"/>
      <sheetName val="leads"/>
      <sheetName val="Sheet5"/>
      <sheetName val="Specification"/>
      <sheetName val="Data o"/>
      <sheetName val="data- Sewer -Final"/>
      <sheetName val="Mortars"/>
      <sheetName val="Sheet1"/>
      <sheetName val="int-Dia-pvc"/>
      <sheetName val="Levels"/>
      <sheetName val="r"/>
      <sheetName val="l"/>
      <sheetName val="RMR"/>
      <sheetName val="GA"/>
      <sheetName val="Cul_detail"/>
      <sheetName val="BTR (2)"/>
      <sheetName val="v"/>
      <sheetName val="Rate_Analysis"/>
      <sheetName val="Lead statement"/>
      <sheetName val="MRATES"/>
      <sheetName val="Conveyance"/>
      <sheetName val="CD Data"/>
      <sheetName val="office"/>
      <sheetName val="pop"/>
      <sheetName val="TOP SLAB-beam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General"/>
      <sheetName val="WE CIVIL"/>
      <sheetName val="Steel Go 94"/>
      <sheetName val="Rates-1"/>
      <sheetName val="Summary"/>
      <sheetName val="quarry"/>
      <sheetName val="hdpe_basic"/>
      <sheetName val="DI"/>
      <sheetName val="GA (NABH)-Sklm (2)"/>
      <sheetName val="Gnl_Abstrct"/>
      <sheetName val="data existing_do not delete"/>
      <sheetName val="p&amp;m"/>
      <sheetName val="water-hammar-strenght"/>
      <sheetName val="DATA-ABSTRACT"/>
      <sheetName val="CLEAR OVER FALL DROP"/>
      <sheetName val="_5wgdhabfinal00_01"/>
      <sheetName val="zone-2"/>
      <sheetName val="Data rough"/>
      <sheetName val="I-CO"/>
      <sheetName val="rdamdata"/>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Sorted"/>
      <sheetName val="data-WC"/>
      <sheetName val="Cover Page"/>
      <sheetName val="lead-st"/>
      <sheetName val="Bitumen trunk"/>
      <sheetName val="Feeder"/>
      <sheetName val="R99 etc"/>
      <sheetName val="Trunk unpaved"/>
      <sheetName val="FORM7"/>
      <sheetName val="RA-markate"/>
      <sheetName val="Rising Main"/>
    </sheetNames>
    <sheetDataSet>
      <sheetData sheetId="0">
        <row r="26">
          <cell r="A26">
            <v>63</v>
          </cell>
        </row>
      </sheetData>
      <sheetData sheetId="1"/>
      <sheetData sheetId="2"/>
      <sheetData sheetId="3"/>
      <sheetData sheetId="4"/>
      <sheetData sheetId="5"/>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r"/>
      <sheetName val="v"/>
      <sheetName val="PH 6x"/>
      <sheetName val="GA"/>
      <sheetName val="Labour"/>
      <sheetName val="sand"/>
      <sheetName val="stone"/>
      <sheetName val="index"/>
      <sheetName val="Plant &amp;  Machinery"/>
      <sheetName val="pvc-pipe-rates"/>
      <sheetName val="Sheet2"/>
      <sheetName val="l"/>
      <sheetName val="Lead"/>
      <sheetName val="Material"/>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R_Det"/>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DISCHARGE"/>
      <sheetName val="LEAD-c"/>
      <sheetName val="other rates-C"/>
      <sheetName val="int-Dia-pvc"/>
      <sheetName val="id"/>
      <sheetName val="LEAD (2)"/>
      <sheetName val="leads"/>
      <sheetName val="RATES"/>
      <sheetName val="MRATES"/>
      <sheetName val="sp di"/>
      <sheetName val="EDWise"/>
      <sheetName val="PVC weights"/>
      <sheetName val="JAWAHAR-hyd-original"/>
      <sheetName val="mas_hab"/>
      <sheetName val="sp dip"/>
      <sheetName val="hdpe weights"/>
      <sheetName val="bASICDATA"/>
      <sheetName val="Data-Road "/>
      <sheetName val="DATA-CD "/>
      <sheetName val="abs road"/>
      <sheetName val="CD Data"/>
      <sheetName val="Conveyance"/>
      <sheetName val="General"/>
      <sheetName val="CLEAR OVER FALL DROP"/>
      <sheetName val="TELs"/>
      <sheetName val="Bitumen trunk"/>
      <sheetName val="Feeder"/>
      <sheetName val="R99 etc"/>
      <sheetName val="Trunk unpaved"/>
      <sheetName val="DATA_PRG"/>
      <sheetName val="AUTDATA"/>
      <sheetName val="Mortars"/>
      <sheetName val="Leads Entry"/>
      <sheetName val="Gen Ab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rdamdata"/>
      <sheetName val="Lead statement ss5"/>
      <sheetName val="CPHEEO"/>
      <sheetName val="wh_data"/>
      <sheetName val="lead-st"/>
      <sheetName val="hdpe-rates"/>
      <sheetName val="pvc-rates"/>
      <sheetName val="GF SB Ok "/>
      <sheetName val="Labour &amp; Plant"/>
      <sheetName val="AV-PVC"/>
      <sheetName val="DIgate_PVC "/>
      <sheetName val="DI gate-DI"/>
      <sheetName val="HDPE-pipe-rates"/>
      <sheetName val="loadcal"/>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HS 1"/>
      <sheetName val="co_5"/>
      <sheetName val="Gravity Main-Jukkal"/>
      <sheetName val="HS final-2"/>
      <sheetName val="elec-data"/>
      <sheetName val="Bill_amt_qty_cc_1"/>
      <sheetName val="ws-abs"/>
      <sheetName val="Lead  RATES"/>
      <sheetName val="quarry"/>
      <sheetName val="Rd.Det.Est"/>
      <sheetName val="C.D.Data (Morth)"/>
      <sheetName val="Rd.Data"/>
      <sheetName val="Basic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refreshError="1"/>
      <sheetData sheetId="482"/>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s>
    <sheetDataSet>
      <sheetData sheetId="0"/>
      <sheetData sheetId="1"/>
      <sheetData sheetId="2"/>
      <sheetData sheetId="3"/>
      <sheetData sheetId="4"/>
      <sheetData sheetId="5"/>
      <sheetData sheetId="6"/>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existing_do not delete"/>
      <sheetName val="DATA"/>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 val="C-data"/>
      <sheetName val="int-dia-hdpe"/>
      <sheetName val="Estt"/>
      <sheetName val="Lead statement"/>
      <sheetName val="Gen_Abs"/>
      <sheetName val="FORM7"/>
      <sheetName val="civ data"/>
      <sheetName val="MTC-estimate"/>
      <sheetName val="PUMP_DATA"/>
      <sheetName val="Sorted"/>
      <sheetName val="HS final-2"/>
      <sheetName val="Data.F8.BTR"/>
      <sheetName val="Data-2011-12"/>
      <sheetName val="PRELIM5"/>
      <sheetName val="Specification report"/>
      <sheetName val="Works"/>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 val="Sheet3"/>
      <sheetName val="Data_Bit_I"/>
      <sheetName val="Global factors"/>
      <sheetName val="DATA_PRG"/>
      <sheetName val="LEAD STATEMENT"/>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Pipe data"/>
      <sheetName val="Box Culvert data"/>
      <sheetName val="Usage"/>
      <sheetName val="General"/>
      <sheetName val="Common "/>
      <sheetName val="Analy"/>
      <sheetName val="rates"/>
      <sheetName val="Lead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Pipe data"/>
      <sheetName val="Box Culvert data"/>
      <sheetName val="MRATES"/>
      <sheetName val="temp-SDData (2)"/>
      <sheetName val="LEAD STATEMENT"/>
      <sheetName val="maya"/>
      <sheetName val=" data sheet "/>
      <sheetName val="LEAD 2013-14"/>
      <sheetName val="Road_data"/>
      <sheetName val="Road_Detail_Est_"/>
      <sheetName val="Plant_&amp;__Machinery"/>
      <sheetName val="Suppl-data"/>
      <sheetName val="DRAIN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Road_data1"/>
      <sheetName val="Bridge_Data_2005-06"/>
      <sheetName val="Plant_&amp;__Machinery"/>
      <sheetName val="GF_SB_Ok_"/>
      <sheetName val="Lead_statement"/>
      <sheetName val="SSR_2010-11_Rates"/>
      <sheetName val="Data_-_DI_pipes_-1"/>
      <sheetName val="_Data_-Valves"/>
      <sheetName val="Main_sheet"/>
      <sheetName val="Road Detail Est."/>
      <sheetName val="detls"/>
      <sheetName val="water-hammar-strenght"/>
      <sheetName val="ewst"/>
      <sheetName val="DISCOUNT"/>
      <sheetName val="Sheet1 (2)"/>
      <sheetName val="sup dat"/>
      <sheetName val="mas_hab"/>
      <sheetName val="Data_Bit_I"/>
      <sheetName val="v"/>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quarry"/>
      <sheetName val="Lead"/>
      <sheetName val="detls"/>
      <sheetName val="lead-st"/>
      <sheetName val="C-data"/>
      <sheetName val="R_Det"/>
      <sheetName val="COLUMN"/>
      <sheetName val="r"/>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 val="m"/>
      <sheetName val="CABLE DATA"/>
      <sheetName val="Det.SC2"/>
      <sheetName val="Sheet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OLUMN"/>
      <sheetName val="detls"/>
      <sheetName val="Data o"/>
      <sheetName val="Sheet2"/>
      <sheetName val="CD Data"/>
      <sheetName val="Plant &amp;  Machinery"/>
      <sheetName val="sup dat"/>
      <sheetName val="Sheet1"/>
      <sheetName val="rdamdata"/>
      <sheetName val="DATA_PRG"/>
      <sheetName val="m"/>
      <sheetName val="MPP_Vemulapally"/>
      <sheetName val="stone"/>
      <sheetName val="index"/>
      <sheetName val=" EST"/>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ead-2014-15"/>
      <sheetName val="Longitudinal"/>
      <sheetName val="Lead 09-10"/>
      <sheetName val="Legend"/>
      <sheetName val="id"/>
      <sheetName val="procurement"/>
      <sheetName val="abs road"/>
      <sheetName val="Convey"/>
      <sheetName val="Rates"/>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JAWAHAR-hyd-original"/>
      <sheetName val="dlvoid"/>
      <sheetName val="Data Road"/>
      <sheetName val="CABLE DATA"/>
      <sheetName val="maing1"/>
      <sheetName val="MA"/>
      <sheetName val="Common "/>
      <sheetName val="water-hammar-strenght"/>
      <sheetName val="Abs"/>
      <sheetName val="R99 etc"/>
      <sheetName val="Sorted"/>
      <sheetName val="sand"/>
      <sheetName val="Estt"/>
      <sheetName val="SSR"/>
      <sheetName val="SSR 2015-16"/>
      <sheetName val="est"/>
      <sheetName val="mlead"/>
      <sheetName val="Desgn(zone I)"/>
      <sheetName val="DATA-2005-06"/>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Data.F8.BTR"/>
      <sheetName val="Lead statement"/>
      <sheetName val="DATA_PILE_RT2"/>
      <sheetName val="data existing_do not delete"/>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concrete"/>
      <sheetName val="Input"/>
      <sheetName val="abs road"/>
      <sheetName val="coverpage"/>
      <sheetName val="Road data"/>
      <sheetName val="Plant &amp;  Machinery"/>
      <sheetName val="Aug,02"/>
      <sheetName val="m"/>
      <sheetName val="TS memo"/>
      <sheetName val="r"/>
      <sheetName val="RMR"/>
      <sheetName val="R_Det"/>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Summary- Flyovers"/>
      <sheetName val="Work_sheet"/>
      <sheetName val="CONVEYANCE  (2)"/>
      <sheetName val="Road data-TDR"/>
      <sheetName val="MRoad data"/>
      <sheetName val="1V800"/>
      <sheetName val="ABSTRACT ESTIMATE 2013-14"/>
      <sheetName val="lead-st"/>
      <sheetName val="rdamdata"/>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 val="leads"/>
      <sheetName val="MRoad data"/>
      <sheetName val="New33KVSS_E3"/>
      <sheetName val="Prop aug of Ex 33KVSS_E3a"/>
      <sheetName val="GBW"/>
      <sheetName val="COLUMN"/>
      <sheetName val="r"/>
      <sheetName val="Marteru"/>
      <sheetName val="General"/>
      <sheetName val="ELE "/>
      <sheetName val="FIRE ESTIMATE"/>
      <sheetName val="Sheet5"/>
      <sheetName val="Nspt-smp-final-ORIGINAL"/>
      <sheetName val="Data_Bit_I"/>
      <sheetName val="INDIGINEOUS ITEMS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Lookup"/>
      <sheetName val="Conv"/>
      <sheetName val="SPT vs PHI"/>
      <sheetName val="Rates"/>
      <sheetName val="Lead"/>
      <sheetName val="maya"/>
      <sheetName val="C-dat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 val="Labour"/>
      <sheetName val="Works"/>
      <sheetName val="General"/>
      <sheetName val="SSR 2014-15 Rates"/>
      <sheetName val="DATA_PRG"/>
      <sheetName val="v"/>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UT Without Drop"/>
      <sheetName val="data1"/>
      <sheetName val="Data.F8.BTR"/>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lead-st"/>
      <sheetName val="rdamdata"/>
      <sheetName val="DATA_PRG"/>
      <sheetName val="r"/>
      <sheetName val="PUMP_DATA"/>
      <sheetName val="Civil Boq"/>
      <sheetName val="RMR"/>
      <sheetName val="Pile cap"/>
      <sheetName val="Sqn-Abs _G+1"/>
      <sheetName val="Sqn_Abs _G_1"/>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Summary"/>
      <sheetName val="MRoad data"/>
      <sheetName val="SPECS"/>
      <sheetName val="RM"/>
      <sheetName val="data1"/>
      <sheetName val="ABS"/>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refreshError="1"/>
      <sheetData sheetId="51" refreshError="1"/>
      <sheetData sheetId="52" refreshError="1"/>
      <sheetData sheetId="53"/>
      <sheetData sheetId="54" refreshError="1"/>
      <sheetData sheetId="55" refreshError="1"/>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Specification"/>
      <sheetName val="data existing_do not delete"/>
      <sheetName val="Legal Risk Analysis"/>
      <sheetName val="m"/>
      <sheetName val="Material"/>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Ward areas"/>
      <sheetName val="sluice-PVC"/>
      <sheetName val="Airvalve-HDPE"/>
      <sheetName val="dbl-airvalve-PVC"/>
      <sheetName val="DFjoints"/>
      <sheetName val="VC rate"/>
      <sheetName val="Mahesh"/>
      <sheetName val="Raghuveer"/>
      <sheetName val="Sheet3"/>
      <sheetName val="RMR"/>
      <sheetName val="0000000000000"/>
      <sheetName val="sluice-HDPE"/>
      <sheetName val="sluice-DI upto 1000"/>
      <sheetName val="scour-DI-CI"/>
      <sheetName val="Labour"/>
      <sheetName val="detls"/>
      <sheetName val="Lead statement"/>
      <sheetName val="WATER-HAMMER"/>
      <sheetName val="input"/>
      <sheetName val="Nspt-smp-final-ORIGINAL"/>
      <sheetName val="Publicbuilding"/>
      <sheetName val="r"/>
      <sheetName val="Rate"/>
      <sheetName val="Data-ELSR"/>
      <sheetName val="airvalve(AC)"/>
      <sheetName val="Caze Estimate "/>
      <sheetName val="Airvalve-DI"/>
      <sheetName val="Boq"/>
      <sheetName val="Material"/>
      <sheetName val="Basic Rates"/>
      <sheetName val="CD Data"/>
      <sheetName val="Datas"/>
      <sheetName val="design"/>
      <sheetName val="PUMP_DATA"/>
      <sheetName val="hdpe-rates"/>
      <sheetName val="pvc-rates"/>
      <sheetName val="Rates_PVC"/>
      <sheetName val="1-Pop Proj"/>
      <sheetName val=" data sheet "/>
      <sheetName val="DFjoints 2.11.17"/>
      <sheetName val="water-hammar-strenght"/>
      <sheetName val="SSR"/>
      <sheetName val="rdamdata"/>
      <sheetName val="Cd"/>
      <sheetName val="Cs"/>
      <sheetName val="CPIPE"/>
      <sheetName val="THK"/>
      <sheetName val="CPIPE 1"/>
      <sheetName val="Main sheet"/>
      <sheetName val="HS (MVS Akumarru)"/>
      <sheetName val="Sorted"/>
      <sheetName val="int-Dia-pvc"/>
      <sheetName val="temp-SDData (2)"/>
      <sheetName val="maya"/>
      <sheetName val="data existing_do not delete"/>
      <sheetName val="Legal Risk Analysis"/>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MS pipe,flange,Dummy"/>
      <sheetName val="Iocount"/>
      <sheetName val="20kL-design-final"/>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Chamber"/>
      <sheetName val="Leads Entry"/>
      <sheetName val="Road data.PS"/>
      <sheetName val="Gen.Abs."/>
      <sheetName val="boredetails"/>
      <sheetName val="rsf-5ld"/>
      <sheetName val="#REF"/>
      <sheetName val="RSF"/>
      <sheetName val="Mortars"/>
      <sheetName val="Data 2"/>
      <sheetName val="Valves"/>
      <sheetName val="MS Rates"/>
      <sheetName val="Data- All"/>
      <sheetName val="pvc_basic"/>
      <sheetName val="Sheet9"/>
      <sheetName val="Habcodes"/>
      <sheetName val="HS 1"/>
      <sheetName val="Data_Bit_I"/>
      <sheetName val="conc-foot-gradeslab"/>
      <sheetName val="bASICDATA"/>
      <sheetName val="Road data-TDR"/>
      <sheetName val="MRoad data"/>
      <sheetName val="Road data "/>
      <sheetName val="SPECS"/>
      <sheetName val="Road data  PH"/>
      <sheetName val="WS Data"/>
      <sheetName val="Setup Variables"/>
      <sheetName val="nodes"/>
      <sheetName val="PH"/>
      <sheetName val="PH Sor"/>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r"/>
      <sheetName val="pvc"/>
      <sheetName val="WS Data"/>
      <sheetName val="Boq"/>
      <sheetName val="SSR _ NSSR Market final"/>
      <sheetName val="Note"/>
      <sheetName val="Labour"/>
      <sheetName val="Material"/>
      <sheetName val="Plant &amp;  Machinery"/>
      <sheetName val="data"/>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mlead"/>
      <sheetName val="abs road"/>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ww-march-02"/>
      <sheetName val="Road data"/>
      <sheetName val="data-WC"/>
      <sheetName val="Labour"/>
      <sheetName val="LEADS"/>
      <sheetName val="General"/>
      <sheetName val="DATA_PRG"/>
      <sheetName val="r"/>
      <sheetName val="MRATES"/>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v"/>
      <sheetName val="Rate"/>
      <sheetName val="BOQ"/>
      <sheetName val="economic PM"/>
      <sheetName val="WATER-HAMMER"/>
      <sheetName val="Data rough"/>
      <sheetName val="hdpe-rates"/>
      <sheetName val="pvc-rates"/>
      <sheetName val="ewst"/>
      <sheetName val="Suppl-data"/>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 val="SSR 2015-16 Rates"/>
      <sheetName val="maya"/>
      <sheetName val="Lead  RATES"/>
      <sheetName val="quarry"/>
      <sheetName val="rdamdata"/>
      <sheetName val="beam-reinft"/>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int-Dia-hdpe"/>
      <sheetName val="int-Dia-pvc"/>
      <sheetName val="Set"/>
      <sheetName val="Relig-place"/>
      <sheetName val="Code"/>
      <sheetName val="D2_CO"/>
      <sheetName val="Z1_DATA"/>
      <sheetName val="MHNO_LEV"/>
      <sheetName val="C-data for paint"/>
      <sheetName val="C-data"/>
      <sheetName val="Civil Boq"/>
      <sheetName val="Footings"/>
      <sheetName val="Global_factors"/>
      <sheetName val="457 COMP"/>
      <sheetName val="R_Det"/>
      <sheetName val="DATA-BASE"/>
      <sheetName val="DATA-ABSTRACT"/>
      <sheetName val="lead-st"/>
      <sheetName val="Habcodes"/>
      <sheetName val="RAFT"/>
      <sheetName val="Data o"/>
      <sheetName val="C.D.Abs.Est."/>
      <sheetName val=" data sheet "/>
      <sheetName val="labour rates"/>
      <sheetName val="input"/>
      <sheetName val="zone-2"/>
      <sheetName val="Iocount"/>
      <sheetName val="Rates SSR 2008-09"/>
      <sheetName val="sand"/>
      <sheetName val="GN-ST-10"/>
      <sheetName val="Road Detail Est."/>
      <sheetName val="Gen.Abs."/>
      <sheetName val="Amortization Table"/>
      <sheetName val="Usage"/>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Usage"/>
      <sheetName val="wordsdata"/>
      <sheetName val="data-WC"/>
      <sheetName val="Footings"/>
      <sheetName val="Nspt-smp-final-ORIGINAL"/>
      <sheetName val="Road data"/>
      <sheetName val="sand"/>
      <sheetName val="Plant &amp;  Machinery"/>
      <sheetName val="Note"/>
      <sheetName val="RA-markate"/>
      <sheetName val="Road Detail Est."/>
      <sheetName val="Suppl-data"/>
      <sheetName val="Data_Base"/>
      <sheetName val="Material"/>
      <sheetName val="Cover"/>
      <sheetName val="pvc_basic"/>
      <sheetName val="maya"/>
      <sheetName val="BTR (2)"/>
      <sheetName val="b asic rate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C-data"/>
      <sheetName val="HDPE-pipe-rates"/>
      <sheetName val="pvc-pipe-rates"/>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 val="Bitumen trunk"/>
      <sheetName val="Feeder"/>
      <sheetName val="R99 etc"/>
      <sheetName val="Trunk unpaved"/>
      <sheetName val="wh"/>
      <sheetName val="2A_2008_09_ABST_GENSCST"/>
      <sheetName val="_x0000_V_x0000_O_x0000_I_x0000_"/>
      <sheetName val="Data_Renuals"/>
      <sheetName val="Proforma -II "/>
      <sheetName val=" Estt."/>
      <sheetName val="Cover"/>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com_st_PM6"/>
      <sheetName val="comst_GM6"/>
      <sheetName val="G_R_P6"/>
      <sheetName val="Specification_report3"/>
      <sheetName val="id"/>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Wordsdata"/>
      <sheetName val="_x005f_x005f_x005f_x0000_V_x005f_x005f_x005f_x0000_O_x0"/>
      <sheetName val="Sheet9"/>
      <sheetName val="_V_O_I_L_S_I_N_G_R_A_M___X_L__4"/>
      <sheetName val="Sheet3"/>
      <sheetName val="Sheet1 (2)"/>
      <sheetName val="bundqty"/>
      <sheetName val="Levels"/>
      <sheetName val="Lead- Input sheet "/>
      <sheetName val="CONST"/>
      <sheetName val="Leads Entry"/>
      <sheetName val="MRMECADAMoad data"/>
      <sheetName val="Staff Acco."/>
      <sheetName val="t_prsr"/>
      <sheetName val="estimate "/>
      <sheetName val="MRoad data"/>
      <sheetName val="labour coeff"/>
      <sheetName val="clvrt_data"/>
      <sheetName val="l"/>
      <sheetName val="_V_O_I_L_S_I_N_G_R_A_M___X_L_S_"/>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Plant &amp;  Machinery"/>
      <sheetName val="pvc_basic"/>
      <sheetName val="HDPE"/>
      <sheetName val="Hire"/>
      <sheetName val="Conveyance"/>
      <sheetName val="bricks"/>
      <sheetName val="leads"/>
      <sheetName val="r"/>
      <sheetName val="DATA_PRG"/>
      <sheetName val="clvrt_data"/>
      <sheetName val="DI"/>
      <sheetName val="pvc"/>
      <sheetName val="rdamdata"/>
      <sheetName val="v"/>
      <sheetName val="Suppl-data"/>
      <sheetName val="m"/>
      <sheetName val="CC Road"/>
      <sheetName val="Civil (2)"/>
      <sheetName val="C-data"/>
      <sheetName val="Ele Est (2)"/>
      <sheetName val="Seginorage"/>
      <sheetName val="TBAL9697 -group wise  sdpl"/>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Cover"/>
      <sheetName val="detls"/>
      <sheetName val="Suppl-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detls"/>
      <sheetName val="RMR"/>
      <sheetName val="sand"/>
      <sheetName val="maya"/>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DATA"/>
      <sheetName val="HDPE"/>
      <sheetName val="DI"/>
      <sheetName val="pvc"/>
      <sheetName val="Lead statement ss5"/>
      <sheetName val="Lead_statement_ss5"/>
      <sheetName val="Lead"/>
      <sheetName val="data existing_do not delete"/>
      <sheetName val="ssr-rates"/>
      <sheetName val="DATA_PRG"/>
      <sheetName val="clvrt_data"/>
      <sheetName val="t_prsr"/>
      <sheetName val="wh"/>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Rates-May-14"/>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PROCTOR"/>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Abs"/>
      <sheetName val="X-2"/>
      <sheetName val="Exp"/>
      <sheetName val="A 3_7"/>
      <sheetName val="LEAD S 10-11"/>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Road Detail Est."/>
      <sheetName val="SOR"/>
      <sheetName val="TTL"/>
      <sheetName val="Civil Works"/>
      <sheetName val="MRMECADAMoad data"/>
      <sheetName val="EDWise"/>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Plant &amp;  Machinery"/>
      <sheetName val="DATA_PRG"/>
      <sheetName val="0000000000000"/>
      <sheetName val="MRATES"/>
      <sheetName val="Staff Acco."/>
      <sheetName val="C-data"/>
      <sheetName val="data-WC"/>
      <sheetName val="?V?O?I?L?S?I?N?G?R?A?M?.?X?L?S?"/>
      <sheetName val="Leads Entry"/>
      <sheetName val="RMR"/>
      <sheetName val="Rates-May-14"/>
      <sheetName val="m"/>
      <sheetName val="p&amp;m"/>
      <sheetName val="Di_gate-HDPE"/>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C.D.Abs.Est."/>
      <sheetName val="Cover"/>
      <sheetName val="_5wgdhabfinal00_01"/>
      <sheetName val="WATER-HAMMER"/>
      <sheetName val="not req 3"/>
      <sheetName val="coverpage"/>
      <sheetName val="R_Det"/>
      <sheetName val="Work_sheet"/>
      <sheetName val="bom"/>
      <sheetName val="abs road"/>
      <sheetName val="Summary"/>
      <sheetName val="t_prsr"/>
      <sheetName val="wh"/>
      <sheetName val="CC &amp; VC"/>
      <sheetName val="General"/>
      <sheetName val="AV-HDPE"/>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SSR 2014-15 Rates"/>
      <sheetName val="Specification Repoer CC"/>
      <sheetName val="bar bending"/>
      <sheetName val="iocount"/>
      <sheetName val="DATA SHEET"/>
      <sheetName val="Suppl-data"/>
      <sheetName val="final abstract"/>
      <sheetName val="Bitumen trunk"/>
      <sheetName val="Feeder"/>
      <sheetName val="R99 etc"/>
      <sheetName val="Trunk unpaved"/>
      <sheetName val="_V_O_I_L_S_I_N_G_R_A_M___X_L_S_"/>
      <sheetName val="Usage"/>
      <sheetName val="Common "/>
      <sheetName val="civ data"/>
      <sheetName val="11.Habitations"/>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refreshError="1"/>
      <sheetData sheetId="13" refreshError="1"/>
      <sheetData sheetId="14"/>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sheetData sheetId="86" refreshError="1"/>
      <sheetData sheetId="87"/>
      <sheetData sheetId="88" refreshError="1"/>
      <sheetData sheetId="89" refreshError="1"/>
      <sheetData sheetId="90" refreshError="1"/>
      <sheetData sheetId="91" refreshError="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aterial"/>
      <sheetName val="leads"/>
      <sheetName val="MRATES"/>
      <sheetName val="C-data"/>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MRoad data"/>
      <sheetName val="VARIABLE"/>
      <sheetName val="EDWise"/>
      <sheetName val="Specification report"/>
      <sheetName val="SSR 2014-15 Rates"/>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ow r="55">
          <cell r="F55">
            <v>0</v>
          </cell>
        </row>
      </sheetData>
      <sheetData sheetId="99"/>
      <sheetData sheetId="100"/>
      <sheetData sheetId="101"/>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sheetData sheetId="123">
        <row r="55">
          <cell r="F55">
            <v>0</v>
          </cell>
        </row>
      </sheetData>
      <sheetData sheetId="124">
        <row r="55">
          <cell r="F55">
            <v>0</v>
          </cell>
        </row>
      </sheetData>
      <sheetData sheetId="125">
        <row r="55">
          <cell r="F55">
            <v>0</v>
          </cell>
        </row>
      </sheetData>
      <sheetData sheetId="126">
        <row r="55">
          <cell r="F55">
            <v>0</v>
          </cell>
        </row>
      </sheetData>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pvc_basic"/>
      <sheetName val="Staff Acco."/>
      <sheetName val="SC Cost FEB 03"/>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Estt"/>
      <sheetName val="road detail est."/>
      <sheetName val="Gen_Abs"/>
      <sheetName val="GT DUMP"/>
      <sheetName val="sancdump"/>
      <sheetName val="GZL"/>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t_prsr"/>
      <sheetName val="ssr-rates"/>
      <sheetName val="wh"/>
      <sheetName val="0000000000000"/>
      <sheetName val="Sub -  Analysis"/>
      <sheetName val="Labour rates"/>
      <sheetName val="Rate analysis"/>
      <sheetName val="RMR 2008-09"/>
      <sheetName val="civ data"/>
      <sheetName val="Ins &amp; Bonds"/>
      <sheetName val="A-3.1"/>
      <sheetName val="Client req"/>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_PRG"/>
      <sheetName val="Abs"/>
      <sheetName val="civ data"/>
      <sheetName val="Data.F8.BTR"/>
      <sheetName val="Road data"/>
      <sheetName val="sup dat"/>
      <sheetName val="MRMECADAMoad data"/>
      <sheetName val="abs road"/>
      <sheetName val="Sheet2"/>
      <sheetName val="CoverPage"/>
      <sheetName val="Sheet1"/>
      <sheetName val="0000000000000"/>
      <sheetName val="labour (2)"/>
      <sheetName val="LEAD"/>
      <sheetName val="R_Det"/>
      <sheetName val="Sent NHO"/>
      <sheetName val="hdpe_basic"/>
      <sheetName val="Global factors"/>
      <sheetName val="Wss Datas"/>
      <sheetName val="elec-data"/>
      <sheetName val="maya"/>
      <sheetName val="SSR 2014-15 Rates"/>
      <sheetName val="pvc-pipe-rates"/>
      <sheetName val="t_prsr"/>
      <sheetName val="wh"/>
      <sheetName val="data existing_do not delete"/>
      <sheetName val="60-70"/>
      <sheetName val="80-100"/>
      <sheetName val="Emulsion MS"/>
      <sheetName val=" HSD"/>
      <sheetName val="water-hammar-strenght"/>
      <sheetName val="Fee Rate Summary"/>
      <sheetName val="Labour"/>
      <sheetName val="FORM7"/>
      <sheetName val="Road Detail Est."/>
      <sheetName val="final abstract"/>
      <sheetName val="l"/>
      <sheetName val="PVC_dia"/>
      <sheetName val="detls"/>
      <sheetName val="Plant &amp;  Machinery"/>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oad data"/>
      <sheetName val="abs road"/>
      <sheetName val="R_Det"/>
      <sheetName val="Rates"/>
      <sheetName val="Works"/>
      <sheetName val="Bridge Data 2005-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Usage"/>
      <sheetName val="Common "/>
      <sheetName val="General"/>
      <sheetName val="com_st_PM1"/>
      <sheetName val="comst_GM1"/>
      <sheetName val="G_R_P1"/>
      <sheetName val="Lead_statement"/>
      <sheetName val="SPT_vs_PHI"/>
      <sheetName val="PRSH"/>
      <sheetName val="Lead"/>
      <sheetName val="m"/>
      <sheetName val="maya"/>
      <sheetName val="Works"/>
      <sheetName val="Bitumen trunk"/>
      <sheetName val="Feeder"/>
      <sheetName val="R99 etc"/>
      <sheetName val="Trunk unpaved"/>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RMR"/>
      <sheetName val="coverpage"/>
      <sheetName val="R_Det"/>
      <sheetName val="Road data"/>
      <sheetName val="MRATES"/>
      <sheetName val=" "/>
      <sheetName val="Estimate "/>
      <sheetName val="leads"/>
      <sheetName val="v"/>
      <sheetName val="r"/>
      <sheetName val="not req 3"/>
      <sheetName val="SPT vs PHI"/>
      <sheetName val="DATA-2005-06"/>
      <sheetName val="final abstract"/>
      <sheetName val="pvc"/>
      <sheetName val="SSR 2014-15 Rates"/>
      <sheetName val="DATA_PRG"/>
      <sheetName val="rdamdata"/>
      <sheetName val="lead-st"/>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PART-I_(2)"/>
      <sheetName val="final_abstract"/>
      <sheetName val="Config"/>
      <sheetName val="Break Dw"/>
      <sheetName val="Design"/>
      <sheetName val="SPT vs PHI"/>
      <sheetName val="Civil Boq"/>
      <sheetName val="PA- Consutant "/>
      <sheetName val="Debits as on 12.04.08"/>
      <sheetName val="Sheet3 (2)"/>
      <sheetName val="BOQ (2)"/>
      <sheetName val="GBW"/>
      <sheetName val="FitOutConfCentr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MES-SEC"/>
      <sheetName val="VCH-SLC"/>
      <sheetName val="Supplier"/>
      <sheetName val="THK"/>
      <sheetName val="Data"/>
      <sheetName val="Analy_7-10"/>
      <sheetName val="INDORAMA Group June 02"/>
      <sheetName val="INPUT-DATA1"/>
      <sheetName val="col-reinft1"/>
      <sheetName val="대외공문"/>
      <sheetName val="Build-up"/>
      <sheetName val="FORM7"/>
      <sheetName val="RCC,Ret. Wall"/>
      <sheetName val="RA 4 Challan Summary "/>
      <sheetName val="p&amp;m"/>
      <sheetName val="Labour productivity"/>
      <sheetName val="labour coeff"/>
      <sheetName val="COST"/>
      <sheetName val="Formulas"/>
      <sheetName val="For Bill-04 PS"/>
      <sheetName val="Desgn(zone I)"/>
      <sheetName val="M B-QtyRecn"/>
      <sheetName val="Quotation"/>
      <sheetName val="Sqn _Main_ Abs"/>
      <sheetName val="ORDER BOOKING"/>
      <sheetName val="Mat.Cost"/>
      <sheetName val="Staff Acco."/>
      <sheetName val="Section Catalogue"/>
      <sheetName val="#REF!"/>
      <sheetName val="lookup"/>
      <sheetName val="Approved MTD Proj #'s"/>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beam-reinft-IIInd floor"/>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RES-PLANNING"/>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PRECAST lightconc-II"/>
      <sheetName val="Labour &amp; Plant"/>
      <sheetName val="Flight-1"/>
      <sheetName val="pvc"/>
      <sheetName val="선수금"/>
      <sheetName val="Code"/>
      <sheetName val="Set"/>
      <sheetName val="Summary_Bank"/>
      <sheetName val="Staircase "/>
      <sheetName val="concrete"/>
      <sheetName val="NLD - Assum"/>
      <sheetName val="Capex-fixed"/>
      <sheetName val="schedule nos"/>
      <sheetName val="CPIPE"/>
      <sheetName val="Data.F8.BTR"/>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SOR"/>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2005-06"/>
      <sheetName val="ssr-rates"/>
      <sheetName val="leads"/>
      <sheetName val="Register"/>
      <sheetName val="r"/>
      <sheetName val="BS"/>
      <sheetName val="Capex"/>
      <sheetName val="CIV INV&amp;EXP"/>
      <sheetName val="not req 3"/>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Pump se_x0000_Ñ"/>
      <sheetName val="220Kv (2)"/>
      <sheetName val="COMPLEXALL"/>
      <sheetName val="DATA_PRG"/>
      <sheetName val="Material"/>
      <sheetName val="Lead statement ss5"/>
      <sheetName val="Ellis &amp; WS&amp;S"/>
      <sheetName val="Drip mould &amp; Elevation"/>
      <sheetName val="Trussess"/>
      <sheetName val="MRATES"/>
      <sheetName val="Pump se"/>
      <sheetName val="Works - Quote Sheet"/>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wh_data_R"/>
      <sheetName val="Abs_CD_2"/>
      <sheetName val="road est"/>
      <sheetName val="ECV"/>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 val="MAchinery(R1)"/>
      <sheetName val="Works"/>
      <sheetName val="abs_CWrising"/>
      <sheetName val="abs-ph"/>
      <sheetName val="abs_sum&amp;cwr"/>
      <sheetName val="cons_sq_I"/>
      <sheetName val="foot-slab reinft"/>
      <sheetName val="beam-reinft-IIInd_floor1"/>
      <sheetName val="ORDER_BOOKING1"/>
      <sheetName val="CABLE_DATA1"/>
      <sheetName val="Approved_MTD_Proj_#'s1"/>
      <sheetName val="For_Bill-04_PS1"/>
      <sheetName val="BOQ_(2)2"/>
      <sheetName val="Staff_Acco_1"/>
      <sheetName val="Section_Catalogue1"/>
      <sheetName val="M_B-QtyRecn3"/>
      <sheetName val="Mat_Cost3"/>
      <sheetName val="GR_slab-reinft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Price_Schedule2"/>
      <sheetName val="Cost_Any_2"/>
      <sheetName val="S_&amp;_A2"/>
      <sheetName val="PointNo_5"/>
      <sheetName val="A_O_R_"/>
      <sheetName val="PRECAST_lightconc-II"/>
      <sheetName val="Tender_Summary1"/>
      <sheetName val="Operating_Statistics1"/>
      <sheetName val="Material_Rate"/>
      <sheetName val="Retaing_wall"/>
      <sheetName val="3__Elemental_Summary"/>
      <sheetName val="RAJU_ASSO"/>
      <sheetName val="Vind_-_BtB1"/>
      <sheetName val="Branch_Power"/>
      <sheetName val="P_Well(_RCC)"/>
      <sheetName val="Detail_In_Door_Stad"/>
      <sheetName val="P-Ins_&amp;_Bonds"/>
      <sheetName val="Occ,_Other_Rev,_Exp,_Dispo"/>
      <sheetName val="소상_&quot;1&quot;"/>
      <sheetName val="Discount_&amp;_Margin"/>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Labor_abs-NMR"/>
      <sheetName val="2_대외공문"/>
      <sheetName val="NEW-IDs_Fun_&amp;_Group"/>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Footings"/>
      <sheetName val="9. Package split - Cost "/>
      <sheetName val="M- Rate"/>
      <sheetName val="RA 1"/>
      <sheetName val="Master Info"/>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banilad"/>
      <sheetName val="Mactan"/>
      <sheetName val="Mandaue"/>
      <sheetName val="August Construction Planning  "/>
      <sheetName val="Internal Planning"/>
      <sheetName val="July'2019 Weekly"/>
      <sheetName val="FITZ MORT 94"/>
      <sheetName val="2000 MOR"/>
      <sheetName val="LIST OF MAKES"/>
      <sheetName val="April Analysts"/>
      <sheetName val="Basic Rate"/>
      <sheetName val="Consumer Fraud"/>
      <sheetName val="Avoidance "/>
      <sheetName val="Cons Recov Rates"/>
      <sheetName val="Consumer Supps"/>
      <sheetName val="Variance"/>
      <sheetName val="Consumer Outbound"/>
      <sheetName val="FY Loss Frcst"/>
      <sheetName val="Exempt"/>
      <sheetName val="EqpPerfJun08"/>
      <sheetName val="footing for SP"/>
      <sheetName val="Lead_statement"/>
      <sheetName val="Data_F8_BTR"/>
      <sheetName val="Labour_&amp;_Plant"/>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Pumping_Main-450mm-(3)"/>
      <sheetName val="Pumping_Main-(4)"/>
      <sheetName val="350_KL_GLSR"/>
      <sheetName val="1000_KL_Sump-"/>
      <sheetName val="1000_KL_MBR"/>
      <sheetName val="MBR-1000_KL"/>
      <sheetName val="Pump_room-12x8"/>
      <sheetName val="civ data"/>
      <sheetName val="m"/>
      <sheetName val="Newabstract"/>
      <sheetName val="CivilOld"/>
      <sheetName val="hdpe_basic"/>
      <sheetName val="Mth-Vana"/>
      <sheetName val="Demand"/>
      <sheetName val="Occ"/>
      <sheetName val="LOCAL RATES"/>
      <sheetName val="Cal"/>
      <sheetName val="Abs"/>
      <sheetName val="well"/>
      <sheetName val="Sum1"/>
      <sheetName val="98Price"/>
      <sheetName val="Civil Works"/>
      <sheetName val="August TB"/>
      <sheetName val="Consolidated"/>
      <sheetName val="pt-cw"/>
      <sheetName val="AD ST"/>
      <sheetName val="Inc.St.-Link"/>
      <sheetName val="공장별판관비배부"/>
      <sheetName val="UNIT2"/>
      <sheetName val="CFS3"/>
      <sheetName val="Core Data"/>
      <sheetName val="iD"/>
      <sheetName val="triggers"/>
      <sheetName val="Vol"/>
      <sheetName val="KWM"/>
      <sheetName val="simulations"/>
      <sheetName val="Wag&amp;Sal"/>
      <sheetName val="SALE"/>
      <sheetName val="FLCB List"/>
      <sheetName val="Fx DATA"/>
      <sheetName val="Bridge Data 2005-06"/>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Partitions"/>
      <sheetName val="inter"/>
      <sheetName val="LABOUR SALARY "/>
      <sheetName val="Brickwork "/>
      <sheetName val="Finishing items"/>
      <sheetName val="Global_Assmptions"/>
      <sheetName val="Data_sheet"/>
      <sheetName val="NRC_Rationalisation"/>
      <sheetName val="foot-slab_reinft"/>
      <sheetName val="PRECAST lightconc_II"/>
      <sheetName val="Roof  PT beams "/>
      <sheetName val="Client Addressess "/>
      <sheetName val="Basic Rates"/>
      <sheetName val="SP Break Up"/>
      <sheetName val="TBEAM"/>
      <sheetName val="MH(on site)"/>
      <sheetName val="ridgewood"/>
      <sheetName val="Sales &amp; Prod"/>
      <sheetName val="Measurment"/>
      <sheetName val="INDEX"/>
      <sheetName val="AREAS"/>
      <sheetName val="11-hsd"/>
      <sheetName val="13-septic"/>
      <sheetName val="7-ug"/>
      <sheetName val="2-utility"/>
      <sheetName val="RA_1"/>
      <sheetName val="boq lt"/>
      <sheetName val="Indices"/>
      <sheetName val="BFS"/>
      <sheetName val="SPEC SHEET"/>
      <sheetName val="REFERANCE DATA"/>
      <sheetName val="DOOR WINDOW"/>
      <sheetName val="TORRENT CEMENT"/>
      <sheetName val="02.10.06"/>
      <sheetName val="ORDER-3"/>
      <sheetName val="DATA INPU KN (1)"/>
      <sheetName val="DATA INPU KN"/>
      <sheetName val="beam-reinft"/>
      <sheetName val="GM &amp; TA"/>
      <sheetName val="Cash Flow Working"/>
      <sheetName val="ABS_Sec C"/>
      <sheetName val="PART-I_(2)64"/>
      <sheetName val="final_abstract64"/>
      <sheetName val="Basement_Budget63"/>
      <sheetName val="Fee_Rate_Summary63"/>
      <sheetName val="Rate_analysis63"/>
      <sheetName val="Materials_Cost63"/>
      <sheetName val="10__&amp;_11__Rate_Code_&amp;_BQ63"/>
      <sheetName val="RES_STEEL_TO63"/>
      <sheetName val="Break_up_Sheet63"/>
      <sheetName val="B_&amp;_C_-_M_-_ccp63"/>
      <sheetName val="RMZ_Summary63"/>
      <sheetName val="Fill_this_out_first___63"/>
      <sheetName val="TBAL9697_-group_wise__sdpl63"/>
      <sheetName val="Fin_Sum63"/>
      <sheetName val="Site_Dev_BOQ63"/>
      <sheetName val="Staff_Forecast_spread63"/>
      <sheetName val="Field_Values63"/>
      <sheetName val="Structure_Bills_Qty63"/>
      <sheetName val="Builtup_Area63"/>
      <sheetName val="MASTER_RATE_ANALYSIS63"/>
      <sheetName val="Cop_-VGN63"/>
      <sheetName val="IO_List63"/>
      <sheetName val="BOQ_Direct_selling_cost63"/>
      <sheetName val="Stress_Calculation63"/>
      <sheetName val="Pipe_Supports63"/>
      <sheetName val="Materials_63"/>
      <sheetName val="MN_T_B_63"/>
      <sheetName val="ORDER_BOOKING3"/>
      <sheetName val="Break_Dw6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Keyword"/>
      <sheetName val="Auswahl"/>
      <sheetName val="factor_sheet35"/>
      <sheetName val="factor_sheet36"/>
      <sheetName val="Exp_63"/>
      <sheetName val="INDIGINEOUS_ITEMS_63"/>
      <sheetName val="E_&amp;_R63"/>
      <sheetName val="Load_Details(B1)63"/>
      <sheetName val="SPT_vs_PHI63"/>
      <sheetName val="Civil_Boq63"/>
      <sheetName val="PA-_Consutant_63"/>
      <sheetName val="Debits_as_on_12_04_0863"/>
      <sheetName val="Sheet3_(2)63"/>
      <sheetName val="INDORAMA_Group_June_0263"/>
      <sheetName val="cubes_M25 Nov-03"/>
      <sheetName val="Pile cap"/>
      <sheetName val="Boq (Main Building)"/>
      <sheetName val="Annexue B"/>
      <sheetName val="_Block_work1"/>
      <sheetName val="Flooring_&amp;_Road1"/>
      <sheetName val="BOM_1"/>
      <sheetName val="SUBMITED_bISS1"/>
      <sheetName val="TOTAL_SUMMARY1"/>
      <sheetName val="DOOR-WINDOW_SCHEDULE1"/>
      <sheetName val="BLOCK_WORK-GRD_FLR1"/>
      <sheetName val="Cleaning_&amp;_Grubbing1"/>
      <sheetName val="Abs_PMRL1"/>
      <sheetName val="220Kv_(2)1"/>
      <sheetName val="Japan_Reco1"/>
      <sheetName val="Source_Ref_1"/>
      <sheetName val="Name_List1"/>
      <sheetName val="water_prop_1"/>
      <sheetName val="Price_Comparison1"/>
      <sheetName val="BLOCK-A_(MEA_SHEET)1"/>
      <sheetName val="R_A_1"/>
      <sheetName val="costing_sheet1"/>
      <sheetName val="Labour_&amp;_Plant1"/>
      <sheetName val="Mar_Roster1"/>
      <sheetName val="4_Annex_1_Basic_rate1"/>
      <sheetName val="Door_Qty1"/>
      <sheetName val="Win_Qty1"/>
      <sheetName val="Capital_Structure1"/>
      <sheetName val="India_F&amp;S_Template1"/>
      <sheetName val="DETAILED__BOQ1"/>
      <sheetName val="BASIS_-DEC_081"/>
      <sheetName val="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Project_Budget_Worksheet1"/>
      <sheetName val="All_Components_Report1"/>
      <sheetName val="UNP-NCW_1"/>
      <sheetName val="BUD_07-081"/>
      <sheetName val="Final_Basic_rate1"/>
      <sheetName val="Elect_1"/>
      <sheetName val="old_boq1"/>
      <sheetName val="CABLENOS_1"/>
      <sheetName val="Works_-_Quote_Sheet1"/>
      <sheetName val="Lead_statement1"/>
      <sheetName val="Data_F8_BTR1"/>
      <sheetName val="Bill_1-BOQ-Civil_Works1"/>
      <sheetName val="Labour_Rate_1"/>
      <sheetName val="Material_List_1"/>
      <sheetName val="Sheet1_(2)1"/>
      <sheetName val="site_fab&amp;ernstr1"/>
      <sheetName val="2_1_受電設備棟1"/>
      <sheetName val="2_2_受・防火水槽1"/>
      <sheetName val="2_3_排水処理設備棟1"/>
      <sheetName val="2_4_倉庫棟1"/>
      <sheetName val="2_5_守衛棟1"/>
      <sheetName val="Step_11"/>
      <sheetName val="Core_Data"/>
      <sheetName val="2000_MOR"/>
      <sheetName val="Inc_St_-Link"/>
      <sheetName val="Main_Sheet"/>
      <sheetName val="Lookup_data"/>
      <sheetName val="13__Steel_-_Ratio"/>
      <sheetName val="CIV_INV&amp;EXP"/>
      <sheetName val="Civil_Works"/>
      <sheetName val="August_TB"/>
      <sheetName val="FLCB_List"/>
      <sheetName val="집계표(OPTION)"/>
      <sheetName val="Global_Assmptions1"/>
      <sheetName val="Data_sheet1"/>
      <sheetName val="NRC_Rationalisation1"/>
      <sheetName val="foot-slab_reinft1"/>
      <sheetName val="RA_11"/>
      <sheetName val="boq_lt"/>
      <sheetName val="MH(on_site)"/>
      <sheetName val="PMV Data"/>
      <sheetName val="HR &amp; Admin"/>
      <sheetName val="Exim FCL"/>
      <sheetName val="XREF"/>
      <sheetName val="7 Other Costs"/>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Steel-Circular"/>
      <sheetName val="PROCTO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MaterfÙ_x0002_G"/>
      <sheetName val="SSR 2010-11 Rates"/>
      <sheetName val="mtc esti"/>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ow r="52">
          <cell r="B52" t="str">
            <v>Main Panel</v>
          </cell>
        </row>
      </sheetData>
      <sheetData sheetId="197"/>
      <sheetData sheetId="198">
        <row r="52">
          <cell r="B52" t="str">
            <v>Main Panel</v>
          </cell>
        </row>
      </sheetData>
      <sheetData sheetId="199"/>
      <sheetData sheetId="200">
        <row r="52">
          <cell r="B52" t="str">
            <v>Main Panel</v>
          </cell>
        </row>
      </sheetData>
      <sheetData sheetId="201">
        <row r="52">
          <cell r="B52" t="str">
            <v>Main Panel</v>
          </cell>
        </row>
      </sheetData>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row r="52">
          <cell r="B52" t="str">
            <v>Main Panel</v>
          </cell>
        </row>
      </sheetData>
      <sheetData sheetId="210"/>
      <sheetData sheetId="211">
        <row r="52">
          <cell r="B52" t="str">
            <v>Main Panel</v>
          </cell>
        </row>
      </sheetData>
      <sheetData sheetId="212"/>
      <sheetData sheetId="213"/>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sheetData sheetId="47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sheetData sheetId="705"/>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ow r="52">
          <cell r="B52" t="str">
            <v>Main Panel</v>
          </cell>
        </row>
      </sheetData>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ow r="52">
          <cell r="B52" t="str">
            <v>Main Panel</v>
          </cell>
        </row>
      </sheetData>
      <sheetData sheetId="890">
        <row r="52">
          <cell r="B52" t="str">
            <v>Main Panel</v>
          </cell>
        </row>
      </sheetData>
      <sheetData sheetId="891">
        <row r="52">
          <cell r="B52" t="str">
            <v>Main Panel</v>
          </cell>
        </row>
      </sheetData>
      <sheetData sheetId="892">
        <row r="52">
          <cell r="B52" t="str">
            <v>Main Panel</v>
          </cell>
        </row>
      </sheetData>
      <sheetData sheetId="893">
        <row r="52">
          <cell r="B52" t="str">
            <v>Main Panel</v>
          </cell>
        </row>
      </sheetData>
      <sheetData sheetId="894">
        <row r="52">
          <cell r="B52" t="str">
            <v>Main Panel</v>
          </cell>
        </row>
      </sheetData>
      <sheetData sheetId="895">
        <row r="52">
          <cell r="B52" t="str">
            <v>Main Panel</v>
          </cell>
        </row>
      </sheetData>
      <sheetData sheetId="896">
        <row r="52">
          <cell r="B52" t="str">
            <v>Main Panel</v>
          </cell>
        </row>
      </sheetData>
      <sheetData sheetId="897">
        <row r="52">
          <cell r="B52" t="str">
            <v>Main Panel</v>
          </cell>
        </row>
      </sheetData>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ow r="52">
          <cell r="B52" t="str">
            <v>Main Panel</v>
          </cell>
        </row>
      </sheetData>
      <sheetData sheetId="963">
        <row r="52">
          <cell r="B52" t="str">
            <v>Main Panel</v>
          </cell>
        </row>
      </sheetData>
      <sheetData sheetId="964">
        <row r="52">
          <cell r="B52" t="str">
            <v>Main Panel</v>
          </cell>
        </row>
      </sheetData>
      <sheetData sheetId="965">
        <row r="52">
          <cell r="B52" t="str">
            <v>Main Panel</v>
          </cell>
        </row>
      </sheetData>
      <sheetData sheetId="966">
        <row r="52">
          <cell r="B52" t="str">
            <v>Main Panel</v>
          </cell>
        </row>
      </sheetData>
      <sheetData sheetId="967">
        <row r="52">
          <cell r="B52" t="str">
            <v>Main Panel</v>
          </cell>
        </row>
      </sheetData>
      <sheetData sheetId="968">
        <row r="52">
          <cell r="B52" t="str">
            <v>Main Panel</v>
          </cell>
        </row>
      </sheetData>
      <sheetData sheetId="969"/>
      <sheetData sheetId="970"/>
      <sheetData sheetId="971"/>
      <sheetData sheetId="972"/>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row r="52">
          <cell r="B52" t="str">
            <v>Main Panel</v>
          </cell>
        </row>
      </sheetData>
      <sheetData sheetId="1306">
        <row r="52">
          <cell r="B52" t="str">
            <v>Main Panel</v>
          </cell>
        </row>
      </sheetData>
      <sheetData sheetId="1307">
        <row r="52">
          <cell r="B52" t="str">
            <v>Main Panel</v>
          </cell>
        </row>
      </sheetData>
      <sheetData sheetId="1308">
        <row r="52">
          <cell r="B52" t="str">
            <v>Main Panel</v>
          </cell>
        </row>
      </sheetData>
      <sheetData sheetId="1309">
        <row r="52">
          <cell r="B52" t="str">
            <v>Main Panel</v>
          </cell>
        </row>
      </sheetData>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row r="52">
          <cell r="B52" t="str">
            <v>Main Panel</v>
          </cell>
        </row>
      </sheetData>
      <sheetData sheetId="1345">
        <row r="52">
          <cell r="B52" t="str">
            <v>Main Panel</v>
          </cell>
        </row>
      </sheetData>
      <sheetData sheetId="1346">
        <row r="52">
          <cell r="B52" t="str">
            <v>Main Panel</v>
          </cell>
        </row>
      </sheetData>
      <sheetData sheetId="1347">
        <row r="52">
          <cell r="B52" t="str">
            <v>Main Panel</v>
          </cell>
        </row>
      </sheetData>
      <sheetData sheetId="1348">
        <row r="52">
          <cell r="B52" t="str">
            <v>Main Panel</v>
          </cell>
        </row>
      </sheetData>
      <sheetData sheetId="1349">
        <row r="52">
          <cell r="B52" t="str">
            <v>Main Panel</v>
          </cell>
        </row>
      </sheetData>
      <sheetData sheetId="1350">
        <row r="52">
          <cell r="B52" t="str">
            <v>Main Panel</v>
          </cell>
        </row>
      </sheetData>
      <sheetData sheetId="1351">
        <row r="52">
          <cell r="B52" t="str">
            <v>Main Panel</v>
          </cell>
        </row>
      </sheetData>
      <sheetData sheetId="1352">
        <row r="52">
          <cell r="B52" t="str">
            <v>Main Panel</v>
          </cell>
        </row>
      </sheetData>
      <sheetData sheetId="1353">
        <row r="52">
          <cell r="B52" t="str">
            <v>Main Panel</v>
          </cell>
        </row>
      </sheetData>
      <sheetData sheetId="1354">
        <row r="52">
          <cell r="B52" t="str">
            <v>Main Panel</v>
          </cell>
        </row>
      </sheetData>
      <sheetData sheetId="1355">
        <row r="52">
          <cell r="B52" t="str">
            <v>Main Panel</v>
          </cell>
        </row>
      </sheetData>
      <sheetData sheetId="1356">
        <row r="52">
          <cell r="B52" t="str">
            <v>Main Panel</v>
          </cell>
        </row>
      </sheetData>
      <sheetData sheetId="1357">
        <row r="52">
          <cell r="B52" t="str">
            <v>Main Panel</v>
          </cell>
        </row>
      </sheetData>
      <sheetData sheetId="1358">
        <row r="52">
          <cell r="B52" t="str">
            <v>Main Panel</v>
          </cell>
        </row>
      </sheetData>
      <sheetData sheetId="1359">
        <row r="52">
          <cell r="B52" t="str">
            <v>Main Panel</v>
          </cell>
        </row>
      </sheetData>
      <sheetData sheetId="1360">
        <row r="52">
          <cell r="B52" t="str">
            <v>Main Panel</v>
          </cell>
        </row>
      </sheetData>
      <sheetData sheetId="1361">
        <row r="52">
          <cell r="B52" t="str">
            <v>Main Panel</v>
          </cell>
        </row>
      </sheetData>
      <sheetData sheetId="1362">
        <row r="52">
          <cell r="B52" t="str">
            <v>Main Panel</v>
          </cell>
        </row>
      </sheetData>
      <sheetData sheetId="1363">
        <row r="52">
          <cell r="B52" t="str">
            <v>Main Panel</v>
          </cell>
        </row>
      </sheetData>
      <sheetData sheetId="1364">
        <row r="52">
          <cell r="B52" t="str">
            <v>Main Panel</v>
          </cell>
        </row>
      </sheetData>
      <sheetData sheetId="1365">
        <row r="52">
          <cell r="B52" t="str">
            <v>Main Panel</v>
          </cell>
        </row>
      </sheetData>
      <sheetData sheetId="1366">
        <row r="52">
          <cell r="B52" t="str">
            <v>Main Panel</v>
          </cell>
        </row>
      </sheetData>
      <sheetData sheetId="1367">
        <row r="52">
          <cell r="B52" t="str">
            <v>Main Panel</v>
          </cell>
        </row>
      </sheetData>
      <sheetData sheetId="1368">
        <row r="52">
          <cell r="B52" t="str">
            <v>Main Panel</v>
          </cell>
        </row>
      </sheetData>
      <sheetData sheetId="1369">
        <row r="52">
          <cell r="B52" t="str">
            <v>Main Panel</v>
          </cell>
        </row>
      </sheetData>
      <sheetData sheetId="1370">
        <row r="52">
          <cell r="B52" t="str">
            <v>Main Panel</v>
          </cell>
        </row>
      </sheetData>
      <sheetData sheetId="1371">
        <row r="52">
          <cell r="B52" t="str">
            <v>Main Panel</v>
          </cell>
        </row>
      </sheetData>
      <sheetData sheetId="1372">
        <row r="52">
          <cell r="B52" t="str">
            <v>Main Panel</v>
          </cell>
        </row>
      </sheetData>
      <sheetData sheetId="1373">
        <row r="52">
          <cell r="B52" t="str">
            <v>Main Panel</v>
          </cell>
        </row>
      </sheetData>
      <sheetData sheetId="1374">
        <row r="52">
          <cell r="B52" t="str">
            <v>Main Panel</v>
          </cell>
        </row>
      </sheetData>
      <sheetData sheetId="1375">
        <row r="52">
          <cell r="B52" t="str">
            <v>Main Panel</v>
          </cell>
        </row>
      </sheetData>
      <sheetData sheetId="1376">
        <row r="52">
          <cell r="B52" t="str">
            <v>Main Panel</v>
          </cell>
        </row>
      </sheetData>
      <sheetData sheetId="1377">
        <row r="52">
          <cell r="B52" t="str">
            <v>Main Panel</v>
          </cell>
        </row>
      </sheetData>
      <sheetData sheetId="1378">
        <row r="52">
          <cell r="B52" t="str">
            <v>Main Panel</v>
          </cell>
        </row>
      </sheetData>
      <sheetData sheetId="1379">
        <row r="52">
          <cell r="B52" t="str">
            <v>Main Panel</v>
          </cell>
        </row>
      </sheetData>
      <sheetData sheetId="1380">
        <row r="52">
          <cell r="B52" t="str">
            <v>Main Panel</v>
          </cell>
        </row>
      </sheetData>
      <sheetData sheetId="1381">
        <row r="52">
          <cell r="B52" t="str">
            <v>Main Panel</v>
          </cell>
        </row>
      </sheetData>
      <sheetData sheetId="1382">
        <row r="52">
          <cell r="B52" t="str">
            <v>Main Panel</v>
          </cell>
        </row>
      </sheetData>
      <sheetData sheetId="1383">
        <row r="52">
          <cell r="B52" t="str">
            <v>Main Panel</v>
          </cell>
        </row>
      </sheetData>
      <sheetData sheetId="1384">
        <row r="52">
          <cell r="B52" t="str">
            <v>Main Panel</v>
          </cell>
        </row>
      </sheetData>
      <sheetData sheetId="1385">
        <row r="52">
          <cell r="B52" t="str">
            <v>Main Panel</v>
          </cell>
        </row>
      </sheetData>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row r="52">
          <cell r="B52" t="str">
            <v>Main Panel</v>
          </cell>
        </row>
      </sheetData>
      <sheetData sheetId="1422">
        <row r="52">
          <cell r="B52" t="str">
            <v>Main Panel</v>
          </cell>
        </row>
      </sheetData>
      <sheetData sheetId="1423">
        <row r="52">
          <cell r="B52" t="str">
            <v>Main Panel</v>
          </cell>
        </row>
      </sheetData>
      <sheetData sheetId="1424">
        <row r="52">
          <cell r="B52" t="str">
            <v>Main Panel</v>
          </cell>
        </row>
      </sheetData>
      <sheetData sheetId="1425">
        <row r="52">
          <cell r="B52" t="str">
            <v>Main Panel</v>
          </cell>
        </row>
      </sheetData>
      <sheetData sheetId="1426">
        <row r="52">
          <cell r="B52" t="str">
            <v>Main Panel</v>
          </cell>
        </row>
      </sheetData>
      <sheetData sheetId="1427">
        <row r="52">
          <cell r="B52" t="str">
            <v>Main Panel</v>
          </cell>
        </row>
      </sheetData>
      <sheetData sheetId="1428">
        <row r="52">
          <cell r="B52" t="str">
            <v>Main Panel</v>
          </cell>
        </row>
      </sheetData>
      <sheetData sheetId="1429">
        <row r="52">
          <cell r="B52" t="str">
            <v>Main Panel</v>
          </cell>
        </row>
      </sheetData>
      <sheetData sheetId="1430">
        <row r="52">
          <cell r="B52" t="str">
            <v>Main Panel</v>
          </cell>
        </row>
      </sheetData>
      <sheetData sheetId="1431">
        <row r="52">
          <cell r="B52" t="str">
            <v>Main Panel</v>
          </cell>
        </row>
      </sheetData>
      <sheetData sheetId="1432">
        <row r="52">
          <cell r="B52" t="str">
            <v>Main Panel</v>
          </cell>
        </row>
      </sheetData>
      <sheetData sheetId="1433">
        <row r="52">
          <cell r="B52" t="str">
            <v>Main Panel</v>
          </cell>
        </row>
      </sheetData>
      <sheetData sheetId="1434">
        <row r="52">
          <cell r="B52" t="str">
            <v>Main Panel</v>
          </cell>
        </row>
      </sheetData>
      <sheetData sheetId="1435">
        <row r="52">
          <cell r="B52" t="str">
            <v>Main Panel</v>
          </cell>
        </row>
      </sheetData>
      <sheetData sheetId="1436">
        <row r="52">
          <cell r="B52" t="str">
            <v>Main Panel</v>
          </cell>
        </row>
      </sheetData>
      <sheetData sheetId="1437">
        <row r="52">
          <cell r="B52" t="str">
            <v>Main Panel</v>
          </cell>
        </row>
      </sheetData>
      <sheetData sheetId="1438">
        <row r="52">
          <cell r="B52" t="str">
            <v>Main Panel</v>
          </cell>
        </row>
      </sheetData>
      <sheetData sheetId="1439">
        <row r="52">
          <cell r="B52" t="str">
            <v>Main Panel</v>
          </cell>
        </row>
      </sheetData>
      <sheetData sheetId="1440">
        <row r="52">
          <cell r="B52" t="str">
            <v>Main Panel</v>
          </cell>
        </row>
      </sheetData>
      <sheetData sheetId="1441">
        <row r="52">
          <cell r="B52" t="str">
            <v>Main Panel</v>
          </cell>
        </row>
      </sheetData>
      <sheetData sheetId="1442">
        <row r="52">
          <cell r="B52" t="str">
            <v>Main Panel</v>
          </cell>
        </row>
      </sheetData>
      <sheetData sheetId="1443">
        <row r="52">
          <cell r="B52" t="str">
            <v>Main Panel</v>
          </cell>
        </row>
      </sheetData>
      <sheetData sheetId="1444">
        <row r="52">
          <cell r="B52" t="str">
            <v>Main Panel</v>
          </cell>
        </row>
      </sheetData>
      <sheetData sheetId="1445">
        <row r="52">
          <cell r="B52" t="str">
            <v>Main Panel</v>
          </cell>
        </row>
      </sheetData>
      <sheetData sheetId="1446">
        <row r="52">
          <cell r="B52" t="str">
            <v>Main Panel</v>
          </cell>
        </row>
      </sheetData>
      <sheetData sheetId="1447">
        <row r="52">
          <cell r="B52" t="str">
            <v>Main Panel</v>
          </cell>
        </row>
      </sheetData>
      <sheetData sheetId="1448">
        <row r="52">
          <cell r="B52" t="str">
            <v>Main Panel</v>
          </cell>
        </row>
      </sheetData>
      <sheetData sheetId="1449">
        <row r="52">
          <cell r="B52" t="str">
            <v>Main Panel</v>
          </cell>
        </row>
      </sheetData>
      <sheetData sheetId="1450">
        <row r="52">
          <cell r="B52" t="str">
            <v>Main Panel</v>
          </cell>
        </row>
      </sheetData>
      <sheetData sheetId="1451">
        <row r="52">
          <cell r="B52" t="str">
            <v>Main Panel</v>
          </cell>
        </row>
      </sheetData>
      <sheetData sheetId="1452">
        <row r="52">
          <cell r="B52" t="str">
            <v>Main Panel</v>
          </cell>
        </row>
      </sheetData>
      <sheetData sheetId="1453">
        <row r="52">
          <cell r="B52" t="str">
            <v>Main Panel</v>
          </cell>
        </row>
      </sheetData>
      <sheetData sheetId="1454">
        <row r="52">
          <cell r="B52" t="str">
            <v>Main Panel</v>
          </cell>
        </row>
      </sheetData>
      <sheetData sheetId="1455">
        <row r="52">
          <cell r="B52" t="str">
            <v>Main Panel</v>
          </cell>
        </row>
      </sheetData>
      <sheetData sheetId="1456">
        <row r="52">
          <cell r="B52" t="str">
            <v>Main Panel</v>
          </cell>
        </row>
      </sheetData>
      <sheetData sheetId="1457">
        <row r="52">
          <cell r="B52" t="str">
            <v>Main Panel</v>
          </cell>
        </row>
      </sheetData>
      <sheetData sheetId="1458">
        <row r="52">
          <cell r="B52" t="str">
            <v>Main Panel</v>
          </cell>
        </row>
      </sheetData>
      <sheetData sheetId="1459">
        <row r="52">
          <cell r="B52" t="str">
            <v>Main Panel</v>
          </cell>
        </row>
      </sheetData>
      <sheetData sheetId="1460">
        <row r="52">
          <cell r="B52" t="str">
            <v>Main Panel</v>
          </cell>
        </row>
      </sheetData>
      <sheetData sheetId="1461">
        <row r="52">
          <cell r="B52" t="str">
            <v>Main Panel</v>
          </cell>
        </row>
      </sheetData>
      <sheetData sheetId="1462"/>
      <sheetData sheetId="1463">
        <row r="52">
          <cell r="B52" t="str">
            <v>Main Panel</v>
          </cell>
        </row>
      </sheetData>
      <sheetData sheetId="1464">
        <row r="52">
          <cell r="B52" t="str">
            <v>Main Panel</v>
          </cell>
        </row>
      </sheetData>
      <sheetData sheetId="1465">
        <row r="52">
          <cell r="B52" t="str">
            <v>Main Panel</v>
          </cell>
        </row>
      </sheetData>
      <sheetData sheetId="1466" refreshError="1"/>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row r="52">
          <cell r="B52" t="str">
            <v>Main Panel</v>
          </cell>
        </row>
      </sheetData>
      <sheetData sheetId="1495">
        <row r="52">
          <cell r="B52" t="str">
            <v>Main Panel</v>
          </cell>
        </row>
      </sheetData>
      <sheetData sheetId="1496">
        <row r="52">
          <cell r="B52" t="str">
            <v>Main Panel</v>
          </cell>
        </row>
      </sheetData>
      <sheetData sheetId="1497">
        <row r="52">
          <cell r="B52" t="str">
            <v>Main Panel</v>
          </cell>
        </row>
      </sheetData>
      <sheetData sheetId="1498">
        <row r="52">
          <cell r="B52" t="str">
            <v>Main Panel</v>
          </cell>
        </row>
      </sheetData>
      <sheetData sheetId="1499">
        <row r="52">
          <cell r="B52" t="str">
            <v>Main Panel</v>
          </cell>
        </row>
      </sheetData>
      <sheetData sheetId="1500">
        <row r="52">
          <cell r="B52" t="str">
            <v>Main Panel</v>
          </cell>
        </row>
      </sheetData>
      <sheetData sheetId="1501"/>
      <sheetData sheetId="1502"/>
      <sheetData sheetId="1503"/>
      <sheetData sheetId="1504"/>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row r="52">
          <cell r="B52" t="str">
            <v>Main Panel</v>
          </cell>
        </row>
      </sheetData>
      <sheetData sheetId="1572">
        <row r="52">
          <cell r="B52" t="str">
            <v>Main Panel</v>
          </cell>
        </row>
      </sheetData>
      <sheetData sheetId="1573">
        <row r="52">
          <cell r="B52" t="str">
            <v>Main Panel</v>
          </cell>
        </row>
      </sheetData>
      <sheetData sheetId="1574">
        <row r="52">
          <cell r="B52" t="str">
            <v>Main Panel</v>
          </cell>
        </row>
      </sheetData>
      <sheetData sheetId="1575">
        <row r="52">
          <cell r="B52" t="str">
            <v>Main Panel</v>
          </cell>
        </row>
      </sheetData>
      <sheetData sheetId="1576">
        <row r="52">
          <cell r="B52" t="str">
            <v>Main Panel</v>
          </cell>
        </row>
      </sheetData>
      <sheetData sheetId="1577">
        <row r="52">
          <cell r="B52" t="str">
            <v>Main Panel</v>
          </cell>
        </row>
      </sheetData>
      <sheetData sheetId="1578"/>
      <sheetData sheetId="1579"/>
      <sheetData sheetId="1580"/>
      <sheetData sheetId="158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ow r="52">
          <cell r="B52" t="str">
            <v>Main Panel</v>
          </cell>
        </row>
      </sheetData>
      <sheetData sheetId="1621">
        <row r="52">
          <cell r="B52" t="str">
            <v>Main Panel</v>
          </cell>
        </row>
      </sheetData>
      <sheetData sheetId="1622">
        <row r="52">
          <cell r="B52" t="str">
            <v>Main Panel</v>
          </cell>
        </row>
      </sheetData>
      <sheetData sheetId="1623">
        <row r="52">
          <cell r="B52" t="str">
            <v>Main Panel</v>
          </cell>
        </row>
      </sheetData>
      <sheetData sheetId="1624">
        <row r="52">
          <cell r="B52" t="str">
            <v>Main Panel</v>
          </cell>
        </row>
      </sheetData>
      <sheetData sheetId="1625">
        <row r="52">
          <cell r="B52" t="str">
            <v>Main Panel</v>
          </cell>
        </row>
      </sheetData>
      <sheetData sheetId="1626">
        <row r="52">
          <cell r="B52" t="str">
            <v>Main Panel</v>
          </cell>
        </row>
      </sheetData>
      <sheetData sheetId="1627">
        <row r="52">
          <cell r="B52" t="str">
            <v>Main Panel</v>
          </cell>
        </row>
      </sheetData>
      <sheetData sheetId="1628">
        <row r="52">
          <cell r="B52" t="str">
            <v>Main Panel</v>
          </cell>
        </row>
      </sheetData>
      <sheetData sheetId="1629">
        <row r="52">
          <cell r="B52" t="str">
            <v>Main Panel</v>
          </cell>
        </row>
      </sheetData>
      <sheetData sheetId="1630">
        <row r="52">
          <cell r="B52" t="str">
            <v>Main Panel</v>
          </cell>
        </row>
      </sheetData>
      <sheetData sheetId="1631">
        <row r="52">
          <cell r="B52" t="str">
            <v>Main Panel</v>
          </cell>
        </row>
      </sheetData>
      <sheetData sheetId="1632">
        <row r="52">
          <cell r="B52" t="str">
            <v>Main Panel</v>
          </cell>
        </row>
      </sheetData>
      <sheetData sheetId="1633">
        <row r="52">
          <cell r="B52" t="str">
            <v>Main Panel</v>
          </cell>
        </row>
      </sheetData>
      <sheetData sheetId="1634">
        <row r="52">
          <cell r="B52" t="str">
            <v>Main Panel</v>
          </cell>
        </row>
      </sheetData>
      <sheetData sheetId="1635">
        <row r="52">
          <cell r="B52" t="str">
            <v>Main Panel</v>
          </cell>
        </row>
      </sheetData>
      <sheetData sheetId="1636">
        <row r="52">
          <cell r="B52" t="str">
            <v>Main Panel</v>
          </cell>
        </row>
      </sheetData>
      <sheetData sheetId="1637">
        <row r="52">
          <cell r="B52" t="str">
            <v>Main Panel</v>
          </cell>
        </row>
      </sheetData>
      <sheetData sheetId="1638">
        <row r="52">
          <cell r="B52" t="str">
            <v>Main Panel</v>
          </cell>
        </row>
      </sheetData>
      <sheetData sheetId="1639">
        <row r="52">
          <cell r="B52" t="str">
            <v>Main Panel</v>
          </cell>
        </row>
      </sheetData>
      <sheetData sheetId="1640">
        <row r="52">
          <cell r="B52" t="str">
            <v>Main Panel</v>
          </cell>
        </row>
      </sheetData>
      <sheetData sheetId="1641">
        <row r="52">
          <cell r="B52" t="str">
            <v>Main Panel</v>
          </cell>
        </row>
      </sheetData>
      <sheetData sheetId="1642">
        <row r="52">
          <cell r="B52" t="str">
            <v>Main Panel</v>
          </cell>
        </row>
      </sheetData>
      <sheetData sheetId="1643">
        <row r="52">
          <cell r="B52" t="str">
            <v>Main Panel</v>
          </cell>
        </row>
      </sheetData>
      <sheetData sheetId="1644">
        <row r="52">
          <cell r="B52" t="str">
            <v>Main Panel</v>
          </cell>
        </row>
      </sheetData>
      <sheetData sheetId="1645">
        <row r="52">
          <cell r="B52" t="str">
            <v>Main Panel</v>
          </cell>
        </row>
      </sheetData>
      <sheetData sheetId="1646">
        <row r="52">
          <cell r="B52" t="str">
            <v>Main Panel</v>
          </cell>
        </row>
      </sheetData>
      <sheetData sheetId="1647">
        <row r="52">
          <cell r="B52" t="str">
            <v>Main Panel</v>
          </cell>
        </row>
      </sheetData>
      <sheetData sheetId="1648">
        <row r="52">
          <cell r="B52" t="str">
            <v>Main Panel</v>
          </cell>
        </row>
      </sheetData>
      <sheetData sheetId="1649">
        <row r="52">
          <cell r="B52" t="str">
            <v>Main Panel</v>
          </cell>
        </row>
      </sheetData>
      <sheetData sheetId="1650">
        <row r="52">
          <cell r="B52" t="str">
            <v>Main Panel</v>
          </cell>
        </row>
      </sheetData>
      <sheetData sheetId="1651">
        <row r="52">
          <cell r="B52" t="str">
            <v>Main Panel</v>
          </cell>
        </row>
      </sheetData>
      <sheetData sheetId="1652">
        <row r="52">
          <cell r="B52" t="str">
            <v>Main Panel</v>
          </cell>
        </row>
      </sheetData>
      <sheetData sheetId="1653">
        <row r="52">
          <cell r="B52" t="str">
            <v>Main Panel</v>
          </cell>
        </row>
      </sheetData>
      <sheetData sheetId="1654">
        <row r="52">
          <cell r="B52" t="str">
            <v>Main Panel</v>
          </cell>
        </row>
      </sheetData>
      <sheetData sheetId="1655"/>
      <sheetData sheetId="1656"/>
      <sheetData sheetId="1657"/>
      <sheetData sheetId="1658"/>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row r="52">
          <cell r="B52" t="str">
            <v>Main Panel</v>
          </cell>
        </row>
      </sheetData>
      <sheetData sheetId="1727">
        <row r="52">
          <cell r="B52" t="str">
            <v>Main Panel</v>
          </cell>
        </row>
      </sheetData>
      <sheetData sheetId="1728">
        <row r="52">
          <cell r="B52" t="str">
            <v>Main Panel</v>
          </cell>
        </row>
      </sheetData>
      <sheetData sheetId="1729">
        <row r="52">
          <cell r="B52" t="str">
            <v>Main Panel</v>
          </cell>
        </row>
      </sheetData>
      <sheetData sheetId="1730">
        <row r="52">
          <cell r="B52" t="str">
            <v>Main Panel</v>
          </cell>
        </row>
      </sheetData>
      <sheetData sheetId="1731">
        <row r="52">
          <cell r="B52" t="str">
            <v>Main Panel</v>
          </cell>
        </row>
      </sheetData>
      <sheetData sheetId="1732">
        <row r="52">
          <cell r="B52" t="str">
            <v>Main Panel</v>
          </cell>
        </row>
      </sheetData>
      <sheetData sheetId="1733"/>
      <sheetData sheetId="1734"/>
      <sheetData sheetId="1735"/>
      <sheetData sheetId="1736"/>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row r="52">
          <cell r="B52" t="str">
            <v>Main Panel</v>
          </cell>
        </row>
      </sheetData>
      <sheetData sheetId="1964">
        <row r="52">
          <cell r="B52" t="str">
            <v>Main Panel</v>
          </cell>
        </row>
      </sheetData>
      <sheetData sheetId="1965">
        <row r="52">
          <cell r="B52" t="str">
            <v>Main Panel</v>
          </cell>
        </row>
      </sheetData>
      <sheetData sheetId="1966">
        <row r="52">
          <cell r="B52" t="str">
            <v>Main Panel</v>
          </cell>
        </row>
      </sheetData>
      <sheetData sheetId="1967">
        <row r="52">
          <cell r="B52" t="str">
            <v>Main Panel</v>
          </cell>
        </row>
      </sheetData>
      <sheetData sheetId="1968">
        <row r="52">
          <cell r="B52" t="str">
            <v>Main Panel</v>
          </cell>
        </row>
      </sheetData>
      <sheetData sheetId="1969">
        <row r="52">
          <cell r="B52" t="str">
            <v>Main Panel</v>
          </cell>
        </row>
      </sheetData>
      <sheetData sheetId="1970">
        <row r="52">
          <cell r="B52" t="str">
            <v>Main Panel</v>
          </cell>
        </row>
      </sheetData>
      <sheetData sheetId="1971">
        <row r="52">
          <cell r="B52" t="str">
            <v>Main Panel</v>
          </cell>
        </row>
      </sheetData>
      <sheetData sheetId="1972">
        <row r="52">
          <cell r="B52" t="str">
            <v>Main Panel</v>
          </cell>
        </row>
      </sheetData>
      <sheetData sheetId="1973">
        <row r="52">
          <cell r="B52" t="str">
            <v>Main Panel</v>
          </cell>
        </row>
      </sheetData>
      <sheetData sheetId="1974">
        <row r="52">
          <cell r="B52" t="str">
            <v>Main Panel</v>
          </cell>
        </row>
      </sheetData>
      <sheetData sheetId="1975">
        <row r="52">
          <cell r="B52" t="str">
            <v>Main Panel</v>
          </cell>
        </row>
      </sheetData>
      <sheetData sheetId="1976">
        <row r="52">
          <cell r="B52" t="str">
            <v>Main Panel</v>
          </cell>
        </row>
      </sheetData>
      <sheetData sheetId="1977">
        <row r="52">
          <cell r="B52" t="str">
            <v>Main Panel</v>
          </cell>
        </row>
      </sheetData>
      <sheetData sheetId="1978">
        <row r="52">
          <cell r="B52" t="str">
            <v>Main Panel</v>
          </cell>
        </row>
      </sheetData>
      <sheetData sheetId="1979">
        <row r="52">
          <cell r="B52" t="str">
            <v>Main Panel</v>
          </cell>
        </row>
      </sheetData>
      <sheetData sheetId="1980">
        <row r="52">
          <cell r="B52" t="str">
            <v>Main Panel</v>
          </cell>
        </row>
      </sheetData>
      <sheetData sheetId="1981">
        <row r="52">
          <cell r="B52" t="str">
            <v>Main Panel</v>
          </cell>
        </row>
      </sheetData>
      <sheetData sheetId="1982">
        <row r="52">
          <cell r="B52" t="str">
            <v>Main Panel</v>
          </cell>
        </row>
      </sheetData>
      <sheetData sheetId="1983">
        <row r="52">
          <cell r="B52" t="str">
            <v>Main Panel</v>
          </cell>
        </row>
      </sheetData>
      <sheetData sheetId="1984">
        <row r="52">
          <cell r="B52" t="str">
            <v>Main Panel</v>
          </cell>
        </row>
      </sheetData>
      <sheetData sheetId="1985">
        <row r="52">
          <cell r="B52" t="str">
            <v>Main Panel</v>
          </cell>
        </row>
      </sheetData>
      <sheetData sheetId="1986">
        <row r="52">
          <cell r="B52" t="str">
            <v>Main Panel</v>
          </cell>
        </row>
      </sheetData>
      <sheetData sheetId="1987">
        <row r="52">
          <cell r="B52" t="str">
            <v>Main Panel</v>
          </cell>
        </row>
      </sheetData>
      <sheetData sheetId="1988">
        <row r="52">
          <cell r="B52" t="str">
            <v>Main Panel</v>
          </cell>
        </row>
      </sheetData>
      <sheetData sheetId="1989">
        <row r="52">
          <cell r="B52" t="str">
            <v>Main Panel</v>
          </cell>
        </row>
      </sheetData>
      <sheetData sheetId="1990">
        <row r="52">
          <cell r="B52" t="str">
            <v>Main Panel</v>
          </cell>
        </row>
      </sheetData>
      <sheetData sheetId="1991">
        <row r="52">
          <cell r="B52" t="str">
            <v>Main Panel</v>
          </cell>
        </row>
      </sheetData>
      <sheetData sheetId="1992">
        <row r="52">
          <cell r="B52" t="str">
            <v>Main Panel</v>
          </cell>
        </row>
      </sheetData>
      <sheetData sheetId="1993">
        <row r="52">
          <cell r="B52" t="str">
            <v>Main Panel</v>
          </cell>
        </row>
      </sheetData>
      <sheetData sheetId="1994">
        <row r="52">
          <cell r="B52" t="str">
            <v>Main Panel</v>
          </cell>
        </row>
      </sheetData>
      <sheetData sheetId="1995">
        <row r="52">
          <cell r="B52" t="str">
            <v>Main Panel</v>
          </cell>
        </row>
      </sheetData>
      <sheetData sheetId="1996">
        <row r="52">
          <cell r="B52" t="str">
            <v>Main Panel</v>
          </cell>
        </row>
      </sheetData>
      <sheetData sheetId="1997">
        <row r="52">
          <cell r="B52" t="str">
            <v>Main Panel</v>
          </cell>
        </row>
      </sheetData>
      <sheetData sheetId="1998">
        <row r="52">
          <cell r="B52" t="str">
            <v>Main Panel</v>
          </cell>
        </row>
      </sheetData>
      <sheetData sheetId="1999">
        <row r="52">
          <cell r="B52" t="str">
            <v>Main Panel</v>
          </cell>
        </row>
      </sheetData>
      <sheetData sheetId="2000">
        <row r="52">
          <cell r="B52" t="str">
            <v>Main Panel</v>
          </cell>
        </row>
      </sheetData>
      <sheetData sheetId="2001">
        <row r="52">
          <cell r="B52" t="str">
            <v>Main Panel</v>
          </cell>
        </row>
      </sheetData>
      <sheetData sheetId="2002">
        <row r="52">
          <cell r="B52" t="str">
            <v>Main Panel</v>
          </cell>
        </row>
      </sheetData>
      <sheetData sheetId="2003">
        <row r="52">
          <cell r="B52" t="str">
            <v>Main Panel</v>
          </cell>
        </row>
      </sheetData>
      <sheetData sheetId="2004">
        <row r="52">
          <cell r="B52" t="str">
            <v>Main Panel</v>
          </cell>
        </row>
      </sheetData>
      <sheetData sheetId="2005">
        <row r="52">
          <cell r="B52" t="str">
            <v>Main Panel</v>
          </cell>
        </row>
      </sheetData>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row r="52">
          <cell r="B52" t="str">
            <v>Main Panel</v>
          </cell>
        </row>
      </sheetData>
      <sheetData sheetId="2042">
        <row r="52">
          <cell r="B52" t="str">
            <v>Main Panel</v>
          </cell>
        </row>
      </sheetData>
      <sheetData sheetId="2043">
        <row r="52">
          <cell r="B52" t="str">
            <v>Main Panel</v>
          </cell>
        </row>
      </sheetData>
      <sheetData sheetId="2044">
        <row r="52">
          <cell r="B52" t="str">
            <v>Main Panel</v>
          </cell>
        </row>
      </sheetData>
      <sheetData sheetId="2045">
        <row r="52">
          <cell r="B52" t="str">
            <v>Main Panel</v>
          </cell>
        </row>
      </sheetData>
      <sheetData sheetId="2046">
        <row r="52">
          <cell r="B52" t="str">
            <v>Main Panel</v>
          </cell>
        </row>
      </sheetData>
      <sheetData sheetId="2047">
        <row r="52">
          <cell r="B52" t="str">
            <v>Main Panel</v>
          </cell>
        </row>
      </sheetData>
      <sheetData sheetId="2048">
        <row r="52">
          <cell r="B52" t="str">
            <v>Main Panel</v>
          </cell>
        </row>
      </sheetData>
      <sheetData sheetId="2049">
        <row r="52">
          <cell r="B52" t="str">
            <v>Main Panel</v>
          </cell>
        </row>
      </sheetData>
      <sheetData sheetId="2050">
        <row r="52">
          <cell r="B52" t="str">
            <v>Main Panel</v>
          </cell>
        </row>
      </sheetData>
      <sheetData sheetId="2051">
        <row r="52">
          <cell r="B52" t="str">
            <v>Main Panel</v>
          </cell>
        </row>
      </sheetData>
      <sheetData sheetId="2052">
        <row r="52">
          <cell r="B52" t="str">
            <v>Main Panel</v>
          </cell>
        </row>
      </sheetData>
      <sheetData sheetId="2053">
        <row r="52">
          <cell r="B52" t="str">
            <v>Main Panel</v>
          </cell>
        </row>
      </sheetData>
      <sheetData sheetId="2054">
        <row r="52">
          <cell r="B52" t="str">
            <v>Main Panel</v>
          </cell>
        </row>
      </sheetData>
      <sheetData sheetId="2055">
        <row r="52">
          <cell r="B52" t="str">
            <v>Main Panel</v>
          </cell>
        </row>
      </sheetData>
      <sheetData sheetId="2056">
        <row r="52">
          <cell r="B52" t="str">
            <v>Main Panel</v>
          </cell>
        </row>
      </sheetData>
      <sheetData sheetId="2057">
        <row r="52">
          <cell r="B52" t="str">
            <v>Main Panel</v>
          </cell>
        </row>
      </sheetData>
      <sheetData sheetId="2058">
        <row r="52">
          <cell r="B52" t="str">
            <v>Main Panel</v>
          </cell>
        </row>
      </sheetData>
      <sheetData sheetId="2059">
        <row r="52">
          <cell r="B52" t="str">
            <v>Main Panel</v>
          </cell>
        </row>
      </sheetData>
      <sheetData sheetId="2060">
        <row r="52">
          <cell r="B52" t="str">
            <v>Main Panel</v>
          </cell>
        </row>
      </sheetData>
      <sheetData sheetId="2061">
        <row r="52">
          <cell r="B52" t="str">
            <v>Main Panel</v>
          </cell>
        </row>
      </sheetData>
      <sheetData sheetId="2062">
        <row r="52">
          <cell r="B52" t="str">
            <v>Main Panel</v>
          </cell>
        </row>
      </sheetData>
      <sheetData sheetId="2063">
        <row r="52">
          <cell r="B52" t="str">
            <v>Main Panel</v>
          </cell>
        </row>
      </sheetData>
      <sheetData sheetId="2064">
        <row r="52">
          <cell r="B52" t="str">
            <v>Main Panel</v>
          </cell>
        </row>
      </sheetData>
      <sheetData sheetId="2065">
        <row r="52">
          <cell r="B52" t="str">
            <v>Main Panel</v>
          </cell>
        </row>
      </sheetData>
      <sheetData sheetId="2066">
        <row r="52">
          <cell r="B52" t="str">
            <v>Main Panel</v>
          </cell>
        </row>
      </sheetData>
      <sheetData sheetId="2067">
        <row r="52">
          <cell r="B52" t="str">
            <v>Main Panel</v>
          </cell>
        </row>
      </sheetData>
      <sheetData sheetId="2068">
        <row r="52">
          <cell r="B52" t="str">
            <v>Main Panel</v>
          </cell>
        </row>
      </sheetData>
      <sheetData sheetId="2069">
        <row r="52">
          <cell r="B52" t="str">
            <v>Main Panel</v>
          </cell>
        </row>
      </sheetData>
      <sheetData sheetId="2070">
        <row r="52">
          <cell r="B52" t="str">
            <v>Main Panel</v>
          </cell>
        </row>
      </sheetData>
      <sheetData sheetId="2071">
        <row r="52">
          <cell r="B52" t="str">
            <v>Main Panel</v>
          </cell>
        </row>
      </sheetData>
      <sheetData sheetId="2072">
        <row r="52">
          <cell r="B52" t="str">
            <v>Main Panel</v>
          </cell>
        </row>
      </sheetData>
      <sheetData sheetId="2073">
        <row r="52">
          <cell r="B52" t="str">
            <v>Main Panel</v>
          </cell>
        </row>
      </sheetData>
      <sheetData sheetId="2074">
        <row r="52">
          <cell r="B52" t="str">
            <v>Main Panel</v>
          </cell>
        </row>
      </sheetData>
      <sheetData sheetId="2075">
        <row r="52">
          <cell r="B52" t="str">
            <v>Main Panel</v>
          </cell>
        </row>
      </sheetData>
      <sheetData sheetId="2076">
        <row r="52">
          <cell r="B52" t="str">
            <v>Main Panel</v>
          </cell>
        </row>
      </sheetData>
      <sheetData sheetId="2077">
        <row r="52">
          <cell r="B52" t="str">
            <v>Main Panel</v>
          </cell>
        </row>
      </sheetData>
      <sheetData sheetId="2078">
        <row r="52">
          <cell r="B52" t="str">
            <v>Main Panel</v>
          </cell>
        </row>
      </sheetData>
      <sheetData sheetId="2079">
        <row r="52">
          <cell r="B52" t="str">
            <v>Main Panel</v>
          </cell>
        </row>
      </sheetData>
      <sheetData sheetId="2080">
        <row r="52">
          <cell r="B52" t="str">
            <v>Main Panel</v>
          </cell>
        </row>
      </sheetData>
      <sheetData sheetId="2081">
        <row r="52">
          <cell r="B52" t="str">
            <v>Main Panel</v>
          </cell>
        </row>
      </sheetData>
      <sheetData sheetId="2082">
        <row r="52">
          <cell r="B52" t="str">
            <v>Main Panel</v>
          </cell>
        </row>
      </sheetData>
      <sheetData sheetId="2083">
        <row r="52">
          <cell r="B52" t="str">
            <v>Main Panel</v>
          </cell>
        </row>
      </sheetData>
      <sheetData sheetId="2084">
        <row r="52">
          <cell r="B52" t="str">
            <v>Main Panel</v>
          </cell>
        </row>
      </sheetData>
      <sheetData sheetId="2085">
        <row r="52">
          <cell r="B52" t="str">
            <v>Main Panel</v>
          </cell>
        </row>
      </sheetData>
      <sheetData sheetId="2086">
        <row r="52">
          <cell r="B52" t="str">
            <v>Main Panel</v>
          </cell>
        </row>
      </sheetData>
      <sheetData sheetId="2087">
        <row r="52">
          <cell r="B52" t="str">
            <v>Main Panel</v>
          </cell>
        </row>
      </sheetData>
      <sheetData sheetId="2088">
        <row r="52">
          <cell r="B52" t="str">
            <v>Main Panel</v>
          </cell>
        </row>
      </sheetData>
      <sheetData sheetId="2089">
        <row r="52">
          <cell r="B52" t="str">
            <v>Main Panel</v>
          </cell>
        </row>
      </sheetData>
      <sheetData sheetId="2090">
        <row r="52">
          <cell r="B52" t="str">
            <v>Main Panel</v>
          </cell>
        </row>
      </sheetData>
      <sheetData sheetId="2091">
        <row r="52">
          <cell r="B52" t="str">
            <v>Main Panel</v>
          </cell>
        </row>
      </sheetData>
      <sheetData sheetId="2092">
        <row r="52">
          <cell r="B52" t="str">
            <v>Main Panel</v>
          </cell>
        </row>
      </sheetData>
      <sheetData sheetId="2093">
        <row r="52">
          <cell r="B52" t="str">
            <v>Main Panel</v>
          </cell>
        </row>
      </sheetData>
      <sheetData sheetId="2094">
        <row r="52">
          <cell r="B52" t="str">
            <v>Main Panel</v>
          </cell>
        </row>
      </sheetData>
      <sheetData sheetId="2095">
        <row r="52">
          <cell r="B52" t="str">
            <v>Main Panel</v>
          </cell>
        </row>
      </sheetData>
      <sheetData sheetId="2096">
        <row r="52">
          <cell r="B52" t="str">
            <v>Main Panel</v>
          </cell>
        </row>
      </sheetData>
      <sheetData sheetId="2097">
        <row r="52">
          <cell r="B52" t="str">
            <v>Main Panel</v>
          </cell>
        </row>
      </sheetData>
      <sheetData sheetId="2098">
        <row r="52">
          <cell r="B52" t="str">
            <v>Main Panel</v>
          </cell>
        </row>
      </sheetData>
      <sheetData sheetId="2099">
        <row r="52">
          <cell r="B52" t="str">
            <v>Main Panel</v>
          </cell>
        </row>
      </sheetData>
      <sheetData sheetId="2100">
        <row r="52">
          <cell r="B52" t="str">
            <v>Main Panel</v>
          </cell>
        </row>
      </sheetData>
      <sheetData sheetId="2101">
        <row r="52">
          <cell r="B52" t="str">
            <v>Main Panel</v>
          </cell>
        </row>
      </sheetData>
      <sheetData sheetId="2102">
        <row r="52">
          <cell r="B52" t="str">
            <v>Main Panel</v>
          </cell>
        </row>
      </sheetData>
      <sheetData sheetId="2103">
        <row r="52">
          <cell r="B52" t="str">
            <v>Main Panel</v>
          </cell>
        </row>
      </sheetData>
      <sheetData sheetId="2104">
        <row r="52">
          <cell r="B52" t="str">
            <v>Main Panel</v>
          </cell>
        </row>
      </sheetData>
      <sheetData sheetId="2105">
        <row r="52">
          <cell r="B52" t="str">
            <v>Main Panel</v>
          </cell>
        </row>
      </sheetData>
      <sheetData sheetId="2106">
        <row r="52">
          <cell r="B52" t="str">
            <v>Main Panel</v>
          </cell>
        </row>
      </sheetData>
      <sheetData sheetId="2107">
        <row r="52">
          <cell r="B52" t="str">
            <v>Main Panel</v>
          </cell>
        </row>
      </sheetData>
      <sheetData sheetId="2108">
        <row r="52">
          <cell r="B52" t="str">
            <v>Main Panel</v>
          </cell>
        </row>
      </sheetData>
      <sheetData sheetId="2109">
        <row r="52">
          <cell r="B52" t="str">
            <v>Main Panel</v>
          </cell>
        </row>
      </sheetData>
      <sheetData sheetId="2110">
        <row r="52">
          <cell r="B52" t="str">
            <v>Main Panel</v>
          </cell>
        </row>
      </sheetData>
      <sheetData sheetId="2111">
        <row r="52">
          <cell r="B52" t="str">
            <v>Main Panel</v>
          </cell>
        </row>
      </sheetData>
      <sheetData sheetId="2112">
        <row r="52">
          <cell r="B52" t="str">
            <v>Main Panel</v>
          </cell>
        </row>
      </sheetData>
      <sheetData sheetId="2113">
        <row r="52">
          <cell r="B52" t="str">
            <v>Main Panel</v>
          </cell>
        </row>
      </sheetData>
      <sheetData sheetId="2114">
        <row r="52">
          <cell r="B52" t="str">
            <v>Main Panel</v>
          </cell>
        </row>
      </sheetData>
      <sheetData sheetId="2115">
        <row r="52">
          <cell r="B52" t="str">
            <v>Main Panel</v>
          </cell>
        </row>
      </sheetData>
      <sheetData sheetId="2116">
        <row r="52">
          <cell r="B52" t="str">
            <v>Main Panel</v>
          </cell>
        </row>
      </sheetData>
      <sheetData sheetId="2117">
        <row r="52">
          <cell r="B52" t="str">
            <v>Main Panel</v>
          </cell>
        </row>
      </sheetData>
      <sheetData sheetId="2118">
        <row r="52">
          <cell r="B52" t="str">
            <v>Main Panel</v>
          </cell>
        </row>
      </sheetData>
      <sheetData sheetId="2119">
        <row r="52">
          <cell r="B52" t="str">
            <v>Main Panel</v>
          </cell>
        </row>
      </sheetData>
      <sheetData sheetId="2120"/>
      <sheetData sheetId="2121"/>
      <sheetData sheetId="2122"/>
      <sheetData sheetId="2123"/>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row r="52">
          <cell r="B52" t="str">
            <v>Main Panel</v>
          </cell>
        </row>
      </sheetData>
      <sheetData sheetId="2192">
        <row r="52">
          <cell r="B52" t="str">
            <v>Main Panel</v>
          </cell>
        </row>
      </sheetData>
      <sheetData sheetId="2193">
        <row r="52">
          <cell r="B52" t="str">
            <v>Main Panel</v>
          </cell>
        </row>
      </sheetData>
      <sheetData sheetId="2194">
        <row r="52">
          <cell r="B52" t="str">
            <v>Main Panel</v>
          </cell>
        </row>
      </sheetData>
      <sheetData sheetId="2195">
        <row r="52">
          <cell r="B52" t="str">
            <v>Main Panel</v>
          </cell>
        </row>
      </sheetData>
      <sheetData sheetId="2196">
        <row r="52">
          <cell r="B52" t="str">
            <v>Main Panel</v>
          </cell>
        </row>
      </sheetData>
      <sheetData sheetId="2197">
        <row r="52">
          <cell r="B52" t="str">
            <v>Main Panel</v>
          </cell>
        </row>
      </sheetData>
      <sheetData sheetId="2198"/>
      <sheetData sheetId="2199"/>
      <sheetData sheetId="2200"/>
      <sheetData sheetId="220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ow r="52">
          <cell r="B52" t="str">
            <v>Main Panel</v>
          </cell>
        </row>
      </sheetData>
      <sheetData sheetId="2319">
        <row r="52">
          <cell r="B52" t="str">
            <v>Main Panel</v>
          </cell>
        </row>
      </sheetData>
      <sheetData sheetId="2320">
        <row r="52">
          <cell r="B52" t="str">
            <v>Main Panel</v>
          </cell>
        </row>
      </sheetData>
      <sheetData sheetId="2321">
        <row r="52">
          <cell r="B52" t="str">
            <v>Main Panel</v>
          </cell>
        </row>
      </sheetData>
      <sheetData sheetId="2322">
        <row r="52">
          <cell r="B52" t="str">
            <v>Main Panel</v>
          </cell>
        </row>
      </sheetData>
      <sheetData sheetId="2323">
        <row r="52">
          <cell r="B52" t="str">
            <v>Main Panel</v>
          </cell>
        </row>
      </sheetData>
      <sheetData sheetId="2324">
        <row r="52">
          <cell r="B52" t="str">
            <v>Main Panel</v>
          </cell>
        </row>
      </sheetData>
      <sheetData sheetId="2325">
        <row r="52">
          <cell r="B52" t="str">
            <v>Main Panel</v>
          </cell>
        </row>
      </sheetData>
      <sheetData sheetId="2326">
        <row r="52">
          <cell r="B52" t="str">
            <v>Main Panel</v>
          </cell>
        </row>
      </sheetData>
      <sheetData sheetId="2327">
        <row r="52">
          <cell r="B52" t="str">
            <v>Main Panel</v>
          </cell>
        </row>
      </sheetData>
      <sheetData sheetId="2328">
        <row r="52">
          <cell r="B52" t="str">
            <v>Main Panel</v>
          </cell>
        </row>
      </sheetData>
      <sheetData sheetId="2329">
        <row r="52">
          <cell r="B52" t="str">
            <v>Main Panel</v>
          </cell>
        </row>
      </sheetData>
      <sheetData sheetId="2330">
        <row r="52">
          <cell r="B52" t="str">
            <v>Main Panel</v>
          </cell>
        </row>
      </sheetData>
      <sheetData sheetId="2331">
        <row r="52">
          <cell r="B52" t="str">
            <v>Main Panel</v>
          </cell>
        </row>
      </sheetData>
      <sheetData sheetId="2332">
        <row r="52">
          <cell r="B52" t="str">
            <v>Main Panel</v>
          </cell>
        </row>
      </sheetData>
      <sheetData sheetId="2333">
        <row r="52">
          <cell r="B52" t="str">
            <v>Main Panel</v>
          </cell>
        </row>
      </sheetData>
      <sheetData sheetId="2334">
        <row r="52">
          <cell r="B52" t="str">
            <v>Main Panel</v>
          </cell>
        </row>
      </sheetData>
      <sheetData sheetId="2335">
        <row r="52">
          <cell r="B52" t="str">
            <v>Main Panel</v>
          </cell>
        </row>
      </sheetData>
      <sheetData sheetId="2336">
        <row r="52">
          <cell r="B52" t="str">
            <v>Main Panel</v>
          </cell>
        </row>
      </sheetData>
      <sheetData sheetId="2337">
        <row r="52">
          <cell r="B52" t="str">
            <v>Main Panel</v>
          </cell>
        </row>
      </sheetData>
      <sheetData sheetId="2338">
        <row r="52">
          <cell r="B52" t="str">
            <v>Main Panel</v>
          </cell>
        </row>
      </sheetData>
      <sheetData sheetId="2339">
        <row r="52">
          <cell r="B52" t="str">
            <v>Main Panel</v>
          </cell>
        </row>
      </sheetData>
      <sheetData sheetId="2340">
        <row r="52">
          <cell r="B52" t="str">
            <v>Main Panel</v>
          </cell>
        </row>
      </sheetData>
      <sheetData sheetId="2341">
        <row r="52">
          <cell r="B52" t="str">
            <v>Main Panel</v>
          </cell>
        </row>
      </sheetData>
      <sheetData sheetId="2342">
        <row r="52">
          <cell r="B52" t="str">
            <v>Main Panel</v>
          </cell>
        </row>
      </sheetData>
      <sheetData sheetId="2343">
        <row r="52">
          <cell r="B52" t="str">
            <v>Main Panel</v>
          </cell>
        </row>
      </sheetData>
      <sheetData sheetId="2344">
        <row r="52">
          <cell r="B52" t="str">
            <v>Main Panel</v>
          </cell>
        </row>
      </sheetData>
      <sheetData sheetId="2345">
        <row r="52">
          <cell r="B52" t="str">
            <v>Main Panel</v>
          </cell>
        </row>
      </sheetData>
      <sheetData sheetId="2346">
        <row r="52">
          <cell r="B52" t="str">
            <v>Main Panel</v>
          </cell>
        </row>
      </sheetData>
      <sheetData sheetId="2347">
        <row r="52">
          <cell r="B52" t="str">
            <v>Main Panel</v>
          </cell>
        </row>
      </sheetData>
      <sheetData sheetId="2348">
        <row r="52">
          <cell r="B52" t="str">
            <v>Main Panel</v>
          </cell>
        </row>
      </sheetData>
      <sheetData sheetId="2349">
        <row r="52">
          <cell r="B52" t="str">
            <v>Main Panel</v>
          </cell>
        </row>
      </sheetData>
      <sheetData sheetId="2350">
        <row r="52">
          <cell r="B52" t="str">
            <v>Main Panel</v>
          </cell>
        </row>
      </sheetData>
      <sheetData sheetId="2351">
        <row r="52">
          <cell r="B52" t="str">
            <v>Main Panel</v>
          </cell>
        </row>
      </sheetData>
      <sheetData sheetId="2352">
        <row r="52">
          <cell r="B52" t="str">
            <v>Main Panel</v>
          </cell>
        </row>
      </sheetData>
      <sheetData sheetId="2353">
        <row r="52">
          <cell r="B52" t="str">
            <v>Main Panel</v>
          </cell>
        </row>
      </sheetData>
      <sheetData sheetId="2354">
        <row r="52">
          <cell r="B52" t="str">
            <v>Main Panel</v>
          </cell>
        </row>
      </sheetData>
      <sheetData sheetId="2355">
        <row r="52">
          <cell r="B52" t="str">
            <v>Main Panel</v>
          </cell>
        </row>
      </sheetData>
      <sheetData sheetId="2356">
        <row r="52">
          <cell r="B52" t="str">
            <v>Main Panel</v>
          </cell>
        </row>
      </sheetData>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ow r="52">
          <cell r="B52" t="str">
            <v>Main Panel</v>
          </cell>
        </row>
      </sheetData>
      <sheetData sheetId="2465">
        <row r="52">
          <cell r="B52" t="str">
            <v>Main Panel</v>
          </cell>
        </row>
      </sheetData>
      <sheetData sheetId="2466">
        <row r="52">
          <cell r="B52" t="str">
            <v>Main Panel</v>
          </cell>
        </row>
      </sheetData>
      <sheetData sheetId="2467">
        <row r="52">
          <cell r="B52" t="str">
            <v>Main Panel</v>
          </cell>
        </row>
      </sheetData>
      <sheetData sheetId="2468">
        <row r="52">
          <cell r="B52" t="str">
            <v>Main Panel</v>
          </cell>
        </row>
      </sheetData>
      <sheetData sheetId="2469">
        <row r="52">
          <cell r="B52" t="str">
            <v>Main Panel</v>
          </cell>
        </row>
      </sheetData>
      <sheetData sheetId="2470">
        <row r="52">
          <cell r="B52" t="str">
            <v>Main Panel</v>
          </cell>
        </row>
      </sheetData>
      <sheetData sheetId="2471"/>
      <sheetData sheetId="2472"/>
      <sheetData sheetId="2473"/>
      <sheetData sheetId="2474"/>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ow r="52">
          <cell r="B52" t="str">
            <v>Main Panel</v>
          </cell>
        </row>
      </sheetData>
      <sheetData sheetId="2709">
        <row r="52">
          <cell r="B52" t="str">
            <v>Main Panel</v>
          </cell>
        </row>
      </sheetData>
      <sheetData sheetId="2710">
        <row r="52">
          <cell r="B52" t="str">
            <v>Main Panel</v>
          </cell>
        </row>
      </sheetData>
      <sheetData sheetId="2711">
        <row r="52">
          <cell r="B52" t="str">
            <v>Main Panel</v>
          </cell>
        </row>
      </sheetData>
      <sheetData sheetId="2712">
        <row r="52">
          <cell r="B52" t="str">
            <v>Main Panel</v>
          </cell>
        </row>
      </sheetData>
      <sheetData sheetId="2713">
        <row r="52">
          <cell r="B52" t="str">
            <v>Main Panel</v>
          </cell>
        </row>
      </sheetData>
      <sheetData sheetId="2714">
        <row r="52">
          <cell r="B52" t="str">
            <v>Main Panel</v>
          </cell>
        </row>
      </sheetData>
      <sheetData sheetId="2715">
        <row r="52">
          <cell r="B52" t="str">
            <v>Main Panel</v>
          </cell>
        </row>
      </sheetData>
      <sheetData sheetId="2716">
        <row r="52">
          <cell r="B52" t="str">
            <v>Main Panel</v>
          </cell>
        </row>
      </sheetData>
      <sheetData sheetId="2717">
        <row r="52">
          <cell r="B52" t="str">
            <v>Main Panel</v>
          </cell>
        </row>
      </sheetData>
      <sheetData sheetId="2718">
        <row r="52">
          <cell r="B52" t="str">
            <v>Main Panel</v>
          </cell>
        </row>
      </sheetData>
      <sheetData sheetId="2719">
        <row r="52">
          <cell r="B52" t="str">
            <v>Main Panel</v>
          </cell>
        </row>
      </sheetData>
      <sheetData sheetId="2720">
        <row r="52">
          <cell r="B52" t="str">
            <v>Main Panel</v>
          </cell>
        </row>
      </sheetData>
      <sheetData sheetId="2721">
        <row r="52">
          <cell r="B52" t="str">
            <v>Main Panel</v>
          </cell>
        </row>
      </sheetData>
      <sheetData sheetId="2722">
        <row r="52">
          <cell r="B52" t="str">
            <v>Main Panel</v>
          </cell>
        </row>
      </sheetData>
      <sheetData sheetId="2723">
        <row r="52">
          <cell r="B52" t="str">
            <v>Main Panel</v>
          </cell>
        </row>
      </sheetData>
      <sheetData sheetId="2724">
        <row r="52">
          <cell r="B52" t="str">
            <v>Main Panel</v>
          </cell>
        </row>
      </sheetData>
      <sheetData sheetId="2725">
        <row r="52">
          <cell r="B52" t="str">
            <v>Main Panel</v>
          </cell>
        </row>
      </sheetData>
      <sheetData sheetId="2726">
        <row r="52">
          <cell r="B52" t="str">
            <v>Main Panel</v>
          </cell>
        </row>
      </sheetData>
      <sheetData sheetId="2727">
        <row r="52">
          <cell r="B52" t="str">
            <v>Main Panel</v>
          </cell>
        </row>
      </sheetData>
      <sheetData sheetId="2728">
        <row r="52">
          <cell r="B52" t="str">
            <v>Main Panel</v>
          </cell>
        </row>
      </sheetData>
      <sheetData sheetId="2729">
        <row r="52">
          <cell r="B52" t="str">
            <v>Main Panel</v>
          </cell>
        </row>
      </sheetData>
      <sheetData sheetId="2730">
        <row r="52">
          <cell r="B52" t="str">
            <v>Main Panel</v>
          </cell>
        </row>
      </sheetData>
      <sheetData sheetId="2731">
        <row r="52">
          <cell r="B52" t="str">
            <v>Main Panel</v>
          </cell>
        </row>
      </sheetData>
      <sheetData sheetId="2732">
        <row r="52">
          <cell r="B52" t="str">
            <v>Main Panel</v>
          </cell>
        </row>
      </sheetData>
      <sheetData sheetId="2733">
        <row r="52">
          <cell r="B52" t="str">
            <v>Main Panel</v>
          </cell>
        </row>
      </sheetData>
      <sheetData sheetId="2734">
        <row r="52">
          <cell r="B52" t="str">
            <v>Main Panel</v>
          </cell>
        </row>
      </sheetData>
      <sheetData sheetId="2735">
        <row r="52">
          <cell r="B52" t="str">
            <v>Main Panel</v>
          </cell>
        </row>
      </sheetData>
      <sheetData sheetId="2736">
        <row r="52">
          <cell r="B52" t="str">
            <v>Main Panel</v>
          </cell>
        </row>
      </sheetData>
      <sheetData sheetId="2737">
        <row r="52">
          <cell r="B52" t="str">
            <v>Main Panel</v>
          </cell>
        </row>
      </sheetData>
      <sheetData sheetId="2738">
        <row r="52">
          <cell r="B52" t="str">
            <v>Main Panel</v>
          </cell>
        </row>
      </sheetData>
      <sheetData sheetId="2739">
        <row r="52">
          <cell r="B52" t="str">
            <v>Main Panel</v>
          </cell>
        </row>
      </sheetData>
      <sheetData sheetId="2740">
        <row r="52">
          <cell r="B52" t="str">
            <v>Main Panel</v>
          </cell>
        </row>
      </sheetData>
      <sheetData sheetId="2741">
        <row r="52">
          <cell r="B52" t="str">
            <v>Main Panel</v>
          </cell>
        </row>
      </sheetData>
      <sheetData sheetId="2742">
        <row r="52">
          <cell r="B52" t="str">
            <v>Main Panel</v>
          </cell>
        </row>
      </sheetData>
      <sheetData sheetId="2743">
        <row r="52">
          <cell r="B52" t="str">
            <v>Main Panel</v>
          </cell>
        </row>
      </sheetData>
      <sheetData sheetId="2744">
        <row r="52">
          <cell r="B52" t="str">
            <v>Main Panel</v>
          </cell>
        </row>
      </sheetData>
      <sheetData sheetId="2745">
        <row r="52">
          <cell r="B52" t="str">
            <v>Main Panel</v>
          </cell>
        </row>
      </sheetData>
      <sheetData sheetId="2746">
        <row r="52">
          <cell r="B52" t="str">
            <v>Main Panel</v>
          </cell>
        </row>
      </sheetData>
      <sheetData sheetId="2747">
        <row r="52">
          <cell r="B52" t="str">
            <v>Main Panel</v>
          </cell>
        </row>
      </sheetData>
      <sheetData sheetId="2748">
        <row r="52">
          <cell r="B52" t="str">
            <v>Main Panel</v>
          </cell>
        </row>
      </sheetData>
      <sheetData sheetId="2749">
        <row r="52">
          <cell r="B52" t="str">
            <v>Main Panel</v>
          </cell>
        </row>
      </sheetData>
      <sheetData sheetId="2750">
        <row r="52">
          <cell r="B52" t="str">
            <v>Main Panel</v>
          </cell>
        </row>
      </sheetData>
      <sheetData sheetId="2751">
        <row r="52">
          <cell r="B52" t="str">
            <v>Main Panel</v>
          </cell>
        </row>
      </sheetData>
      <sheetData sheetId="2752">
        <row r="52">
          <cell r="B52" t="str">
            <v>Main Panel</v>
          </cell>
        </row>
      </sheetData>
      <sheetData sheetId="2753">
        <row r="52">
          <cell r="B52" t="str">
            <v>Main Panel</v>
          </cell>
        </row>
      </sheetData>
      <sheetData sheetId="2754">
        <row r="52">
          <cell r="B52" t="str">
            <v>Main Panel</v>
          </cell>
        </row>
      </sheetData>
      <sheetData sheetId="2755">
        <row r="52">
          <cell r="B52" t="str">
            <v>Main Panel</v>
          </cell>
        </row>
      </sheetData>
      <sheetData sheetId="2756">
        <row r="52">
          <cell r="B52" t="str">
            <v>Main Panel</v>
          </cell>
        </row>
      </sheetData>
      <sheetData sheetId="2757">
        <row r="52">
          <cell r="B52" t="str">
            <v>Main Panel</v>
          </cell>
        </row>
      </sheetData>
      <sheetData sheetId="2758">
        <row r="52">
          <cell r="B52" t="str">
            <v>Main Panel</v>
          </cell>
        </row>
      </sheetData>
      <sheetData sheetId="2759">
        <row r="52">
          <cell r="B52" t="str">
            <v>Main Panel</v>
          </cell>
        </row>
      </sheetData>
      <sheetData sheetId="2760">
        <row r="52">
          <cell r="B52" t="str">
            <v>Main Panel</v>
          </cell>
        </row>
      </sheetData>
      <sheetData sheetId="2761">
        <row r="52">
          <cell r="B52" t="str">
            <v>Main Panel</v>
          </cell>
        </row>
      </sheetData>
      <sheetData sheetId="2762">
        <row r="52">
          <cell r="B52" t="str">
            <v>Main Panel</v>
          </cell>
        </row>
      </sheetData>
      <sheetData sheetId="2763">
        <row r="52">
          <cell r="B52" t="str">
            <v>Main Panel</v>
          </cell>
        </row>
      </sheetData>
      <sheetData sheetId="2764">
        <row r="52">
          <cell r="B52" t="str">
            <v>Main Panel</v>
          </cell>
        </row>
      </sheetData>
      <sheetData sheetId="2765">
        <row r="52">
          <cell r="B52" t="str">
            <v>Main Panel</v>
          </cell>
        </row>
      </sheetData>
      <sheetData sheetId="2766">
        <row r="52">
          <cell r="B52" t="str">
            <v>Main Panel</v>
          </cell>
        </row>
      </sheetData>
      <sheetData sheetId="2767">
        <row r="52">
          <cell r="B52" t="str">
            <v>Main Panel</v>
          </cell>
        </row>
      </sheetData>
      <sheetData sheetId="2768">
        <row r="52">
          <cell r="B52" t="str">
            <v>Main Panel</v>
          </cell>
        </row>
      </sheetData>
      <sheetData sheetId="2769">
        <row r="52">
          <cell r="B52" t="str">
            <v>Main Panel</v>
          </cell>
        </row>
      </sheetData>
      <sheetData sheetId="2770">
        <row r="52">
          <cell r="B52" t="str">
            <v>Main Panel</v>
          </cell>
        </row>
      </sheetData>
      <sheetData sheetId="2771">
        <row r="52">
          <cell r="B52" t="str">
            <v>Main Panel</v>
          </cell>
        </row>
      </sheetData>
      <sheetData sheetId="2772">
        <row r="52">
          <cell r="B52" t="str">
            <v>Main Panel</v>
          </cell>
        </row>
      </sheetData>
      <sheetData sheetId="2773">
        <row r="52">
          <cell r="B52" t="str">
            <v>Main Panel</v>
          </cell>
        </row>
      </sheetData>
      <sheetData sheetId="2774">
        <row r="52">
          <cell r="B52" t="str">
            <v>Main Panel</v>
          </cell>
        </row>
      </sheetData>
      <sheetData sheetId="2775">
        <row r="52">
          <cell r="B52" t="str">
            <v>Main Panel</v>
          </cell>
        </row>
      </sheetData>
      <sheetData sheetId="2776">
        <row r="52">
          <cell r="B52" t="str">
            <v>Main Panel</v>
          </cell>
        </row>
      </sheetData>
      <sheetData sheetId="2777">
        <row r="52">
          <cell r="B52" t="str">
            <v>Main Panel</v>
          </cell>
        </row>
      </sheetData>
      <sheetData sheetId="2778">
        <row r="52">
          <cell r="B52" t="str">
            <v>Main Panel</v>
          </cell>
        </row>
      </sheetData>
      <sheetData sheetId="2779">
        <row r="52">
          <cell r="B52" t="str">
            <v>Main Panel</v>
          </cell>
        </row>
      </sheetData>
      <sheetData sheetId="2780">
        <row r="52">
          <cell r="B52" t="str">
            <v>Main Panel</v>
          </cell>
        </row>
      </sheetData>
      <sheetData sheetId="2781">
        <row r="52">
          <cell r="B52" t="str">
            <v>Main Panel</v>
          </cell>
        </row>
      </sheetData>
      <sheetData sheetId="2782">
        <row r="52">
          <cell r="B52" t="str">
            <v>Main Panel</v>
          </cell>
        </row>
      </sheetData>
      <sheetData sheetId="2783">
        <row r="52">
          <cell r="B52" t="str">
            <v>Main Panel</v>
          </cell>
        </row>
      </sheetData>
      <sheetData sheetId="2784">
        <row r="52">
          <cell r="B52" t="str">
            <v>Main Panel</v>
          </cell>
        </row>
      </sheetData>
      <sheetData sheetId="2785">
        <row r="52">
          <cell r="B52" t="str">
            <v>Main Panel</v>
          </cell>
        </row>
      </sheetData>
      <sheetData sheetId="2786">
        <row r="52">
          <cell r="B52" t="str">
            <v>Main Panel</v>
          </cell>
        </row>
      </sheetData>
      <sheetData sheetId="2787">
        <row r="52">
          <cell r="B52" t="str">
            <v>Main Panel</v>
          </cell>
        </row>
      </sheetData>
      <sheetData sheetId="2788">
        <row r="52">
          <cell r="B52" t="str">
            <v>Main Panel</v>
          </cell>
        </row>
      </sheetData>
      <sheetData sheetId="2789">
        <row r="52">
          <cell r="B52" t="str">
            <v>Main Panel</v>
          </cell>
        </row>
      </sheetData>
      <sheetData sheetId="2790">
        <row r="52">
          <cell r="B52" t="str">
            <v>Main Panel</v>
          </cell>
        </row>
      </sheetData>
      <sheetData sheetId="2791">
        <row r="52">
          <cell r="B52" t="str">
            <v>Main Panel</v>
          </cell>
        </row>
      </sheetData>
      <sheetData sheetId="2792">
        <row r="52">
          <cell r="B52" t="str">
            <v>Main Panel</v>
          </cell>
        </row>
      </sheetData>
      <sheetData sheetId="2793">
        <row r="52">
          <cell r="B52" t="str">
            <v>Main Panel</v>
          </cell>
        </row>
      </sheetData>
      <sheetData sheetId="2794">
        <row r="52">
          <cell r="B52" t="str">
            <v>Main Panel</v>
          </cell>
        </row>
      </sheetData>
      <sheetData sheetId="2795">
        <row r="52">
          <cell r="B52" t="str">
            <v>Main Panel</v>
          </cell>
        </row>
      </sheetData>
      <sheetData sheetId="2796">
        <row r="52">
          <cell r="B52" t="str">
            <v>Main Panel</v>
          </cell>
        </row>
      </sheetData>
      <sheetData sheetId="2797">
        <row r="52">
          <cell r="B52" t="str">
            <v>Main Panel</v>
          </cell>
        </row>
      </sheetData>
      <sheetData sheetId="2798">
        <row r="52">
          <cell r="B52" t="str">
            <v>Main Panel</v>
          </cell>
        </row>
      </sheetData>
      <sheetData sheetId="2799">
        <row r="52">
          <cell r="B52" t="str">
            <v>Main Panel</v>
          </cell>
        </row>
      </sheetData>
      <sheetData sheetId="2800">
        <row r="52">
          <cell r="B52" t="str">
            <v>Main Panel</v>
          </cell>
        </row>
      </sheetData>
      <sheetData sheetId="2801">
        <row r="52">
          <cell r="B52" t="str">
            <v>Main Panel</v>
          </cell>
        </row>
      </sheetData>
      <sheetData sheetId="2802">
        <row r="52">
          <cell r="B52" t="str">
            <v>Main Panel</v>
          </cell>
        </row>
      </sheetData>
      <sheetData sheetId="2803">
        <row r="52">
          <cell r="B52" t="str">
            <v>Main Panel</v>
          </cell>
        </row>
      </sheetData>
      <sheetData sheetId="2804">
        <row r="52">
          <cell r="B52" t="str">
            <v>Main Panel</v>
          </cell>
        </row>
      </sheetData>
      <sheetData sheetId="2805">
        <row r="52">
          <cell r="B52" t="str">
            <v>Main Panel</v>
          </cell>
        </row>
      </sheetData>
      <sheetData sheetId="2806">
        <row r="52">
          <cell r="B52" t="str">
            <v>Main Panel</v>
          </cell>
        </row>
      </sheetData>
      <sheetData sheetId="2807">
        <row r="52">
          <cell r="B52" t="str">
            <v>Main Panel</v>
          </cell>
        </row>
      </sheetData>
      <sheetData sheetId="2808">
        <row r="52">
          <cell r="B52" t="str">
            <v>Main Panel</v>
          </cell>
        </row>
      </sheetData>
      <sheetData sheetId="2809">
        <row r="52">
          <cell r="B52" t="str">
            <v>Main Panel</v>
          </cell>
        </row>
      </sheetData>
      <sheetData sheetId="2810">
        <row r="52">
          <cell r="B52" t="str">
            <v>Main Panel</v>
          </cell>
        </row>
      </sheetData>
      <sheetData sheetId="2811">
        <row r="52">
          <cell r="B52" t="str">
            <v>Main Panel</v>
          </cell>
        </row>
      </sheetData>
      <sheetData sheetId="2812">
        <row r="52">
          <cell r="B52" t="str">
            <v>Main Panel</v>
          </cell>
        </row>
      </sheetData>
      <sheetData sheetId="2813">
        <row r="52">
          <cell r="B52" t="str">
            <v>Main Panel</v>
          </cell>
        </row>
      </sheetData>
      <sheetData sheetId="2814">
        <row r="52">
          <cell r="B52" t="str">
            <v>Main Panel</v>
          </cell>
        </row>
      </sheetData>
      <sheetData sheetId="2815">
        <row r="52">
          <cell r="B52" t="str">
            <v>Main Panel</v>
          </cell>
        </row>
      </sheetData>
      <sheetData sheetId="2816">
        <row r="52">
          <cell r="B52" t="str">
            <v>Main Panel</v>
          </cell>
        </row>
      </sheetData>
      <sheetData sheetId="2817">
        <row r="52">
          <cell r="B52" t="str">
            <v>Main Panel</v>
          </cell>
        </row>
      </sheetData>
      <sheetData sheetId="2818">
        <row r="52">
          <cell r="B52" t="str">
            <v>Main Panel</v>
          </cell>
        </row>
      </sheetData>
      <sheetData sheetId="2819">
        <row r="52">
          <cell r="B52" t="str">
            <v>Main Panel</v>
          </cell>
        </row>
      </sheetData>
      <sheetData sheetId="2820">
        <row r="52">
          <cell r="B52" t="str">
            <v>Main Panel</v>
          </cell>
        </row>
      </sheetData>
      <sheetData sheetId="2821">
        <row r="52">
          <cell r="B52" t="str">
            <v>Main Panel</v>
          </cell>
        </row>
      </sheetData>
      <sheetData sheetId="2822">
        <row r="52">
          <cell r="B52" t="str">
            <v>Main Panel</v>
          </cell>
        </row>
      </sheetData>
      <sheetData sheetId="2823">
        <row r="52">
          <cell r="B52" t="str">
            <v>Main Panel</v>
          </cell>
        </row>
      </sheetData>
      <sheetData sheetId="2824">
        <row r="52">
          <cell r="B52" t="str">
            <v>Main Panel</v>
          </cell>
        </row>
      </sheetData>
      <sheetData sheetId="2825">
        <row r="52">
          <cell r="B52" t="str">
            <v>Main Panel</v>
          </cell>
        </row>
      </sheetData>
      <sheetData sheetId="2826">
        <row r="52">
          <cell r="B52" t="str">
            <v>Main Panel</v>
          </cell>
        </row>
      </sheetData>
      <sheetData sheetId="2827">
        <row r="52">
          <cell r="B52" t="str">
            <v>Main Panel</v>
          </cell>
        </row>
      </sheetData>
      <sheetData sheetId="2828">
        <row r="52">
          <cell r="B52" t="str">
            <v>Main Panel</v>
          </cell>
        </row>
      </sheetData>
      <sheetData sheetId="2829">
        <row r="52">
          <cell r="B52" t="str">
            <v>Main Panel</v>
          </cell>
        </row>
      </sheetData>
      <sheetData sheetId="2830">
        <row r="52">
          <cell r="B52" t="str">
            <v>Main Panel</v>
          </cell>
        </row>
      </sheetData>
      <sheetData sheetId="2831">
        <row r="52">
          <cell r="B52" t="str">
            <v>Main Panel</v>
          </cell>
        </row>
      </sheetData>
      <sheetData sheetId="2832">
        <row r="52">
          <cell r="B52" t="str">
            <v>Main Panel</v>
          </cell>
        </row>
      </sheetData>
      <sheetData sheetId="2833">
        <row r="52">
          <cell r="B52" t="str">
            <v>Main Panel</v>
          </cell>
        </row>
      </sheetData>
      <sheetData sheetId="2834">
        <row r="52">
          <cell r="B52" t="str">
            <v>Main Panel</v>
          </cell>
        </row>
      </sheetData>
      <sheetData sheetId="2835">
        <row r="52">
          <cell r="B52" t="str">
            <v>Main Panel</v>
          </cell>
        </row>
      </sheetData>
      <sheetData sheetId="2836">
        <row r="52">
          <cell r="B52" t="str">
            <v>Main Panel</v>
          </cell>
        </row>
      </sheetData>
      <sheetData sheetId="2837">
        <row r="52">
          <cell r="B52" t="str">
            <v>Main Panel</v>
          </cell>
        </row>
      </sheetData>
      <sheetData sheetId="2838">
        <row r="52">
          <cell r="B52" t="str">
            <v>Main Panel</v>
          </cell>
        </row>
      </sheetData>
      <sheetData sheetId="2839">
        <row r="52">
          <cell r="B52" t="str">
            <v>Main Panel</v>
          </cell>
        </row>
      </sheetData>
      <sheetData sheetId="2840">
        <row r="52">
          <cell r="B52" t="str">
            <v>Main Panel</v>
          </cell>
        </row>
      </sheetData>
      <sheetData sheetId="2841">
        <row r="52">
          <cell r="B52" t="str">
            <v>Main Panel</v>
          </cell>
        </row>
      </sheetData>
      <sheetData sheetId="2842">
        <row r="52">
          <cell r="B52" t="str">
            <v>Main Panel</v>
          </cell>
        </row>
      </sheetData>
      <sheetData sheetId="2843">
        <row r="52">
          <cell r="B52" t="str">
            <v>Main Panel</v>
          </cell>
        </row>
      </sheetData>
      <sheetData sheetId="2844">
        <row r="52">
          <cell r="B52" t="str">
            <v>Main Panel</v>
          </cell>
        </row>
      </sheetData>
      <sheetData sheetId="2845">
        <row r="52">
          <cell r="B52" t="str">
            <v>Main Panel</v>
          </cell>
        </row>
      </sheetData>
      <sheetData sheetId="2846">
        <row r="52">
          <cell r="B52" t="str">
            <v>Main Panel</v>
          </cell>
        </row>
      </sheetData>
      <sheetData sheetId="2847">
        <row r="52">
          <cell r="B52" t="str">
            <v>Main Panel</v>
          </cell>
        </row>
      </sheetData>
      <sheetData sheetId="2848">
        <row r="52">
          <cell r="B52" t="str">
            <v>Main Panel</v>
          </cell>
        </row>
      </sheetData>
      <sheetData sheetId="2849">
        <row r="52">
          <cell r="B52" t="str">
            <v>Main Panel</v>
          </cell>
        </row>
      </sheetData>
      <sheetData sheetId="2850">
        <row r="52">
          <cell r="B52" t="str">
            <v>Main Panel</v>
          </cell>
        </row>
      </sheetData>
      <sheetData sheetId="2851">
        <row r="52">
          <cell r="B52" t="str">
            <v>Main Panel</v>
          </cell>
        </row>
      </sheetData>
      <sheetData sheetId="2852">
        <row r="52">
          <cell r="B52" t="str">
            <v>Main Panel</v>
          </cell>
        </row>
      </sheetData>
      <sheetData sheetId="2853">
        <row r="52">
          <cell r="B52" t="str">
            <v>Main Panel</v>
          </cell>
        </row>
      </sheetData>
      <sheetData sheetId="2854">
        <row r="52">
          <cell r="B52" t="str">
            <v>Main Panel</v>
          </cell>
        </row>
      </sheetData>
      <sheetData sheetId="2855">
        <row r="52">
          <cell r="B52" t="str">
            <v>Main Panel</v>
          </cell>
        </row>
      </sheetData>
      <sheetData sheetId="2856">
        <row r="52">
          <cell r="B52" t="str">
            <v>Main Panel</v>
          </cell>
        </row>
      </sheetData>
      <sheetData sheetId="2857">
        <row r="52">
          <cell r="B52" t="str">
            <v>Main Panel</v>
          </cell>
        </row>
      </sheetData>
      <sheetData sheetId="2858">
        <row r="52">
          <cell r="B52" t="str">
            <v>Main Panel</v>
          </cell>
        </row>
      </sheetData>
      <sheetData sheetId="2859">
        <row r="52">
          <cell r="B52" t="str">
            <v>Main Panel</v>
          </cell>
        </row>
      </sheetData>
      <sheetData sheetId="2860">
        <row r="52">
          <cell r="B52" t="str">
            <v>Main Panel</v>
          </cell>
        </row>
      </sheetData>
      <sheetData sheetId="2861"/>
      <sheetData sheetId="2862"/>
      <sheetData sheetId="2863"/>
      <sheetData sheetId="2864"/>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sheetData sheetId="3248"/>
      <sheetData sheetId="3249"/>
      <sheetData sheetId="3250">
        <row r="52">
          <cell r="B52" t="str">
            <v>Main Panel</v>
          </cell>
        </row>
      </sheetData>
      <sheetData sheetId="3251">
        <row r="52">
          <cell r="B52" t="str">
            <v>Main Panel</v>
          </cell>
        </row>
      </sheetData>
      <sheetData sheetId="3252">
        <row r="52">
          <cell r="B52" t="str">
            <v>Main Panel</v>
          </cell>
        </row>
      </sheetData>
      <sheetData sheetId="3253">
        <row r="52">
          <cell r="B52" t="str">
            <v>Main Panel</v>
          </cell>
        </row>
      </sheetData>
      <sheetData sheetId="3254">
        <row r="52">
          <cell r="B52" t="str">
            <v>Main Panel</v>
          </cell>
        </row>
      </sheetData>
      <sheetData sheetId="3255">
        <row r="52">
          <cell r="B52" t="str">
            <v>Main Panel</v>
          </cell>
        </row>
      </sheetData>
      <sheetData sheetId="3256">
        <row r="52">
          <cell r="B52" t="str">
            <v>Main Panel</v>
          </cell>
        </row>
      </sheetData>
      <sheetData sheetId="3257">
        <row r="52">
          <cell r="B52" t="str">
            <v>Main Panel</v>
          </cell>
        </row>
      </sheetData>
      <sheetData sheetId="3258">
        <row r="52">
          <cell r="B52" t="str">
            <v>Main Panel</v>
          </cell>
        </row>
      </sheetData>
      <sheetData sheetId="3259">
        <row r="52">
          <cell r="B52" t="str">
            <v>Main Panel</v>
          </cell>
        </row>
      </sheetData>
      <sheetData sheetId="3260">
        <row r="52">
          <cell r="B52" t="str">
            <v>Main Panel</v>
          </cell>
        </row>
      </sheetData>
      <sheetData sheetId="3261">
        <row r="52">
          <cell r="B52" t="str">
            <v>Main Panel</v>
          </cell>
        </row>
      </sheetData>
      <sheetData sheetId="3262">
        <row r="52">
          <cell r="B52" t="str">
            <v>Main Panel</v>
          </cell>
        </row>
      </sheetData>
      <sheetData sheetId="3263">
        <row r="52">
          <cell r="B52" t="str">
            <v>Main Panel</v>
          </cell>
        </row>
      </sheetData>
      <sheetData sheetId="3264">
        <row r="52">
          <cell r="B52" t="str">
            <v>Main Panel</v>
          </cell>
        </row>
      </sheetData>
      <sheetData sheetId="3265">
        <row r="52">
          <cell r="B52" t="str">
            <v>Main Panel</v>
          </cell>
        </row>
      </sheetData>
      <sheetData sheetId="3266">
        <row r="52">
          <cell r="B52" t="str">
            <v>Main Panel</v>
          </cell>
        </row>
      </sheetData>
      <sheetData sheetId="3267">
        <row r="52">
          <cell r="B52" t="str">
            <v>Main Panel</v>
          </cell>
        </row>
      </sheetData>
      <sheetData sheetId="3268">
        <row r="52">
          <cell r="B52" t="str">
            <v>Main Panel</v>
          </cell>
        </row>
      </sheetData>
      <sheetData sheetId="3269">
        <row r="52">
          <cell r="B52" t="str">
            <v>Main Panel</v>
          </cell>
        </row>
      </sheetData>
      <sheetData sheetId="3270">
        <row r="52">
          <cell r="B52" t="str">
            <v>Main Panel</v>
          </cell>
        </row>
      </sheetData>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ow r="52">
          <cell r="B52" t="str">
            <v>Main Panel</v>
          </cell>
        </row>
      </sheetData>
      <sheetData sheetId="3293">
        <row r="52">
          <cell r="B52" t="str">
            <v>Main Panel</v>
          </cell>
        </row>
      </sheetData>
      <sheetData sheetId="3294">
        <row r="52">
          <cell r="B52" t="str">
            <v>Main Panel</v>
          </cell>
        </row>
      </sheetData>
      <sheetData sheetId="3295">
        <row r="52">
          <cell r="B52" t="str">
            <v>Main Panel</v>
          </cell>
        </row>
      </sheetData>
      <sheetData sheetId="3296">
        <row r="52">
          <cell r="B52" t="str">
            <v>Main Panel</v>
          </cell>
        </row>
      </sheetData>
      <sheetData sheetId="3297">
        <row r="52">
          <cell r="B52" t="str">
            <v>Main Panel</v>
          </cell>
        </row>
      </sheetData>
      <sheetData sheetId="3298">
        <row r="52">
          <cell r="B52" t="str">
            <v>Main Panel</v>
          </cell>
        </row>
      </sheetData>
      <sheetData sheetId="3299">
        <row r="52">
          <cell r="B52" t="str">
            <v>Main Panel</v>
          </cell>
        </row>
      </sheetData>
      <sheetData sheetId="3300">
        <row r="52">
          <cell r="B52" t="str">
            <v>Main Panel</v>
          </cell>
        </row>
      </sheetData>
      <sheetData sheetId="3301">
        <row r="52">
          <cell r="B52" t="str">
            <v>Main Panel</v>
          </cell>
        </row>
      </sheetData>
      <sheetData sheetId="3302">
        <row r="52">
          <cell r="B52" t="str">
            <v>Main Panel</v>
          </cell>
        </row>
      </sheetData>
      <sheetData sheetId="3303">
        <row r="52">
          <cell r="B52" t="str">
            <v>Main Panel</v>
          </cell>
        </row>
      </sheetData>
      <sheetData sheetId="3304" refreshError="1"/>
      <sheetData sheetId="3305" refreshError="1"/>
      <sheetData sheetId="3306" refreshError="1"/>
      <sheetData sheetId="3307" refreshError="1"/>
      <sheetData sheetId="3308">
        <row r="52">
          <cell r="B52" t="str">
            <v>Main Panel</v>
          </cell>
        </row>
      </sheetData>
      <sheetData sheetId="3309">
        <row r="52">
          <cell r="B52" t="str">
            <v>Main Panel</v>
          </cell>
        </row>
      </sheetData>
      <sheetData sheetId="3310">
        <row r="52">
          <cell r="B52" t="str">
            <v>Main Panel</v>
          </cell>
        </row>
      </sheetData>
      <sheetData sheetId="3311">
        <row r="52">
          <cell r="B52" t="str">
            <v>Main Panel</v>
          </cell>
        </row>
      </sheetData>
      <sheetData sheetId="3312">
        <row r="52">
          <cell r="B52" t="str">
            <v>Main Panel</v>
          </cell>
        </row>
      </sheetData>
      <sheetData sheetId="3313">
        <row r="52">
          <cell r="B52" t="str">
            <v>Main Panel</v>
          </cell>
        </row>
      </sheetData>
      <sheetData sheetId="3314">
        <row r="52">
          <cell r="B52" t="str">
            <v>Main Panel</v>
          </cell>
        </row>
      </sheetData>
      <sheetData sheetId="3315">
        <row r="52">
          <cell r="B52" t="str">
            <v>Main Panel</v>
          </cell>
        </row>
      </sheetData>
      <sheetData sheetId="3316">
        <row r="52">
          <cell r="B52" t="str">
            <v>Main Panel</v>
          </cell>
        </row>
      </sheetData>
      <sheetData sheetId="3317">
        <row r="52">
          <cell r="B52" t="str">
            <v>Main Panel</v>
          </cell>
        </row>
      </sheetData>
      <sheetData sheetId="3318">
        <row r="52">
          <cell r="B52" t="str">
            <v>Main Panel</v>
          </cell>
        </row>
      </sheetData>
      <sheetData sheetId="3319">
        <row r="52">
          <cell r="B52" t="str">
            <v>Main Panel</v>
          </cell>
        </row>
      </sheetData>
      <sheetData sheetId="3320">
        <row r="52">
          <cell r="B52" t="str">
            <v>Main Panel</v>
          </cell>
        </row>
      </sheetData>
      <sheetData sheetId="3321">
        <row r="52">
          <cell r="B52" t="str">
            <v>Main Panel</v>
          </cell>
        </row>
      </sheetData>
      <sheetData sheetId="3322">
        <row r="52">
          <cell r="B52" t="str">
            <v>Main Panel</v>
          </cell>
        </row>
      </sheetData>
      <sheetData sheetId="3323">
        <row r="52">
          <cell r="B52" t="str">
            <v>Main Panel</v>
          </cell>
        </row>
      </sheetData>
      <sheetData sheetId="3324">
        <row r="52">
          <cell r="B52" t="str">
            <v>Main Panel</v>
          </cell>
        </row>
      </sheetData>
      <sheetData sheetId="3325">
        <row r="52">
          <cell r="B52" t="str">
            <v>Main Panel</v>
          </cell>
        </row>
      </sheetData>
      <sheetData sheetId="3326">
        <row r="52">
          <cell r="B52" t="str">
            <v>Main Panel</v>
          </cell>
        </row>
      </sheetData>
      <sheetData sheetId="3327">
        <row r="52">
          <cell r="B52" t="str">
            <v>Main Panel</v>
          </cell>
        </row>
      </sheetData>
      <sheetData sheetId="3328">
        <row r="52">
          <cell r="B52" t="str">
            <v>Main Panel</v>
          </cell>
        </row>
      </sheetData>
      <sheetData sheetId="3329">
        <row r="52">
          <cell r="B52" t="str">
            <v>Main Panel</v>
          </cell>
        </row>
      </sheetData>
      <sheetData sheetId="3330">
        <row r="52">
          <cell r="B52" t="str">
            <v>Main Panel</v>
          </cell>
        </row>
      </sheetData>
      <sheetData sheetId="3331">
        <row r="52">
          <cell r="B52" t="str">
            <v>Main Panel</v>
          </cell>
        </row>
      </sheetData>
      <sheetData sheetId="3332">
        <row r="52">
          <cell r="B52" t="str">
            <v>Main Panel</v>
          </cell>
        </row>
      </sheetData>
      <sheetData sheetId="3333">
        <row r="52">
          <cell r="B52" t="str">
            <v>Main Panel</v>
          </cell>
        </row>
      </sheetData>
      <sheetData sheetId="3334">
        <row r="52">
          <cell r="B52" t="str">
            <v>Main Panel</v>
          </cell>
        </row>
      </sheetData>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ow r="52">
          <cell r="B52" t="str">
            <v>Main Panel</v>
          </cell>
        </row>
      </sheetData>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ow r="52">
          <cell r="B52" t="str">
            <v>Main Panel</v>
          </cell>
        </row>
      </sheetData>
      <sheetData sheetId="3369">
        <row r="52">
          <cell r="B52" t="str">
            <v>Main Panel</v>
          </cell>
        </row>
      </sheetData>
      <sheetData sheetId="3370">
        <row r="52">
          <cell r="B52" t="str">
            <v>Main Panel</v>
          </cell>
        </row>
      </sheetData>
      <sheetData sheetId="3371">
        <row r="52">
          <cell r="B52" t="str">
            <v>Main Panel</v>
          </cell>
        </row>
      </sheetData>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sheetData sheetId="3426"/>
      <sheetData sheetId="3427"/>
      <sheetData sheetId="3428">
        <row r="52">
          <cell r="B52" t="str">
            <v>Main Panel</v>
          </cell>
        </row>
      </sheetData>
      <sheetData sheetId="3429">
        <row r="52">
          <cell r="B52" t="str">
            <v>Main Panel</v>
          </cell>
        </row>
      </sheetData>
      <sheetData sheetId="3430">
        <row r="52">
          <cell r="B52" t="str">
            <v>Main Panel</v>
          </cell>
        </row>
      </sheetData>
      <sheetData sheetId="3431">
        <row r="52">
          <cell r="B52" t="str">
            <v>Main Panel</v>
          </cell>
        </row>
      </sheetData>
      <sheetData sheetId="3432">
        <row r="52">
          <cell r="B52" t="str">
            <v>Main Panel</v>
          </cell>
        </row>
      </sheetData>
      <sheetData sheetId="3433">
        <row r="52">
          <cell r="B52" t="str">
            <v>Main Panel</v>
          </cell>
        </row>
      </sheetData>
      <sheetData sheetId="3434">
        <row r="52">
          <cell r="B52" t="str">
            <v>Main Panel</v>
          </cell>
        </row>
      </sheetData>
      <sheetData sheetId="3435">
        <row r="52">
          <cell r="B52" t="str">
            <v>Main Panel</v>
          </cell>
        </row>
      </sheetData>
      <sheetData sheetId="3436">
        <row r="52">
          <cell r="B52" t="str">
            <v>Main Panel</v>
          </cell>
        </row>
      </sheetData>
      <sheetData sheetId="3437">
        <row r="52">
          <cell r="B52" t="str">
            <v>Main Panel</v>
          </cell>
        </row>
      </sheetData>
      <sheetData sheetId="3438">
        <row r="52">
          <cell r="B52" t="str">
            <v>Main Panel</v>
          </cell>
        </row>
      </sheetData>
      <sheetData sheetId="3439">
        <row r="52">
          <cell r="B52" t="str">
            <v>Main Panel</v>
          </cell>
        </row>
      </sheetData>
      <sheetData sheetId="3440">
        <row r="52">
          <cell r="B52" t="str">
            <v>Main Panel</v>
          </cell>
        </row>
      </sheetData>
      <sheetData sheetId="3441">
        <row r="52">
          <cell r="B52" t="str">
            <v>Main Panel</v>
          </cell>
        </row>
      </sheetData>
      <sheetData sheetId="3442">
        <row r="52">
          <cell r="B52" t="str">
            <v>Main Panel</v>
          </cell>
        </row>
      </sheetData>
      <sheetData sheetId="3443">
        <row r="52">
          <cell r="B52" t="str">
            <v>Main Panel</v>
          </cell>
        </row>
      </sheetData>
      <sheetData sheetId="3444">
        <row r="52">
          <cell r="B52" t="str">
            <v>Main Panel</v>
          </cell>
        </row>
      </sheetData>
      <sheetData sheetId="3445">
        <row r="52">
          <cell r="B52" t="str">
            <v>Main Panel</v>
          </cell>
        </row>
      </sheetData>
      <sheetData sheetId="3446">
        <row r="52">
          <cell r="B52" t="str">
            <v>Main Panel</v>
          </cell>
        </row>
      </sheetData>
      <sheetData sheetId="3447">
        <row r="52">
          <cell r="B52" t="str">
            <v>Main Panel</v>
          </cell>
        </row>
      </sheetData>
      <sheetData sheetId="3448">
        <row r="52">
          <cell r="B52" t="str">
            <v>Main Panel</v>
          </cell>
        </row>
      </sheetData>
      <sheetData sheetId="3449">
        <row r="52">
          <cell r="B52" t="str">
            <v>Main Panel</v>
          </cell>
        </row>
      </sheetData>
      <sheetData sheetId="3450">
        <row r="52">
          <cell r="B52" t="str">
            <v>Main Panel</v>
          </cell>
        </row>
      </sheetData>
      <sheetData sheetId="3451">
        <row r="52">
          <cell r="B52" t="str">
            <v>Main Panel</v>
          </cell>
        </row>
      </sheetData>
      <sheetData sheetId="3452">
        <row r="52">
          <cell r="B52" t="str">
            <v>Main Panel</v>
          </cell>
        </row>
      </sheetData>
      <sheetData sheetId="3453">
        <row r="52">
          <cell r="B52" t="str">
            <v>Main Panel</v>
          </cell>
        </row>
      </sheetData>
      <sheetData sheetId="3454">
        <row r="52">
          <cell r="B52" t="str">
            <v>Main Panel</v>
          </cell>
        </row>
      </sheetData>
      <sheetData sheetId="3455">
        <row r="52">
          <cell r="B52" t="str">
            <v>Main Panel</v>
          </cell>
        </row>
      </sheetData>
      <sheetData sheetId="3456">
        <row r="52">
          <cell r="B52" t="str">
            <v>Main Panel</v>
          </cell>
        </row>
      </sheetData>
      <sheetData sheetId="3457">
        <row r="52">
          <cell r="B52" t="str">
            <v>Main Panel</v>
          </cell>
        </row>
      </sheetData>
      <sheetData sheetId="3458">
        <row r="52">
          <cell r="B52" t="str">
            <v>Main Panel</v>
          </cell>
        </row>
      </sheetData>
      <sheetData sheetId="3459">
        <row r="52">
          <cell r="B52" t="str">
            <v>Main Panel</v>
          </cell>
        </row>
      </sheetData>
      <sheetData sheetId="3460">
        <row r="52">
          <cell r="B52" t="str">
            <v>Main Panel</v>
          </cell>
        </row>
      </sheetData>
      <sheetData sheetId="3461">
        <row r="52">
          <cell r="B52" t="str">
            <v>Main Panel</v>
          </cell>
        </row>
      </sheetData>
      <sheetData sheetId="3462">
        <row r="52">
          <cell r="B52" t="str">
            <v>Main Panel</v>
          </cell>
        </row>
      </sheetData>
      <sheetData sheetId="3463">
        <row r="52">
          <cell r="B52" t="str">
            <v>Main Panel</v>
          </cell>
        </row>
      </sheetData>
      <sheetData sheetId="3464"/>
      <sheetData sheetId="3465"/>
      <sheetData sheetId="3466"/>
      <sheetData sheetId="3467">
        <row r="52">
          <cell r="B52" t="str">
            <v>Main Panel</v>
          </cell>
        </row>
      </sheetData>
      <sheetData sheetId="3468">
        <row r="52">
          <cell r="B52" t="str">
            <v>Main Panel</v>
          </cell>
        </row>
      </sheetData>
      <sheetData sheetId="3469">
        <row r="52">
          <cell r="B52" t="str">
            <v>Main Panel</v>
          </cell>
        </row>
      </sheetData>
      <sheetData sheetId="3470">
        <row r="52">
          <cell r="B52" t="str">
            <v>Main Panel</v>
          </cell>
        </row>
      </sheetData>
      <sheetData sheetId="3471">
        <row r="52">
          <cell r="B52" t="str">
            <v>Main Panel</v>
          </cell>
        </row>
      </sheetData>
      <sheetData sheetId="3472">
        <row r="52">
          <cell r="B52" t="str">
            <v>Main Panel</v>
          </cell>
        </row>
      </sheetData>
      <sheetData sheetId="3473">
        <row r="52">
          <cell r="B52" t="str">
            <v>Main Panel</v>
          </cell>
        </row>
      </sheetData>
      <sheetData sheetId="3474">
        <row r="52">
          <cell r="B52" t="str">
            <v>Main Panel</v>
          </cell>
        </row>
      </sheetData>
      <sheetData sheetId="3475">
        <row r="52">
          <cell r="B52" t="str">
            <v>Main Panel</v>
          </cell>
        </row>
      </sheetData>
      <sheetData sheetId="3476">
        <row r="52">
          <cell r="B52" t="str">
            <v>Main Panel</v>
          </cell>
        </row>
      </sheetData>
      <sheetData sheetId="3477">
        <row r="52">
          <cell r="B52" t="str">
            <v>Main Panel</v>
          </cell>
        </row>
      </sheetData>
      <sheetData sheetId="3478">
        <row r="52">
          <cell r="B52" t="str">
            <v>Main Panel</v>
          </cell>
        </row>
      </sheetData>
      <sheetData sheetId="3479">
        <row r="52">
          <cell r="B52" t="str">
            <v>Main Panel</v>
          </cell>
        </row>
      </sheetData>
      <sheetData sheetId="3480" refreshError="1"/>
      <sheetData sheetId="3481" refreshError="1"/>
      <sheetData sheetId="3482" refreshError="1"/>
      <sheetData sheetId="3483" refreshError="1"/>
      <sheetData sheetId="3484" refreshError="1"/>
      <sheetData sheetId="3485" refreshError="1"/>
      <sheetData sheetId="3486">
        <row r="52">
          <cell r="B52" t="str">
            <v>Main Panel</v>
          </cell>
        </row>
      </sheetData>
      <sheetData sheetId="3487">
        <row r="52">
          <cell r="B52" t="str">
            <v>Main Panel</v>
          </cell>
        </row>
      </sheetData>
      <sheetData sheetId="3488">
        <row r="52">
          <cell r="B52" t="str">
            <v>Main Panel</v>
          </cell>
        </row>
      </sheetData>
      <sheetData sheetId="3489">
        <row r="52">
          <cell r="B52" t="str">
            <v>Main Panel</v>
          </cell>
        </row>
      </sheetData>
      <sheetData sheetId="3490">
        <row r="52">
          <cell r="B52" t="str">
            <v>Main Panel</v>
          </cell>
        </row>
      </sheetData>
      <sheetData sheetId="3491">
        <row r="52">
          <cell r="B52" t="str">
            <v>Main Panel</v>
          </cell>
        </row>
      </sheetData>
      <sheetData sheetId="3492">
        <row r="52">
          <cell r="B52" t="str">
            <v>Main Panel</v>
          </cell>
        </row>
      </sheetData>
      <sheetData sheetId="3493">
        <row r="52">
          <cell r="B52" t="str">
            <v>Main Panel</v>
          </cell>
        </row>
      </sheetData>
      <sheetData sheetId="3494">
        <row r="52">
          <cell r="B52" t="str">
            <v>Main Panel</v>
          </cell>
        </row>
      </sheetData>
      <sheetData sheetId="3495">
        <row r="52">
          <cell r="B52" t="str">
            <v>Main Panel</v>
          </cell>
        </row>
      </sheetData>
      <sheetData sheetId="3496">
        <row r="52">
          <cell r="B52" t="str">
            <v>Main Panel</v>
          </cell>
        </row>
      </sheetData>
      <sheetData sheetId="3497">
        <row r="52">
          <cell r="B52" t="str">
            <v>Main Panel</v>
          </cell>
        </row>
      </sheetData>
      <sheetData sheetId="3498">
        <row r="52">
          <cell r="B52" t="str">
            <v>Main Panel</v>
          </cell>
        </row>
      </sheetData>
      <sheetData sheetId="3499">
        <row r="52">
          <cell r="B52" t="str">
            <v>Main Panel</v>
          </cell>
        </row>
      </sheetData>
      <sheetData sheetId="3500">
        <row r="52">
          <cell r="B52" t="str">
            <v>Main Panel</v>
          </cell>
        </row>
      </sheetData>
      <sheetData sheetId="3501">
        <row r="52">
          <cell r="B52" t="str">
            <v>Main Panel</v>
          </cell>
        </row>
      </sheetData>
      <sheetData sheetId="3502">
        <row r="52">
          <cell r="B52" t="str">
            <v>Main Panel</v>
          </cell>
        </row>
      </sheetData>
      <sheetData sheetId="3503">
        <row r="52">
          <cell r="B52" t="str">
            <v>Main Panel</v>
          </cell>
        </row>
      </sheetData>
      <sheetData sheetId="3504">
        <row r="52">
          <cell r="B52" t="str">
            <v>Main Panel</v>
          </cell>
        </row>
      </sheetData>
      <sheetData sheetId="3505">
        <row r="52">
          <cell r="B52" t="str">
            <v>Main Panel</v>
          </cell>
        </row>
      </sheetData>
      <sheetData sheetId="3506">
        <row r="52">
          <cell r="B52" t="str">
            <v>Main Panel</v>
          </cell>
        </row>
      </sheetData>
      <sheetData sheetId="3507">
        <row r="52">
          <cell r="B52" t="str">
            <v>Main Panel</v>
          </cell>
        </row>
      </sheetData>
      <sheetData sheetId="3508">
        <row r="52">
          <cell r="B52" t="str">
            <v>Main Panel</v>
          </cell>
        </row>
      </sheetData>
      <sheetData sheetId="3509">
        <row r="52">
          <cell r="B52" t="str">
            <v>Main Panel</v>
          </cell>
        </row>
      </sheetData>
      <sheetData sheetId="3510">
        <row r="52">
          <cell r="B52" t="str">
            <v>Main Panel</v>
          </cell>
        </row>
      </sheetData>
      <sheetData sheetId="3511">
        <row r="52">
          <cell r="B52" t="str">
            <v>Main Panel</v>
          </cell>
        </row>
      </sheetData>
      <sheetData sheetId="3512">
        <row r="52">
          <cell r="B52" t="str">
            <v>Main Panel</v>
          </cell>
        </row>
      </sheetData>
      <sheetData sheetId="3513">
        <row r="52">
          <cell r="B52" t="str">
            <v>Main Panel</v>
          </cell>
        </row>
      </sheetData>
      <sheetData sheetId="3514">
        <row r="52">
          <cell r="B52" t="str">
            <v>Main Panel</v>
          </cell>
        </row>
      </sheetData>
      <sheetData sheetId="3515">
        <row r="52">
          <cell r="B52" t="str">
            <v>Main Panel</v>
          </cell>
        </row>
      </sheetData>
      <sheetData sheetId="3516">
        <row r="52">
          <cell r="B52" t="str">
            <v>Main Panel</v>
          </cell>
        </row>
      </sheetData>
      <sheetData sheetId="3517">
        <row r="52">
          <cell r="B52" t="str">
            <v>Main Panel</v>
          </cell>
        </row>
      </sheetData>
      <sheetData sheetId="3518" refreshError="1"/>
      <sheetData sheetId="3519" refreshError="1"/>
      <sheetData sheetId="3520" refreshError="1"/>
      <sheetData sheetId="3521" refreshError="1"/>
      <sheetData sheetId="3522" refreshError="1"/>
      <sheetData sheetId="3523" refreshError="1"/>
      <sheetData sheetId="3524">
        <row r="52">
          <cell r="B52" t="str">
            <v>Main Panel</v>
          </cell>
        </row>
      </sheetData>
      <sheetData sheetId="3525" refreshError="1"/>
      <sheetData sheetId="3526">
        <row r="52">
          <cell r="B52" t="str">
            <v>Main Panel</v>
          </cell>
        </row>
      </sheetData>
      <sheetData sheetId="3527">
        <row r="52">
          <cell r="B52" t="str">
            <v>Main Panel</v>
          </cell>
        </row>
      </sheetData>
      <sheetData sheetId="3528">
        <row r="52">
          <cell r="B52" t="str">
            <v>Main Panel</v>
          </cell>
        </row>
      </sheetData>
      <sheetData sheetId="3529">
        <row r="52">
          <cell r="B52" t="str">
            <v>Main Panel</v>
          </cell>
        </row>
      </sheetData>
      <sheetData sheetId="3530">
        <row r="52">
          <cell r="B52" t="str">
            <v>Main Panel</v>
          </cell>
        </row>
      </sheetData>
      <sheetData sheetId="3531">
        <row r="52">
          <cell r="B52" t="str">
            <v>Main Panel</v>
          </cell>
        </row>
      </sheetData>
      <sheetData sheetId="3532">
        <row r="52">
          <cell r="B52" t="str">
            <v>Main Panel</v>
          </cell>
        </row>
      </sheetData>
      <sheetData sheetId="3533">
        <row r="52">
          <cell r="B52" t="str">
            <v>Main Panel</v>
          </cell>
        </row>
      </sheetData>
      <sheetData sheetId="3534">
        <row r="52">
          <cell r="B52" t="str">
            <v>Main Panel</v>
          </cell>
        </row>
      </sheetData>
      <sheetData sheetId="3535">
        <row r="52">
          <cell r="B52" t="str">
            <v>Main Panel</v>
          </cell>
        </row>
      </sheetData>
      <sheetData sheetId="3536">
        <row r="52">
          <cell r="B52" t="str">
            <v>Main Panel</v>
          </cell>
        </row>
      </sheetData>
      <sheetData sheetId="3537">
        <row r="52">
          <cell r="B52" t="str">
            <v>Main Panel</v>
          </cell>
        </row>
      </sheetData>
      <sheetData sheetId="3538">
        <row r="52">
          <cell r="B52" t="str">
            <v>Main Panel</v>
          </cell>
        </row>
      </sheetData>
      <sheetData sheetId="3539">
        <row r="52">
          <cell r="B52" t="str">
            <v>Main Panel</v>
          </cell>
        </row>
      </sheetData>
      <sheetData sheetId="3540">
        <row r="52">
          <cell r="B52" t="str">
            <v>Main Panel</v>
          </cell>
        </row>
      </sheetData>
      <sheetData sheetId="3541">
        <row r="52">
          <cell r="B52" t="str">
            <v>Main Panel</v>
          </cell>
        </row>
      </sheetData>
      <sheetData sheetId="3542">
        <row r="52">
          <cell r="B52" t="str">
            <v>Main Panel</v>
          </cell>
        </row>
      </sheetData>
      <sheetData sheetId="3543">
        <row r="52">
          <cell r="B52" t="str">
            <v>Main Panel</v>
          </cell>
        </row>
      </sheetData>
      <sheetData sheetId="3544">
        <row r="52">
          <cell r="B52" t="str">
            <v>Main Panel</v>
          </cell>
        </row>
      </sheetData>
      <sheetData sheetId="3545">
        <row r="52">
          <cell r="B52" t="str">
            <v>Main Panel</v>
          </cell>
        </row>
      </sheetData>
      <sheetData sheetId="3546">
        <row r="52">
          <cell r="B52" t="str">
            <v>Main Panel</v>
          </cell>
        </row>
      </sheetData>
      <sheetData sheetId="3547">
        <row r="52">
          <cell r="B52" t="str">
            <v>Main Panel</v>
          </cell>
        </row>
      </sheetData>
      <sheetData sheetId="3548">
        <row r="52">
          <cell r="B52" t="str">
            <v>Main Panel</v>
          </cell>
        </row>
      </sheetData>
      <sheetData sheetId="3549">
        <row r="52">
          <cell r="B52" t="str">
            <v>Main Panel</v>
          </cell>
        </row>
      </sheetData>
      <sheetData sheetId="3550">
        <row r="52">
          <cell r="B52" t="str">
            <v>Main Panel</v>
          </cell>
        </row>
      </sheetData>
      <sheetData sheetId="3551">
        <row r="52">
          <cell r="B52" t="str">
            <v>Main Panel</v>
          </cell>
        </row>
      </sheetData>
      <sheetData sheetId="3552">
        <row r="52">
          <cell r="B52" t="str">
            <v>Main Panel</v>
          </cell>
        </row>
      </sheetData>
      <sheetData sheetId="3553">
        <row r="52">
          <cell r="B52" t="str">
            <v>Main Panel</v>
          </cell>
        </row>
      </sheetData>
      <sheetData sheetId="3554">
        <row r="52">
          <cell r="B52" t="str">
            <v>Main Panel</v>
          </cell>
        </row>
      </sheetData>
      <sheetData sheetId="3555">
        <row r="52">
          <cell r="B52" t="str">
            <v>Main Panel</v>
          </cell>
        </row>
      </sheetData>
      <sheetData sheetId="3556">
        <row r="52">
          <cell r="B52" t="str">
            <v>Main Panel</v>
          </cell>
        </row>
      </sheetData>
      <sheetData sheetId="3557">
        <row r="52">
          <cell r="B52" t="str">
            <v>Main Panel</v>
          </cell>
        </row>
      </sheetData>
      <sheetData sheetId="3558">
        <row r="52">
          <cell r="B52" t="str">
            <v>Main Panel</v>
          </cell>
        </row>
      </sheetData>
      <sheetData sheetId="3559">
        <row r="52">
          <cell r="B52" t="str">
            <v>Main Panel</v>
          </cell>
        </row>
      </sheetData>
      <sheetData sheetId="3560">
        <row r="52">
          <cell r="B52" t="str">
            <v>Main Panel</v>
          </cell>
        </row>
      </sheetData>
      <sheetData sheetId="3561">
        <row r="52">
          <cell r="B52" t="str">
            <v>Main Panel</v>
          </cell>
        </row>
      </sheetData>
      <sheetData sheetId="3562">
        <row r="52">
          <cell r="B52" t="str">
            <v>Main Panel</v>
          </cell>
        </row>
      </sheetData>
      <sheetData sheetId="3563">
        <row r="52">
          <cell r="B52" t="str">
            <v>Main Panel</v>
          </cell>
        </row>
      </sheetData>
      <sheetData sheetId="3564">
        <row r="52">
          <cell r="B52" t="str">
            <v>Main Panel</v>
          </cell>
        </row>
      </sheetData>
      <sheetData sheetId="3565">
        <row r="52">
          <cell r="B52" t="str">
            <v>Main Panel</v>
          </cell>
        </row>
      </sheetData>
      <sheetData sheetId="3566">
        <row r="52">
          <cell r="B52" t="str">
            <v>Main Panel</v>
          </cell>
        </row>
      </sheetData>
      <sheetData sheetId="3567">
        <row r="52">
          <cell r="B52" t="str">
            <v>Main Panel</v>
          </cell>
        </row>
      </sheetData>
      <sheetData sheetId="3568"/>
      <sheetData sheetId="3569"/>
      <sheetData sheetId="3570"/>
      <sheetData sheetId="3571"/>
      <sheetData sheetId="3572"/>
      <sheetData sheetId="3573"/>
      <sheetData sheetId="3574"/>
      <sheetData sheetId="3575"/>
      <sheetData sheetId="3576"/>
      <sheetData sheetId="3577">
        <row r="52">
          <cell r="B52" t="str">
            <v>Main Panel</v>
          </cell>
        </row>
      </sheetData>
      <sheetData sheetId="3578">
        <row r="52">
          <cell r="B52" t="str">
            <v>Main Panel</v>
          </cell>
        </row>
      </sheetData>
      <sheetData sheetId="3579">
        <row r="52">
          <cell r="B52" t="str">
            <v>Main Panel</v>
          </cell>
        </row>
      </sheetData>
      <sheetData sheetId="3580">
        <row r="52">
          <cell r="B52" t="str">
            <v>Main Panel</v>
          </cell>
        </row>
      </sheetData>
      <sheetData sheetId="3581">
        <row r="52">
          <cell r="B52" t="str">
            <v>Main Panel</v>
          </cell>
        </row>
      </sheetData>
      <sheetData sheetId="3582">
        <row r="52">
          <cell r="B52" t="str">
            <v>Main Panel</v>
          </cell>
        </row>
      </sheetData>
      <sheetData sheetId="3583">
        <row r="52">
          <cell r="B52" t="str">
            <v>Main Panel</v>
          </cell>
        </row>
      </sheetData>
      <sheetData sheetId="3584">
        <row r="52">
          <cell r="B52" t="str">
            <v>Main Panel</v>
          </cell>
        </row>
      </sheetData>
      <sheetData sheetId="3585">
        <row r="52">
          <cell r="B52" t="str">
            <v>Main Panel</v>
          </cell>
        </row>
      </sheetData>
      <sheetData sheetId="3586">
        <row r="52">
          <cell r="B52" t="str">
            <v>Main Panel</v>
          </cell>
        </row>
      </sheetData>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ow r="52">
          <cell r="B52" t="str">
            <v>Main Panel</v>
          </cell>
        </row>
      </sheetData>
      <sheetData sheetId="3808">
        <row r="52">
          <cell r="B52" t="str">
            <v>Main Panel</v>
          </cell>
        </row>
      </sheetData>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ow r="52">
          <cell r="B52" t="str">
            <v>Main Panel</v>
          </cell>
        </row>
      </sheetData>
      <sheetData sheetId="3816">
        <row r="52">
          <cell r="B52" t="str">
            <v>Main Panel</v>
          </cell>
        </row>
      </sheetData>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ow r="52">
          <cell r="B52" t="str">
            <v>Main Panel</v>
          </cell>
        </row>
      </sheetData>
      <sheetData sheetId="3929">
        <row r="52">
          <cell r="B52" t="str">
            <v>Main Panel</v>
          </cell>
        </row>
      </sheetData>
      <sheetData sheetId="3930">
        <row r="52">
          <cell r="B52" t="str">
            <v>Main Panel</v>
          </cell>
        </row>
      </sheetData>
      <sheetData sheetId="3931">
        <row r="52">
          <cell r="B52" t="str">
            <v>Main Panel</v>
          </cell>
        </row>
      </sheetData>
      <sheetData sheetId="3932">
        <row r="52">
          <cell r="B52" t="str">
            <v>Main Panel</v>
          </cell>
        </row>
      </sheetData>
      <sheetData sheetId="3933">
        <row r="52">
          <cell r="B52" t="str">
            <v>Main Panel</v>
          </cell>
        </row>
      </sheetData>
      <sheetData sheetId="3934">
        <row r="52">
          <cell r="B52" t="str">
            <v>Main Panel</v>
          </cell>
        </row>
      </sheetData>
      <sheetData sheetId="3935">
        <row r="52">
          <cell r="B52" t="str">
            <v>Main Panel</v>
          </cell>
        </row>
      </sheetData>
      <sheetData sheetId="3936">
        <row r="52">
          <cell r="B52" t="str">
            <v>Main Panel</v>
          </cell>
        </row>
      </sheetData>
      <sheetData sheetId="3937">
        <row r="52">
          <cell r="B52" t="str">
            <v>Main Panel</v>
          </cell>
        </row>
      </sheetData>
      <sheetData sheetId="3938">
        <row r="52">
          <cell r="B52" t="str">
            <v>Main Panel</v>
          </cell>
        </row>
      </sheetData>
      <sheetData sheetId="3939">
        <row r="52">
          <cell r="B52" t="str">
            <v>Main Panel</v>
          </cell>
        </row>
      </sheetData>
      <sheetData sheetId="3940">
        <row r="52">
          <cell r="B52" t="str">
            <v>Main Panel</v>
          </cell>
        </row>
      </sheetData>
      <sheetData sheetId="3941">
        <row r="52">
          <cell r="B52" t="str">
            <v>Main Panel</v>
          </cell>
        </row>
      </sheetData>
      <sheetData sheetId="3942">
        <row r="52">
          <cell r="B52" t="str">
            <v>Main Panel</v>
          </cell>
        </row>
      </sheetData>
      <sheetData sheetId="3943">
        <row r="52">
          <cell r="B52" t="str">
            <v>Main Panel</v>
          </cell>
        </row>
      </sheetData>
      <sheetData sheetId="3944">
        <row r="52">
          <cell r="B52" t="str">
            <v>Main Panel</v>
          </cell>
        </row>
      </sheetData>
      <sheetData sheetId="3945">
        <row r="52">
          <cell r="B52" t="str">
            <v>Main Panel</v>
          </cell>
        </row>
      </sheetData>
      <sheetData sheetId="3946">
        <row r="52">
          <cell r="B52" t="str">
            <v>Main Panel</v>
          </cell>
        </row>
      </sheetData>
      <sheetData sheetId="3947">
        <row r="52">
          <cell r="B52" t="str">
            <v>Main Panel</v>
          </cell>
        </row>
      </sheetData>
      <sheetData sheetId="3948">
        <row r="52">
          <cell r="B52" t="str">
            <v>Main Panel</v>
          </cell>
        </row>
      </sheetData>
      <sheetData sheetId="3949">
        <row r="52">
          <cell r="B52" t="str">
            <v>Main Panel</v>
          </cell>
        </row>
      </sheetData>
      <sheetData sheetId="3950">
        <row r="52">
          <cell r="B52" t="str">
            <v>Main Panel</v>
          </cell>
        </row>
      </sheetData>
      <sheetData sheetId="3951">
        <row r="52">
          <cell r="B52" t="str">
            <v>Main Panel</v>
          </cell>
        </row>
      </sheetData>
      <sheetData sheetId="3952">
        <row r="52">
          <cell r="B52" t="str">
            <v>Main Panel</v>
          </cell>
        </row>
      </sheetData>
      <sheetData sheetId="3953">
        <row r="52">
          <cell r="B52" t="str">
            <v>Main Panel</v>
          </cell>
        </row>
      </sheetData>
      <sheetData sheetId="3954">
        <row r="52">
          <cell r="B52" t="str">
            <v>Main Panel</v>
          </cell>
        </row>
      </sheetData>
      <sheetData sheetId="3955">
        <row r="52">
          <cell r="B52" t="str">
            <v>Main Panel</v>
          </cell>
        </row>
      </sheetData>
      <sheetData sheetId="3956">
        <row r="52">
          <cell r="B52" t="str">
            <v>Main Panel</v>
          </cell>
        </row>
      </sheetData>
      <sheetData sheetId="3957">
        <row r="52">
          <cell r="B52" t="str">
            <v>Main Panel</v>
          </cell>
        </row>
      </sheetData>
      <sheetData sheetId="3958">
        <row r="52">
          <cell r="B52" t="str">
            <v>Main Panel</v>
          </cell>
        </row>
      </sheetData>
      <sheetData sheetId="3959">
        <row r="52">
          <cell r="B52" t="str">
            <v>Main Panel</v>
          </cell>
        </row>
      </sheetData>
      <sheetData sheetId="3960">
        <row r="52">
          <cell r="B52" t="str">
            <v>Main Panel</v>
          </cell>
        </row>
      </sheetData>
      <sheetData sheetId="3961">
        <row r="52">
          <cell r="B52" t="str">
            <v>Main Panel</v>
          </cell>
        </row>
      </sheetData>
      <sheetData sheetId="3962">
        <row r="52">
          <cell r="B52" t="str">
            <v>Main Panel</v>
          </cell>
        </row>
      </sheetData>
      <sheetData sheetId="3963">
        <row r="52">
          <cell r="B52" t="str">
            <v>Main Panel</v>
          </cell>
        </row>
      </sheetData>
      <sheetData sheetId="3964">
        <row r="52">
          <cell r="B52" t="str">
            <v>Main Panel</v>
          </cell>
        </row>
      </sheetData>
      <sheetData sheetId="3965">
        <row r="52">
          <cell r="B52" t="str">
            <v>Main Panel</v>
          </cell>
        </row>
      </sheetData>
      <sheetData sheetId="3966">
        <row r="52">
          <cell r="B52" t="str">
            <v>Main Panel</v>
          </cell>
        </row>
      </sheetData>
      <sheetData sheetId="3967">
        <row r="52">
          <cell r="B52" t="str">
            <v>Main Panel</v>
          </cell>
        </row>
      </sheetData>
      <sheetData sheetId="3968">
        <row r="52">
          <cell r="B52" t="str">
            <v>Main Panel</v>
          </cell>
        </row>
      </sheetData>
      <sheetData sheetId="3969">
        <row r="52">
          <cell r="B52" t="str">
            <v>Main Panel</v>
          </cell>
        </row>
      </sheetData>
      <sheetData sheetId="3970">
        <row r="52">
          <cell r="B52" t="str">
            <v>Main Panel</v>
          </cell>
        </row>
      </sheetData>
      <sheetData sheetId="3971">
        <row r="52">
          <cell r="B52" t="str">
            <v>Main Panel</v>
          </cell>
        </row>
      </sheetData>
      <sheetData sheetId="3972">
        <row r="52">
          <cell r="B52" t="str">
            <v>Main Panel</v>
          </cell>
        </row>
      </sheetData>
      <sheetData sheetId="3973">
        <row r="52">
          <cell r="B52" t="str">
            <v>Main Panel</v>
          </cell>
        </row>
      </sheetData>
      <sheetData sheetId="3974">
        <row r="52">
          <cell r="B52" t="str">
            <v>Main Panel</v>
          </cell>
        </row>
      </sheetData>
      <sheetData sheetId="3975">
        <row r="52">
          <cell r="B52" t="str">
            <v>Main Panel</v>
          </cell>
        </row>
      </sheetData>
      <sheetData sheetId="3976">
        <row r="52">
          <cell r="B52" t="str">
            <v>Main Panel</v>
          </cell>
        </row>
      </sheetData>
      <sheetData sheetId="3977">
        <row r="52">
          <cell r="B52" t="str">
            <v>Main Panel</v>
          </cell>
        </row>
      </sheetData>
      <sheetData sheetId="3978">
        <row r="52">
          <cell r="B52" t="str">
            <v>Main Panel</v>
          </cell>
        </row>
      </sheetData>
      <sheetData sheetId="3979">
        <row r="52">
          <cell r="B52" t="str">
            <v>Main Panel</v>
          </cell>
        </row>
      </sheetData>
      <sheetData sheetId="3980">
        <row r="52">
          <cell r="B52" t="str">
            <v>Main Panel</v>
          </cell>
        </row>
      </sheetData>
      <sheetData sheetId="3981">
        <row r="52">
          <cell r="B52" t="str">
            <v>Main Panel</v>
          </cell>
        </row>
      </sheetData>
      <sheetData sheetId="3982">
        <row r="52">
          <cell r="B52" t="str">
            <v>Main Panel</v>
          </cell>
        </row>
      </sheetData>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ow r="52">
          <cell r="B52" t="str">
            <v>Main Panel</v>
          </cell>
        </row>
      </sheetData>
      <sheetData sheetId="4063">
        <row r="52">
          <cell r="B52" t="str">
            <v>Main Panel</v>
          </cell>
        </row>
      </sheetData>
      <sheetData sheetId="4064">
        <row r="52">
          <cell r="B52" t="str">
            <v>Main Panel</v>
          </cell>
        </row>
      </sheetData>
      <sheetData sheetId="4065">
        <row r="52">
          <cell r="B52" t="str">
            <v>Main Panel</v>
          </cell>
        </row>
      </sheetData>
      <sheetData sheetId="4066">
        <row r="52">
          <cell r="B52" t="str">
            <v>Main Panel</v>
          </cell>
        </row>
      </sheetData>
      <sheetData sheetId="4067">
        <row r="52">
          <cell r="B52" t="str">
            <v>Main Panel</v>
          </cell>
        </row>
      </sheetData>
      <sheetData sheetId="4068">
        <row r="52">
          <cell r="B52" t="str">
            <v>Main Panel</v>
          </cell>
        </row>
      </sheetData>
      <sheetData sheetId="4069">
        <row r="52">
          <cell r="B52" t="str">
            <v>Main Panel</v>
          </cell>
        </row>
      </sheetData>
      <sheetData sheetId="4070">
        <row r="52">
          <cell r="B52" t="str">
            <v>Main Panel</v>
          </cell>
        </row>
      </sheetData>
      <sheetData sheetId="4071">
        <row r="52">
          <cell r="B52" t="str">
            <v>Main Panel</v>
          </cell>
        </row>
      </sheetData>
      <sheetData sheetId="4072">
        <row r="52">
          <cell r="B52" t="str">
            <v>Main Panel</v>
          </cell>
        </row>
      </sheetData>
      <sheetData sheetId="4073">
        <row r="52">
          <cell r="B52" t="str">
            <v>Main Panel</v>
          </cell>
        </row>
      </sheetData>
      <sheetData sheetId="4074">
        <row r="52">
          <cell r="B52" t="str">
            <v>Main Panel</v>
          </cell>
        </row>
      </sheetData>
      <sheetData sheetId="4075">
        <row r="52">
          <cell r="B52" t="str">
            <v>Main Panel</v>
          </cell>
        </row>
      </sheetData>
      <sheetData sheetId="4076">
        <row r="52">
          <cell r="B52" t="str">
            <v>Main Panel</v>
          </cell>
        </row>
      </sheetData>
      <sheetData sheetId="4077">
        <row r="52">
          <cell r="B52" t="str">
            <v>Main Panel</v>
          </cell>
        </row>
      </sheetData>
      <sheetData sheetId="4078">
        <row r="52">
          <cell r="B52" t="str">
            <v>Main Panel</v>
          </cell>
        </row>
      </sheetData>
      <sheetData sheetId="4079">
        <row r="52">
          <cell r="B52" t="str">
            <v>Main Panel</v>
          </cell>
        </row>
      </sheetData>
      <sheetData sheetId="4080">
        <row r="52">
          <cell r="B52" t="str">
            <v>Main Panel</v>
          </cell>
        </row>
      </sheetData>
      <sheetData sheetId="4081">
        <row r="52">
          <cell r="B52" t="str">
            <v>Main Panel</v>
          </cell>
        </row>
      </sheetData>
      <sheetData sheetId="4082">
        <row r="52">
          <cell r="B52" t="str">
            <v>Main Panel</v>
          </cell>
        </row>
      </sheetData>
      <sheetData sheetId="4083">
        <row r="52">
          <cell r="B52" t="str">
            <v>Main Panel</v>
          </cell>
        </row>
      </sheetData>
      <sheetData sheetId="4084">
        <row r="52">
          <cell r="B52" t="str">
            <v>Main Panel</v>
          </cell>
        </row>
      </sheetData>
      <sheetData sheetId="4085">
        <row r="52">
          <cell r="B52" t="str">
            <v>Main Panel</v>
          </cell>
        </row>
      </sheetData>
      <sheetData sheetId="4086">
        <row r="52">
          <cell r="B52" t="str">
            <v>Main Panel</v>
          </cell>
        </row>
      </sheetData>
      <sheetData sheetId="4087">
        <row r="52">
          <cell r="B52" t="str">
            <v>Main Panel</v>
          </cell>
        </row>
      </sheetData>
      <sheetData sheetId="4088">
        <row r="52">
          <cell r="B52" t="str">
            <v>Main Panel</v>
          </cell>
        </row>
      </sheetData>
      <sheetData sheetId="4089">
        <row r="52">
          <cell r="B52" t="str">
            <v>Main Panel</v>
          </cell>
        </row>
      </sheetData>
      <sheetData sheetId="4090">
        <row r="52">
          <cell r="B52" t="str">
            <v>Main Panel</v>
          </cell>
        </row>
      </sheetData>
      <sheetData sheetId="4091">
        <row r="52">
          <cell r="B52" t="str">
            <v>Main Panel</v>
          </cell>
        </row>
      </sheetData>
      <sheetData sheetId="4092">
        <row r="52">
          <cell r="B52" t="str">
            <v>Main Panel</v>
          </cell>
        </row>
      </sheetData>
      <sheetData sheetId="4093">
        <row r="52">
          <cell r="B52" t="str">
            <v>Main Panel</v>
          </cell>
        </row>
      </sheetData>
      <sheetData sheetId="4094">
        <row r="52">
          <cell r="B52" t="str">
            <v>Main Panel</v>
          </cell>
        </row>
      </sheetData>
      <sheetData sheetId="4095">
        <row r="52">
          <cell r="B52" t="str">
            <v>Main Panel</v>
          </cell>
        </row>
      </sheetData>
      <sheetData sheetId="4096">
        <row r="52">
          <cell r="B52" t="str">
            <v>Main Panel</v>
          </cell>
        </row>
      </sheetData>
      <sheetData sheetId="4097">
        <row r="52">
          <cell r="B52" t="str">
            <v>Main Panel</v>
          </cell>
        </row>
      </sheetData>
      <sheetData sheetId="4098" refreshError="1"/>
      <sheetData sheetId="4099">
        <row r="52">
          <cell r="B52" t="str">
            <v>Main Panel</v>
          </cell>
        </row>
      </sheetData>
      <sheetData sheetId="4100">
        <row r="52">
          <cell r="B52" t="str">
            <v>Main Panel</v>
          </cell>
        </row>
      </sheetData>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sheetData sheetId="4137" refreshError="1"/>
      <sheetData sheetId="4138" refreshError="1"/>
      <sheetData sheetId="4139" refreshError="1"/>
      <sheetData sheetId="4140" refreshError="1"/>
      <sheetData sheetId="4141">
        <row r="52">
          <cell r="B52" t="str">
            <v>Main Panel</v>
          </cell>
        </row>
      </sheetData>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ow r="52">
          <cell r="B52" t="str">
            <v>Main Panel</v>
          </cell>
        </row>
      </sheetData>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ow r="52">
          <cell r="B52" t="str">
            <v>Main Panel</v>
          </cell>
        </row>
      </sheetData>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ow r="52">
          <cell r="B52" t="str">
            <v>Main Panel</v>
          </cell>
        </row>
      </sheetData>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ow r="52">
          <cell r="B52" t="str">
            <v>Main Panel</v>
          </cell>
        </row>
      </sheetData>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ow r="52">
          <cell r="B52" t="str">
            <v>Main Panel</v>
          </cell>
        </row>
      </sheetData>
      <sheetData sheetId="4220">
        <row r="52">
          <cell r="B52" t="str">
            <v>Main Panel</v>
          </cell>
        </row>
      </sheetData>
      <sheetData sheetId="4221">
        <row r="52">
          <cell r="B52" t="str">
            <v>Main Panel</v>
          </cell>
        </row>
      </sheetData>
      <sheetData sheetId="4222">
        <row r="52">
          <cell r="B52" t="str">
            <v>Main Panel</v>
          </cell>
        </row>
      </sheetData>
      <sheetData sheetId="4223">
        <row r="52">
          <cell r="B52" t="str">
            <v>Main Panel</v>
          </cell>
        </row>
      </sheetData>
      <sheetData sheetId="4224">
        <row r="52">
          <cell r="B52" t="str">
            <v>Main Panel</v>
          </cell>
        </row>
      </sheetData>
      <sheetData sheetId="4225">
        <row r="52">
          <cell r="B52" t="str">
            <v>Main Panel</v>
          </cell>
        </row>
      </sheetData>
      <sheetData sheetId="4226">
        <row r="52">
          <cell r="B52" t="str">
            <v>Main Panel</v>
          </cell>
        </row>
      </sheetData>
      <sheetData sheetId="4227">
        <row r="52">
          <cell r="B52" t="str">
            <v>Main Panel</v>
          </cell>
        </row>
      </sheetData>
      <sheetData sheetId="4228">
        <row r="52">
          <cell r="B52" t="str">
            <v>Main Panel</v>
          </cell>
        </row>
      </sheetData>
      <sheetData sheetId="4229">
        <row r="52">
          <cell r="B52" t="str">
            <v>Main Panel</v>
          </cell>
        </row>
      </sheetData>
      <sheetData sheetId="4230">
        <row r="52">
          <cell r="B52" t="str">
            <v>Main Panel</v>
          </cell>
        </row>
      </sheetData>
      <sheetData sheetId="4231">
        <row r="52">
          <cell r="B52" t="str">
            <v>Main Panel</v>
          </cell>
        </row>
      </sheetData>
      <sheetData sheetId="4232">
        <row r="52">
          <cell r="B52" t="str">
            <v>Main Panel</v>
          </cell>
        </row>
      </sheetData>
      <sheetData sheetId="4233">
        <row r="52">
          <cell r="B52" t="str">
            <v>Main Panel</v>
          </cell>
        </row>
      </sheetData>
      <sheetData sheetId="4234">
        <row r="52">
          <cell r="B52" t="str">
            <v>Main Panel</v>
          </cell>
        </row>
      </sheetData>
      <sheetData sheetId="4235">
        <row r="52">
          <cell r="B52" t="str">
            <v>Main Panel</v>
          </cell>
        </row>
      </sheetData>
      <sheetData sheetId="4236">
        <row r="52">
          <cell r="B52" t="str">
            <v>Main Panel</v>
          </cell>
        </row>
      </sheetData>
      <sheetData sheetId="4237">
        <row r="52">
          <cell r="B52" t="str">
            <v>Main Panel</v>
          </cell>
        </row>
      </sheetData>
      <sheetData sheetId="4238">
        <row r="52">
          <cell r="B52" t="str">
            <v>Main Panel</v>
          </cell>
        </row>
      </sheetData>
      <sheetData sheetId="4239">
        <row r="52">
          <cell r="B52" t="str">
            <v>Main Panel</v>
          </cell>
        </row>
      </sheetData>
      <sheetData sheetId="4240">
        <row r="52">
          <cell r="B52" t="str">
            <v>Main Panel</v>
          </cell>
        </row>
      </sheetData>
      <sheetData sheetId="4241">
        <row r="52">
          <cell r="B52" t="str">
            <v>Main Panel</v>
          </cell>
        </row>
      </sheetData>
      <sheetData sheetId="4242">
        <row r="52">
          <cell r="B52" t="str">
            <v>Main Panel</v>
          </cell>
        </row>
      </sheetData>
      <sheetData sheetId="4243">
        <row r="52">
          <cell r="B52" t="str">
            <v>Main Panel</v>
          </cell>
        </row>
      </sheetData>
      <sheetData sheetId="4244">
        <row r="52">
          <cell r="B52" t="str">
            <v>Main Panel</v>
          </cell>
        </row>
      </sheetData>
      <sheetData sheetId="4245">
        <row r="52">
          <cell r="B52" t="str">
            <v>Main Panel</v>
          </cell>
        </row>
      </sheetData>
      <sheetData sheetId="4246">
        <row r="52">
          <cell r="B52" t="str">
            <v>Main Panel</v>
          </cell>
        </row>
      </sheetData>
      <sheetData sheetId="4247">
        <row r="52">
          <cell r="B52" t="str">
            <v>Main Panel</v>
          </cell>
        </row>
      </sheetData>
      <sheetData sheetId="4248">
        <row r="52">
          <cell r="B52" t="str">
            <v>Main Panel</v>
          </cell>
        </row>
      </sheetData>
      <sheetData sheetId="4249" refreshError="1"/>
      <sheetData sheetId="4250">
        <row r="52">
          <cell r="B52" t="str">
            <v>Main Panel</v>
          </cell>
        </row>
      </sheetData>
      <sheetData sheetId="4251" refreshError="1"/>
      <sheetData sheetId="4252">
        <row r="52">
          <cell r="B52" t="str">
            <v>Main Panel</v>
          </cell>
        </row>
      </sheetData>
      <sheetData sheetId="4253">
        <row r="52">
          <cell r="B52" t="str">
            <v>Main Panel</v>
          </cell>
        </row>
      </sheetData>
      <sheetData sheetId="4254">
        <row r="52">
          <cell r="B52" t="str">
            <v>Main Panel</v>
          </cell>
        </row>
      </sheetData>
      <sheetData sheetId="4255">
        <row r="52">
          <cell r="B52" t="str">
            <v>Main Panel</v>
          </cell>
        </row>
      </sheetData>
      <sheetData sheetId="4256">
        <row r="52">
          <cell r="B52" t="str">
            <v>Main Panel</v>
          </cell>
        </row>
      </sheetData>
      <sheetData sheetId="4257">
        <row r="52">
          <cell r="B52" t="str">
            <v>Main Panel</v>
          </cell>
        </row>
      </sheetData>
      <sheetData sheetId="4258">
        <row r="52">
          <cell r="B52" t="str">
            <v>Main Panel</v>
          </cell>
        </row>
      </sheetData>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DATA-BASE"/>
      <sheetName val="DATA-ABSTRACT"/>
      <sheetName val="ewst"/>
      <sheetName val="DATA-2005-06"/>
      <sheetName val="civ data"/>
      <sheetName val="PRECAST lightconc-II"/>
      <sheetName val="m1"/>
      <sheetName val="not req 3"/>
      <sheetName val="C-data"/>
      <sheetName val="hdpe weights"/>
      <sheetName val="PVC weights"/>
      <sheetName val="index"/>
      <sheetName val="GT DUMP"/>
      <sheetName val="sancdump"/>
      <sheetName val="Sub -  Analysis"/>
      <sheetName val="Labour rates"/>
      <sheetName val="Lead statement ss5"/>
      <sheetName val="CABLE DATA"/>
      <sheetName val="Lead statement"/>
      <sheetName val="ONLINE DUMP"/>
      <sheetName val="pv cement"/>
      <sheetName val="POL"/>
      <sheetName val="PH RATE"/>
      <sheetName val="hdpe_basic"/>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Analy_7-10"/>
      <sheetName val="DataInput"/>
      <sheetName val="DataInput-1"/>
      <sheetName val="DI Rate Analysis"/>
      <sheetName val="Lead statement ss5"/>
      <sheetName val="cover-Akoly"/>
      <sheetName val="cover-oorta"/>
      <sheetName val="ewcal-korti_(2)1"/>
      <sheetName val="int-Diá-pvc"/>
      <sheetName val="SUMP1420KL@HW"/>
      <sheetName val="Sheet2"/>
      <sheetName val="DATA_PRG"/>
      <sheetName val="sg-clay(d)"/>
      <sheetName val="Main sheet"/>
      <sheetName val="HDPE-pipe-rates"/>
      <sheetName val="pvc-pipe-rates"/>
      <sheetName val="stone"/>
      <sheetName val="m1"/>
      <sheetName val="v"/>
      <sheetName val="Rate"/>
      <sheetName val="Design"/>
      <sheetName val="Process"/>
      <sheetName val="MRMECADAMoad data"/>
      <sheetName val="R_Det"/>
      <sheetName val="abs_(2)akoli2"/>
      <sheetName val="Cd_nam2"/>
      <sheetName val="cd_namnoor_12"/>
      <sheetName val="ewcal_(2)-akoli2"/>
      <sheetName val="abs_(2)ko2"/>
      <sheetName val="ewcal-korta_(2)2"/>
      <sheetName val="Data_F8_BTR1"/>
      <sheetName val="Common_"/>
      <sheetName val="data_existing_do_not_delete"/>
      <sheetName val="ABS"/>
      <sheetName val="p&amp;m"/>
      <sheetName val="Boq (Main Building)"/>
      <sheetName val="ewst"/>
      <sheetName val="PRECAST lightconc-II"/>
      <sheetName val="Convey"/>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pop"/>
      <sheetName val="Rates SSR 2008-09"/>
      <sheetName val="moments-table(tri)"/>
      <sheetName val="HS 30.04.2015.Final"/>
      <sheetName val="nodes"/>
      <sheetName val="int-Dia"/>
      <sheetName val="JAWAHAR-hyd-original"/>
      <sheetName val="detls"/>
      <sheetName val="pumping main"/>
      <sheetName val="hdpe weights"/>
      <sheetName val="PVC weights"/>
      <sheetName val=" data sheet "/>
      <sheetName val="HS 1"/>
      <sheetName val="0000000000000"/>
      <sheetName val="HPs HPs"/>
      <sheetName val="ssr-rates"/>
      <sheetName val="hdpe_rates"/>
      <sheetName val="hdpe_wt-r"/>
      <sheetName val="pvc-rates"/>
      <sheetName val="index"/>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Valves"/>
      <sheetName val="MS Rates"/>
      <sheetName val="boredetails"/>
      <sheetName val="Challan"/>
      <sheetName val="dump"/>
      <sheetName val="ultmom"/>
      <sheetName val="CC Road"/>
      <sheetName val="MTC-estimate"/>
      <sheetName val="ESTIMATE"/>
      <sheetName val="Masonry"/>
      <sheetName val="sup dat"/>
      <sheetName val="nandipet intra"/>
      <sheetName val="hdpe-rates"/>
      <sheetName val="Quarry"/>
      <sheetName val="Line"/>
      <sheetName val="CRUST"/>
      <sheetName val="QDTS"/>
      <sheetName val="C.D.Abs.Est."/>
      <sheetName val="CS "/>
      <sheetName val="_5wgdhabfinal00_01"/>
      <sheetName val="Z1_DATA"/>
      <sheetName val="PM&amp;GM"/>
      <sheetName val="AV-PVC"/>
      <sheetName val="DI gate-DI"/>
      <sheetName val="DIgate_PVC "/>
      <sheetName val="wh"/>
      <sheetName val="CPI"/>
      <sheetName val="WPI C"/>
      <sheetName val="WPI all"/>
      <sheetName val="WPI HM"/>
      <sheetName val="WPI S"/>
      <sheetName val="SSR 2014-15 Rates"/>
      <sheetName val="Data_Base"/>
      <sheetName val="Factory_rates"/>
      <sheetName val="Specification"/>
      <sheetName val="road est"/>
      <sheetName val="LIST"/>
      <sheetName val="Mp-team 1"/>
      <sheetName val="Bridge Data 2005-06"/>
      <sheetName val="Road Detail Est."/>
      <sheetName val="Road"/>
      <sheetName val="title"/>
      <sheetName val="pier design"/>
      <sheetName val="Rate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
      <sheetName val="MRoad data"/>
      <sheetName val="AV-HDPE"/>
      <sheetName val="Di_gate-HDPE"/>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R_Det"/>
      <sheetName val="coverpage"/>
      <sheetName val="ROADS"/>
      <sheetName val="abs road"/>
      <sheetName val="TS memo"/>
      <sheetName val="GT DUMP"/>
      <sheetName val="sancdump"/>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Abs_CD_2"/>
      <sheetName val="road est"/>
      <sheetName val="ECV"/>
      <sheetName val="Global factors"/>
      <sheetName val="Table10"/>
      <sheetName val="Table11"/>
      <sheetName val="Table12"/>
      <sheetName val="Rates-May-14"/>
      <sheetName val="final data"/>
      <sheetName val="data r-i 1"/>
      <sheetName val="pop"/>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 val="MRATES"/>
      <sheetName val="Sheet1"/>
      <sheetName val="r"/>
      <sheetName val="quarry"/>
      <sheetName val="C-data"/>
      <sheetName val="1-Pop Proj"/>
      <sheetName val="lead-st"/>
      <sheetName val="rdamdata"/>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segments-details"/>
      <sheetName val="habs-list"/>
      <sheetName val="int-Dia-hdpe"/>
      <sheetName val="int-Dia-pvc"/>
      <sheetName val="Labour"/>
      <sheetName val="Plant &amp;  Machinery"/>
      <sheetName val="Sheet1 (2)"/>
      <sheetName val="Sheet2"/>
      <sheetName val="pvc-pipe-rates"/>
      <sheetName val="ESTIMATE"/>
      <sheetName val="BWSCPlt"/>
      <sheetName val="CI"/>
      <sheetName val="G.R.P"/>
      <sheetName val="PSC REVISED"/>
      <sheetName val="Bridge Data 2005-06"/>
      <sheetName val="Work_sheet"/>
      <sheetName val="road es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Common "/>
      <sheetName val="Work_sheet"/>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Lead statement ss5"/>
      <sheetName val="segments-details"/>
      <sheetName val="int-Dia-hdpe"/>
      <sheetName val="habs-list"/>
      <sheetName val="int-Dia-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SPT vs PHI"/>
      <sheetName val="LS"/>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UMP1420KL@HW"/>
      <sheetName val="Sheet2"/>
      <sheetName val="SSR 2015-16"/>
      <sheetName val="DATA SHEET FOR 2012 - 13"/>
      <sheetName val="Main sheet"/>
      <sheetName val="Rates"/>
      <sheetName val="Data-ELSR"/>
      <sheetName val=" Data -Valves"/>
      <sheetName val="Nspt-smp-final-ORIGINAL"/>
      <sheetName val="ABS"/>
      <sheetName val="zone-8"/>
      <sheetName val="MHNO_LEV"/>
      <sheetName val="Sorted"/>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heet9"/>
      <sheetName val="gen"/>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Detailed"/>
      <sheetName val="ssr-rates"/>
      <sheetName val="1-Pop Proj"/>
      <sheetName val="sand"/>
      <sheetName val="stone"/>
      <sheetName val="Hyd_Stmt"/>
      <sheetName val="pop"/>
      <sheetName val="Quarry"/>
      <sheetName val="CRUST"/>
      <sheetName val="QDTS"/>
      <sheetName val="nandipet intra"/>
      <sheetName val="Sheet3"/>
      <sheetName val="dump"/>
      <sheetName val="factors"/>
      <sheetName val="foundation(V)"/>
      <sheetName val="Main"/>
      <sheetName val="data-WC"/>
      <sheetName val="DATA SHEET FOR 2014-15"/>
      <sheetName val="SSR 2016-17"/>
      <sheetName val="Road data-TDR"/>
      <sheetName val="TCS_Schedule (2)"/>
      <sheetName val="137-140"/>
      <sheetName val="141-142"/>
      <sheetName val="ElectricalSSR"/>
      <sheetName val="Earthwork MCW"/>
      <sheetName val="TCS Proposed"/>
      <sheetName val="sup dat"/>
      <sheetName val="#REF"/>
      <sheetName val="checked"/>
      <sheetName val="other rates"/>
      <sheetName val="MTC-estimate"/>
      <sheetName val="Gen Abs"/>
      <sheetName val="DATA-CD"/>
      <sheetName val="AV-DI"/>
      <sheetName val="scour-DI-CI"/>
      <sheetName val="scour-pvc-hdpe-psc-bwsc"/>
      <sheetName val="Bill_amt_qty_cc_1"/>
      <sheetName val="Data-2010-11"/>
      <sheetName val="PLAN_FEB97"/>
      <sheetName val="MRMECADAMoad data"/>
      <sheetName val="Road Detail Est."/>
      <sheetName val="1000000000000"/>
      <sheetName val="Drains Est"/>
      <sheetName val="Relig-pla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refreshError="1"/>
      <sheetData sheetId="108"/>
      <sheetData sheetId="109"/>
      <sheetData sheetId="110"/>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Road Detail Est."/>
      <sheetName val="Road data"/>
      <sheetName val="F7-1v1000-0_(3)"/>
      <sheetName val="ABST(PART_B)_"/>
      <sheetName val="F6-Gnrl_Abstrt"/>
      <sheetName val="Cover-MEstt_"/>
      <sheetName val="detls"/>
      <sheetName val="Levels"/>
      <sheetName val="r"/>
      <sheetName val="cert"/>
      <sheetName val="R/ad Detail Est."/>
      <sheetName val="F7-1v1000-0_(3)1"/>
      <sheetName val="ABST(PART_B)_1"/>
      <sheetName val="F6-Gnrl_Abstrt1"/>
      <sheetName val="Cover-MEstt_1"/>
      <sheetName val="Road_Detail_Est_"/>
      <sheetName val="Road_data"/>
      <sheetName val="R_ad Detail Est."/>
      <sheetName val="leads"/>
      <sheetName val="rdamdata"/>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Rate"/>
      <sheetName val="[Yamanapalli to Mahamutharam (M"/>
      <sheetName val="quarry"/>
      <sheetName val="lead-st"/>
      <sheetName val=" data sheet "/>
      <sheetName val="PVC_dia"/>
      <sheetName val="Cd"/>
      <sheetName val="Cs"/>
      <sheetName val="CPIPE"/>
      <sheetName val="THK"/>
      <sheetName val="CPIPE 1"/>
      <sheetName val="CABLE DATA"/>
      <sheetName val="LEAD STATEMENT"/>
      <sheetName val="m1"/>
      <sheetName val="_Yamanapalli to Mahamutharam (M"/>
      <sheetName val="temp-SDData (2)"/>
      <sheetName val="coverpage"/>
      <sheetName val="Bitumen trunk"/>
      <sheetName val="Feeder"/>
      <sheetName val="R99 etc"/>
      <sheetName val="Trunk unpaved"/>
      <sheetName val="Sheet1"/>
      <sheetName val="BWSCPlt"/>
      <sheetName val="CI"/>
      <sheetName val="DI"/>
      <sheetName val="G.R.P"/>
      <sheetName val="HDPE"/>
      <sheetName val="PSC REVISED"/>
      <sheetName val="pvc"/>
      <sheetName val="DATA SHEET"/>
      <sheetName val="PVC weights"/>
      <sheetName val="1-Pop Proj"/>
      <sheetName val="1V of 2m slab"/>
      <sheetName val="2V of 3.0Mslab"/>
      <sheetName val="l"/>
      <sheetName val="maya"/>
      <sheetName val="sand"/>
      <sheetName val="stone"/>
      <sheetName val="index"/>
      <sheetName val="pvc-rates"/>
      <sheetName val="Common "/>
      <sheetName val="Boq"/>
      <sheetName val="1V800"/>
      <sheetName val="Sheet2"/>
      <sheetName val="_Yamanapalli_to_Mahamutharam__2"/>
      <sheetName val="F7-1v1000-0_(3)2"/>
      <sheetName val="ABST(PART_B)_2"/>
      <sheetName val="F6-Gnrl_Abstrt2"/>
      <sheetName val="Cover-MEstt_2"/>
      <sheetName val="Road_Detail_Est_1"/>
      <sheetName val="Road_data1"/>
      <sheetName val="R/ad_Detail_Est_"/>
      <sheetName val="R_ad_Detail_Est_"/>
      <sheetName val="Plant_&amp;__Machinery"/>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HS 1"/>
      <sheetName val="wh_data"/>
      <sheetName val="wh_data_R"/>
      <sheetName val="CPHEEO"/>
      <sheetName val="JAWAHAR-hyd-original"/>
      <sheetName val="LEAD (2)"/>
      <sheetName val="habs-details"/>
      <sheetName val="int-Dia"/>
      <sheetName val="habs-list"/>
      <sheetName val="mas_hab"/>
      <sheetName val="PM&amp;GM"/>
      <sheetName val="mroad data"/>
      <sheetName val="abs"/>
      <sheetName val="pop"/>
      <sheetName val="Data "/>
      <sheetName val="CBL_SIZE"/>
      <sheetName val="Load List"/>
      <sheetName val="CBL_OD"/>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Sheet1 (2)"/>
      <sheetName val="ewst"/>
      <sheetName val="11.habitations"/>
      <sheetName val="AV-HDPE"/>
      <sheetName val="Di_gate-HDPE"/>
      <sheetName val="PUMP_DATA"/>
      <sheetName val="int-Dia-hdpe"/>
      <sheetName val="FORM7"/>
      <sheetName val="AV_AC"/>
      <sheetName val="di_Gate_AC"/>
      <sheetName val="Digate-BWSCP-MS"/>
      <sheetName val="DI_gate_di"/>
      <sheetName val="hyperstatic"/>
      <sheetName val="Lead 09-10"/>
      <sheetName val="abs road"/>
      <sheetName val="other rates"/>
      <sheetName val="WORDS"/>
      <sheetName val="LOCAL RATES"/>
      <sheetName val="ANALYSIS"/>
      <sheetName val="MRMECADAMoad data"/>
      <sheetName val="road est"/>
      <sheetName val="Schedule"/>
      <sheetName val="_Yamanapalli_to_Mahamutharam_12"/>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m"/>
      <sheetName val="Data.F8.BTR"/>
      <sheetName val="DATA-BASE"/>
      <sheetName val="DATA-ABSTRACT"/>
      <sheetName val="LEAD"/>
      <sheetName val="Lead statement"/>
      <sheetName val="SSR 2010-11 Rates"/>
      <sheetName val="wh_data_R"/>
      <sheetName val="GF SB Ok "/>
      <sheetName val="DATA"/>
      <sheetName val="Rates"/>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Data_Base"/>
      <sheetName val="Main sheet"/>
      <sheetName val="Common "/>
      <sheetName val="segments-details"/>
      <sheetName val="int-Dia-hdpe"/>
      <sheetName val="habs-list"/>
      <sheetName val="int-Dia-pvc"/>
      <sheetName val="Works"/>
      <sheetName val="General"/>
      <sheetName val="wh_data"/>
      <sheetName val="CPHEEO"/>
    </sheetNames>
    <sheetDataSet>
      <sheetData sheetId="0" refreshError="1"/>
      <sheetData sheetId="1" refreshError="1"/>
      <sheetData sheetId="2" refreshError="1"/>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civ data"/>
      <sheetName val="Lead Sheet1"/>
      <sheetName val="final abstract"/>
      <sheetName val="C-data"/>
      <sheetName val="Design"/>
      <sheetName val="P "/>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 val="hdpe-rates"/>
      <sheetName val="pvc-rates"/>
      <sheetName val="nodes"/>
      <sheetName val="int-Dia"/>
      <sheetName val="habs-list"/>
      <sheetName val="JAWAHAR-hyd-original"/>
      <sheetName val="data-WC"/>
      <sheetName val="well"/>
      <sheetName val="PUMP_DATA"/>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Sheet3"/>
      <sheetName val="Works"/>
      <sheetName val="General"/>
      <sheetName val="SSR 2010-11 Rates"/>
      <sheetName val="pt-cw"/>
      <sheetName val="PROCTOR"/>
      <sheetName val="Bridge Data 2005-06"/>
      <sheetName val="SSR 2014-15 Rates"/>
      <sheetName val="Leads Entry"/>
      <sheetName val="BTR"/>
      <sheetName val="est"/>
      <sheetName val="1v_1000_PC"/>
      <sheetName val="CD abs"/>
      <sheetName val="2v_1000_PC"/>
      <sheetName val="GenAbst"/>
      <sheetName val="Road-furniture"/>
      <sheetName val="1v_600_PC"/>
      <sheetName val="Retaining-wall"/>
      <sheetName val="6v_1000_RDVENTS"/>
      <sheetName val="road est"/>
      <sheetName val="DIgate_PVC"/>
      <sheetName val="MS "/>
      <sheetName val="Line estimates"/>
      <sheetName val="Trunk Main"/>
      <sheetName val="Basis"/>
      <sheetName val="zone-8"/>
      <sheetName val="MHNO_LEV"/>
      <sheetName val="HS 30.04.2015.Final"/>
      <sheetName val="Bed Class"/>
      <sheetName val="Cd"/>
      <sheetName val="Detail In Door Stad"/>
      <sheetName val="CAT_5"/>
      <sheetName val="SPT vs PHI"/>
      <sheetName val="co_5"/>
      <sheetName val="DATA SHEET"/>
      <sheetName val="Sheet5"/>
      <sheetName val="ewst"/>
      <sheetName val="MEXICO-C"/>
      <sheetName val="mas_hab"/>
      <sheetName val="HDPE-pipe-rates"/>
      <sheetName val="pvc-pipe-rates"/>
      <sheetName val="sand"/>
      <sheetName val="stone"/>
      <sheetName val="TOP SLAB-beams"/>
      <sheetName val="Common "/>
      <sheetName val="Gen Abs"/>
      <sheetName val="Conveayance charges"/>
      <sheetName val="Conveyance"/>
      <sheetName val="SCHEDULE"/>
      <sheetName val="schedule nos"/>
      <sheetName val="Database"/>
      <sheetName val="VALV"/>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Open"/>
      <sheetName val="Analy"/>
      <sheetName val="AE Water Supply"/>
      <sheetName val="B A"/>
      <sheetName val="Process"/>
      <sheetName val="final data"/>
      <sheetName val="Basicrates"/>
      <sheetName val="BWSCPlt"/>
      <sheetName val="CI"/>
      <sheetName val="G.R.P"/>
      <sheetName val="PSC REVISED"/>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cell>
          <cell r="BY145" t="str">
            <v/>
          </cell>
          <cell r="BZ145" t="str">
            <v/>
          </cell>
          <cell r="CA145" t="str">
            <v/>
          </cell>
          <cell r="CB145" t="str">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m"/>
      <sheetName val="Lead"/>
      <sheetName val="Lead statement"/>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Main sheet"/>
      <sheetName val="other rates"/>
      <sheetName val="data1"/>
      <sheetName val="Data.F8.BTR"/>
      <sheetName val="Road Detail Est."/>
      <sheetName val="rdamdata"/>
      <sheetName val="rates"/>
      <sheetName val="Sheet1"/>
      <sheetName val="SSR"/>
      <sheetName val="temp-SDData (2)"/>
      <sheetName val="id"/>
      <sheetName val="bldg"/>
      <sheetName val="DATA_PRG"/>
      <sheetName val="Bridge Data 2005-06"/>
      <sheetName val="cert"/>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FINAL LEAD"/>
      <sheetName val="select items_PMW"/>
      <sheetName val="MRoad data"/>
      <sheetName val="Convey"/>
      <sheetName val="Part-A"/>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Dn SLRB (R2)"/>
      <sheetName val="Data_"/>
      <sheetName val="Sheet1 (2)"/>
      <sheetName val="Aug,0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R_Det"/>
      <sheetName val="Note"/>
      <sheetName val="MRMECADAMoad data"/>
      <sheetName val="lead modified"/>
      <sheetName val="CC road"/>
      <sheetName val="Road Est."/>
      <sheetName val="WATER-HAMMER"/>
      <sheetName val="DET-ABS(toilet&amp;residence of ju)"/>
      <sheetName val="BTR"/>
      <sheetName val="Boppudi data sheet "/>
      <sheetName val="Common "/>
      <sheetName val="Usage"/>
      <sheetName val="Abs_CD_2"/>
      <sheetName val="coverpage"/>
      <sheetName val="ECV"/>
      <sheetName val="SS ENERGISE"/>
      <sheetName val="MPP_Gundlapally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DATA-BASE"/>
      <sheetName val="DATA-ABSTRACT"/>
      <sheetName val="Lead statement ss5"/>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coverpage"/>
      <sheetName val="Road data"/>
      <sheetName val="abs road"/>
      <sheetName val="TS memo"/>
      <sheetName val="CD_Data"/>
      <sheetName val="CD 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Pop"/>
      <sheetName val="EDWise"/>
      <sheetName val="Bill-12"/>
      <sheetName val="nodes"/>
      <sheetName val="int-Dia"/>
      <sheetName val="Convey"/>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Staff Acco."/>
      <sheetName val="Summary"/>
      <sheetName val="Iocount"/>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not req 3"/>
      <sheetName val="DATA-2005-06"/>
      <sheetName val="Flight-1"/>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MTC-estimate"/>
      <sheetName val="other rates"/>
      <sheetName val="DI"/>
      <sheetName val="pvc"/>
      <sheetName val="hdpe_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in sheet"/>
      <sheetName val="wh"/>
      <sheetName val="Mactan"/>
      <sheetName val="Mandaue"/>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Bed Class"/>
      <sheetName val="CPIPE"/>
      <sheetName val="CPIPE2"/>
      <sheetName val="Cs"/>
      <sheetName val="DVALUE"/>
      <sheetName val="THK"/>
      <sheetName val="Cover"/>
      <sheetName val="Convey"/>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wh_data"/>
      <sheetName val="wh_data_R"/>
      <sheetName val="CPHEEO"/>
      <sheetName val="input"/>
      <sheetName val="GF SB Ok "/>
      <sheetName val="hdpe_basic"/>
      <sheetName val="TOP SLAB-beams"/>
      <sheetName val="20kL-design-final"/>
      <sheetName val="Sheet5"/>
      <sheetName val="ABS"/>
      <sheetName val="Data o"/>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Bed Fall"/>
      <sheetName val="Title"/>
      <sheetName val="Ventway Calculations"/>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Main"/>
      <sheetName val="CPIPE 1"/>
      <sheetName val="MS Rates"/>
      <sheetName val="TOS-F"/>
      <sheetName val="ewst"/>
      <sheetName val="Leads Entry"/>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sheetData sheetId="85" refreshError="1"/>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Met"/>
      <sheetName val="Material"/>
      <sheetName val="Basicrates"/>
      <sheetName val="sup dat"/>
      <sheetName val="Road data"/>
      <sheetName val="temp-SDData (2)"/>
      <sheetName val="Plant &amp;  Machinery"/>
      <sheetName val="civ data"/>
      <sheetName val="CR-Vchambers"/>
      <sheetName val="Works"/>
      <sheetName val="General"/>
      <sheetName val="Civil Data (2013-14)"/>
      <sheetName val="01"/>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 val=" "/>
      <sheetName val="Class IV Qtr. Ele"/>
      <sheetName val="Lead statement"/>
      <sheetName val="SSR 2010-11 Rates"/>
      <sheetName val="Bridge Data 2005-06"/>
      <sheetName val="economic PM"/>
      <sheetName val="Material"/>
      <sheetName val="Labour"/>
      <sheetName val="hdpe_basic"/>
      <sheetName val="pvc_basic"/>
      <sheetName val="11.Habitations"/>
      <sheetName val="pumping main"/>
      <sheetName val="01"/>
      <sheetName val="banilad"/>
      <sheetName val="Mactan"/>
      <sheetName val="Mandaue"/>
      <sheetName val="Works"/>
      <sheetName val="RMR"/>
      <sheetName val="Sheet9"/>
      <sheetName val="m1"/>
      <sheetName val="DetEst"/>
      <sheetName val="Global factors"/>
      <sheetName val="Detailed"/>
      <sheetName val="basic-data"/>
      <sheetName val="mem-property"/>
      <sheetName val="Lead Distance"/>
      <sheetName val="airvalve-AC PN 1.60"/>
      <sheetName val="Soft-sluice-AC,GRP PN 1.6"/>
      <sheetName val="soft-sluice-BWSC-MS"/>
      <sheetName val="DI sluice valve"/>
      <sheetName val="pop"/>
      <sheetName val="Work_sheet"/>
      <sheetName val="Lead statement ss5"/>
      <sheetName val="Hyd_Stmt"/>
      <sheetName val="Rate"/>
      <sheetName val="Elect."/>
      <sheetName val="Bitumen trunk"/>
      <sheetName val="Feeder"/>
      <sheetName val="R99 etc"/>
      <sheetName val="Trunk unpaved"/>
      <sheetName val="HS 30.04.2015.Final"/>
      <sheetName val="RATES"/>
      <sheetName val="Quarry"/>
      <sheetName val="Line"/>
      <sheetName val="CRUST"/>
      <sheetName val="QDTS"/>
      <sheetName val="Summary"/>
      <sheetName val="ww-march-02"/>
      <sheetName val="Staff Acco."/>
      <sheetName val="ssr-rates"/>
      <sheetName val="SCHEDULE"/>
      <sheetName val="Database"/>
      <sheetName val="schedule nos"/>
      <sheetName val="hdpe weights"/>
      <sheetName val="PVC weights"/>
      <sheetName val="detls"/>
      <sheetName val="hdpe-rates"/>
      <sheetName val="pvc-rates"/>
      <sheetName val="water-hammar-strenght"/>
      <sheetName val="Watersoft (2)"/>
      <sheetName val="FORM7"/>
      <sheetName val="D2_CO"/>
      <sheetName val="LABOUR RATE"/>
      <sheetName val="Material Rate"/>
      <sheetName val="Bed Class"/>
      <sheetName val="Cd"/>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mas_hab"/>
      <sheetName val="l"/>
      <sheetName val="zone-8"/>
      <sheetName val="MHNO_LEV"/>
      <sheetName val="Build-up"/>
      <sheetName val="rdamdata"/>
      <sheetName val="lead-st"/>
      <sheetName val="Common "/>
      <sheetName val="bom"/>
      <sheetName val="R2"/>
      <sheetName val="Usage"/>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Gen_Abs"/>
      <sheetName val="abs road"/>
      <sheetName val="HS final- 23.07.19 Se Aprd"/>
      <sheetName val="Attributes"/>
      <sheetName val="C.D.Abs.Est."/>
      <sheetName val="mlead"/>
      <sheetName val="sand"/>
      <sheetName val="stone"/>
      <sheetName val="Road Detail Es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ow r="9">
          <cell r="C9">
            <v>350</v>
          </cell>
        </row>
      </sheetData>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ow r="9">
          <cell r="C9">
            <v>350</v>
          </cell>
        </row>
      </sheetData>
      <sheetData sheetId="140">
        <row r="9">
          <cell r="C9">
            <v>350</v>
          </cell>
        </row>
      </sheetData>
      <sheetData sheetId="141">
        <row r="9">
          <cell r="C9">
            <v>350</v>
          </cell>
        </row>
      </sheetData>
      <sheetData sheetId="142">
        <row r="9">
          <cell r="C9">
            <v>350</v>
          </cell>
        </row>
      </sheetData>
      <sheetData sheetId="143">
        <row r="9">
          <cell r="C9">
            <v>350</v>
          </cell>
        </row>
      </sheetData>
      <sheetData sheetId="144">
        <row r="9">
          <cell r="C9">
            <v>350</v>
          </cell>
        </row>
      </sheetData>
      <sheetData sheetId="145">
        <row r="9">
          <cell r="C9">
            <v>350</v>
          </cell>
        </row>
      </sheetData>
      <sheetData sheetId="146">
        <row r="9">
          <cell r="C9">
            <v>350</v>
          </cell>
        </row>
      </sheetData>
      <sheetData sheetId="147">
        <row r="9">
          <cell r="C9">
            <v>350</v>
          </cell>
        </row>
      </sheetData>
      <sheetData sheetId="148">
        <row r="9">
          <cell r="C9">
            <v>350</v>
          </cell>
        </row>
      </sheetData>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GenAbst"/>
      <sheetName val="Rates"/>
      <sheetName val="abs road"/>
      <sheetName val="RMR"/>
      <sheetName val="R_Det"/>
      <sheetName val="0000000000000"/>
      <sheetName val="mlead"/>
      <sheetName val="other rates"/>
      <sheetName val="Line"/>
      <sheetName val="Gen Info"/>
      <sheetName val="basdat"/>
      <sheetName val="hdpe_basic"/>
      <sheetName val="Boq Block A"/>
      <sheetName val="sand"/>
      <sheetName val="Specification"/>
      <sheetName val="leads"/>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Intput"/>
      <sheetName val="Well"/>
      <sheetName val="Load"/>
      <sheetName val="DATA-BASE"/>
      <sheetName val="DATA-ABSTRACT"/>
      <sheetName val="habs-list"/>
      <sheetName val="Marteru"/>
      <sheetName val="Levels"/>
      <sheetName val="BOQ"/>
      <sheetName val="G.O MS 35"/>
      <sheetName val="CC"/>
      <sheetName val="Materials"/>
      <sheetName val="TS memo"/>
      <sheetName val="coverpage"/>
      <sheetName val="PUMP_DATA"/>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Main sheet"/>
      <sheetName val="t_prsr"/>
      <sheetName val="id"/>
      <sheetName val="sch"/>
      <sheetName val="Material"/>
      <sheetName val="BWSCPlt"/>
      <sheetName val="CI"/>
      <sheetName val="DI"/>
      <sheetName val="G.R.P"/>
      <sheetName val="HDPE"/>
      <sheetName val="PSC REVISED"/>
      <sheetName val="pvc"/>
      <sheetName val="Road Detail Est."/>
      <sheetName val="PH High Lift Sump@SS.Tank-D"/>
      <sheetName val="Legal Risk Analysis"/>
      <sheetName val="CC Road"/>
      <sheetName val="Lead statemen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C&amp;S monthwise"/>
      <sheetName val="WT AVG LEAD"/>
      <sheetName val="EDWise"/>
      <sheetName val="maya"/>
      <sheetName val="sup dat"/>
      <sheetName val="Sheet3"/>
      <sheetName val="CCTV_EST1"/>
      <sheetName val="Abs"/>
      <sheetName val="habs-list"/>
      <sheetName val="C&amp;S"/>
      <sheetName val="Materials"/>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DATA-2005-06"/>
      <sheetName val="_5wgdhabfinal00_01"/>
      <sheetName val="CI"/>
      <sheetName val="G.R.P"/>
      <sheetName val="PSC REVISED"/>
      <sheetName val="MRATES"/>
      <sheetName val="Suppl-data"/>
      <sheetName val="SSR"/>
      <sheetName val="Labels"/>
      <sheetName val="DATA SHEET FOR 2016-17"/>
      <sheetName val="maya"/>
      <sheetName val="BM-HOOP"/>
      <sheetName val="Basicrates"/>
      <sheetName val="mlead"/>
      <sheetName val="sup dat"/>
      <sheetName val="Global factors"/>
      <sheetName val="hdpe weights"/>
      <sheetName val="PVC weights"/>
      <sheetName val="index"/>
      <sheetName val="COST"/>
      <sheetName val="basdat"/>
      <sheetName val="CONNECT"/>
      <sheetName val="mlead "/>
      <sheetName val="C.D.Abs.Est."/>
      <sheetName val="GR.slab-reinft"/>
      <sheetName val="Bill-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Staff Acco."/>
      <sheetName val="Boq"/>
      <sheetName val="Data-Road "/>
      <sheetName val="Side Drains"/>
      <sheetName val="DATA-CD "/>
      <sheetName val="Retaining walls "/>
      <sheetName val="banilad"/>
      <sheetName val="BWSCPlt"/>
      <sheetName val="CI"/>
      <sheetName val="DI"/>
      <sheetName val="G.R.P"/>
      <sheetName val="HDPE"/>
      <sheetName val="PSC REVISED"/>
      <sheetName val="p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EDWise"/>
      <sheetName val="Red oxide Primer Paint grade-II"/>
      <sheetName val="MRATES"/>
      <sheetName val="lead-st"/>
      <sheetName val="data"/>
      <sheetName val="Sheet1 (2)"/>
      <sheetName val="Material"/>
      <sheetName val="Plant &amp;  Machinery"/>
      <sheetName val="RMR"/>
      <sheetName val="Levels"/>
      <sheetName val="Road Detail Est."/>
      <sheetName val="Road data"/>
      <sheetName val="Cover"/>
      <sheetName val="int-Dia-hdpe"/>
      <sheetName val="Sheet1"/>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up dat"/>
      <sheetName val="DATA_PRG"/>
      <sheetName val="Work_sheet"/>
      <sheetName val="Sheet2"/>
      <sheetName val="Design"/>
      <sheetName val="not req 3"/>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 val="abs road"/>
      <sheetName val="coverpage"/>
      <sheetName val="TS memo"/>
      <sheetName val="m"/>
      <sheetName val="pvc_basic"/>
      <sheetName val="MRoad data"/>
      <sheetName val="RA"/>
      <sheetName val="FINAL DATA"/>
      <sheetName val="road safety datas"/>
      <sheetName val="civ data"/>
      <sheetName val="mas_hab"/>
      <sheetName val="bom"/>
      <sheetName val="GZL"/>
      <sheetName val="Bitumen trunk"/>
      <sheetName val="Feeder"/>
      <sheetName val="R99 etc"/>
      <sheetName val="Trunk unpaved"/>
      <sheetName val="Project cost"/>
      <sheetName val="C-data"/>
      <sheetName val="R_Det"/>
      <sheetName val="Mp-team 1"/>
      <sheetName val="Abs_CD_2"/>
      <sheetName val="road est"/>
      <sheetName val="ECV"/>
      <sheetName val="Side wall dsn Formula"/>
      <sheetName val="hdpe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segments-details"/>
      <sheetName val="int-Dia-hdpe"/>
      <sheetName val="habs-list"/>
      <sheetName val="int-Dia-pvc"/>
      <sheetName val="gen"/>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Main sheet"/>
      <sheetName val="data-WS &amp; Sanitary-18-19."/>
      <sheetName val="leads"/>
      <sheetName val="DATA_PRG"/>
      <sheetName val="wh_data_R"/>
      <sheetName val="WATER-HAMMER"/>
      <sheetName val="DATA-BASE"/>
      <sheetName val="DATA-ABSTRACT"/>
      <sheetName val="3405-2014"/>
      <sheetName val="Qty"/>
      <sheetName val="Lead Distance"/>
      <sheetName val="hdpe weights"/>
      <sheetName val="C-data"/>
      <sheetName val="gen"/>
      <sheetName val="pvc_basic"/>
      <sheetName val="hdpe_basic"/>
      <sheetName val="Staff Acco."/>
      <sheetName val="data existing_do not delete"/>
      <sheetName val="Material"/>
      <sheetName val="PH data"/>
      <sheetName val="Work_sheet"/>
      <sheetName val="wh"/>
      <sheetName val="pumping main"/>
      <sheetName val="AV-HDPE"/>
      <sheetName val="Di_gate-HDPE"/>
      <sheetName val="zone-8"/>
      <sheetName val="MHNO_LEV"/>
      <sheetName val="TBAL9697 -group wise  sdpl"/>
      <sheetName val="PVC_dia"/>
      <sheetName val="p&amp;m"/>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HPC Bill (1) 1st"/>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m"/>
      <sheetName val="Estimate"/>
      <sheetName val="1V800"/>
      <sheetName val="HEAD"/>
      <sheetName val="maya"/>
      <sheetName val="DISCOUNT"/>
      <sheetName val="VC rate"/>
      <sheetName val="labour rates"/>
      <sheetName val="I-CO"/>
      <sheetName val="Bridge Data 2005-06"/>
      <sheetName val="Sheet3"/>
      <sheetName val="comp-st(GEN)"/>
      <sheetName val="pop"/>
      <sheetName val="JAWAHAR-hyd-original"/>
      <sheetName val="CD_Data"/>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economic PM"/>
      <sheetName val="Mp-team 1"/>
      <sheetName val="PM&amp;GM"/>
      <sheetName val="AV-DI"/>
      <sheetName val="DIgate_PVC "/>
      <sheetName val="scour-DI-CI"/>
      <sheetName val="scour-pvc-hdpe-psc-bwsc"/>
      <sheetName val="mlead"/>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Work_sheet"/>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Abs Estimate CIVIL (2)"/>
      <sheetName val="gen"/>
      <sheetName val="Labour"/>
      <sheetName val="Civil (2)"/>
      <sheetName val="DataInput"/>
      <sheetName val="DataInput-1"/>
      <sheetName val="Leads"/>
      <sheetName val="DI Rate Analysis"/>
      <sheetName val="Economic RisingMain  Ph-I"/>
      <sheetName val="Data rough"/>
      <sheetName val="Common "/>
      <sheetName val="coverpage"/>
      <sheetName val="PH data"/>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Material"/>
      <sheetName val="labour rates"/>
      <sheetName val="Lookup"/>
      <sheetName val="Estimate "/>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ELE-data"/>
      <sheetName val="D&amp;W DATA 1"/>
      <sheetName val="ABS WITH PS CHAGES"/>
      <sheetName val="GRILL DATA"/>
      <sheetName val="Grill data 2"/>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Data well"/>
      <sheetName val="CPHEEO"/>
      <sheetName val="wh_data_R"/>
      <sheetName val="HPC Bill (1) 1st"/>
      <sheetName val="20kL-design-final"/>
      <sheetName val="HS final-2"/>
      <sheetName val="Summary"/>
      <sheetName val="Iocount"/>
      <sheetName val="Mp-team 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v"/>
      <sheetName val="LEADS"/>
      <sheetName val="Plant &amp;  Machinery"/>
      <sheetName val="Material"/>
      <sheetName val="DATA-BASE"/>
      <sheetName val="DATA-ABSTRACT"/>
      <sheetName val="Bridge Data 2005-06"/>
      <sheetName val="Bitumen trunk"/>
      <sheetName val="Feeder"/>
      <sheetName val="R99 etc"/>
      <sheetName val="Trunk unpaved"/>
      <sheetName val="SSR 2014-15 Rates"/>
      <sheetName val="Lead statement"/>
      <sheetName val="C-data"/>
      <sheetName val="Lead statement ss5"/>
      <sheetName val="Data-ELSR"/>
      <sheetName val="Mortars"/>
      <sheetName val=" Data -Valves"/>
      <sheetName val="dBase"/>
      <sheetName val="Staff Acco."/>
      <sheetName val="DATA_PRG"/>
      <sheetName val="Work_sheet"/>
      <sheetName val="inWords"/>
      <sheetName val="CPI"/>
      <sheetName val="WPI C"/>
      <sheetName val="WPI all"/>
      <sheetName val="WPI HM"/>
      <sheetName val="WPI S"/>
      <sheetName val="maya"/>
      <sheetName val="Relig-place"/>
      <sheetName val="factors"/>
      <sheetName val="Main sheet"/>
      <sheetName val="Datas"/>
      <sheetName val="Data.F8.BTR"/>
      <sheetName val="General"/>
      <sheetName val="PUMP_DATA"/>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Convey"/>
      <sheetName val="m1"/>
      <sheetName val="0000000000000"/>
      <sheetName val="r"/>
      <sheetName val="Cover"/>
      <sheetName val="Sheet1 (2)"/>
      <sheetName val="abst"/>
      <sheetName val="design"/>
      <sheetName val="BWSCPlt"/>
      <sheetName val="CI"/>
      <sheetName val="G.R.P"/>
      <sheetName val="PSC REVISED"/>
      <sheetName val="1V800"/>
      <sheetName val="data-WS &amp; Sanitary-17-18."/>
      <sheetName val="PH data"/>
      <sheetName val="MRMECADAMoad data"/>
      <sheetName val="Masonry"/>
      <sheetName val="l"/>
      <sheetName val="BTR"/>
      <sheetName val="GROUND FLOOR"/>
      <sheetName val="Levels"/>
      <sheetName val="MASTER_RATE ANALYSIS"/>
      <sheetName val="GenAbst"/>
      <sheetName val="Basicrates"/>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refreshError="1"/>
      <sheetData sheetId="91" refreshError="1"/>
      <sheetData sheetId="92" refreshError="1"/>
      <sheetData sheetId="93" refreshError="1"/>
      <sheetData sheetId="94" refreshError="1"/>
      <sheetData sheetId="95"/>
      <sheetData sheetId="96"/>
      <sheetData sheetId="97"/>
      <sheetData sheetId="98"/>
      <sheetData sheetId="99" refreshError="1"/>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labour coeff"/>
    </sheetNames>
    <sheetDataSet>
      <sheetData sheetId="0"/>
      <sheetData sheetId="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 val="MRATES"/>
      <sheetName val="DATA-2005-06"/>
      <sheetName val="DataInput"/>
      <sheetName val="DataInput-1"/>
      <sheetName val="DI Rate Analysis"/>
      <sheetName val="Economic RisingMain  Ph-I"/>
      <sheetName val="maya"/>
      <sheetName val="Labour"/>
      <sheetName val="Material"/>
      <sheetName val="Fill this out first..."/>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C.D.Data (Morth)"/>
      <sheetName val="Rd.Det.Est"/>
      <sheetName val="Rd.Data"/>
      <sheetName val="rdamdata"/>
      <sheetName val="Level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work_sheet"/>
      <sheetName val="Main sheet"/>
      <sheetName val="Quotes"/>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 val="DISCOUNT"/>
      <sheetName val="Road Detail Est."/>
      <sheetName val="wh_data"/>
      <sheetName val="CPHEEO"/>
      <sheetName val="wh_data_R"/>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B1">
            <v>0</v>
          </cell>
        </row>
      </sheetData>
      <sheetData sheetId="38">
        <row r="1">
          <cell r="B1">
            <v>0</v>
          </cell>
        </row>
      </sheetData>
      <sheetData sheetId="39">
        <row r="1">
          <cell r="B1">
            <v>0</v>
          </cell>
        </row>
      </sheetData>
      <sheetData sheetId="40">
        <row r="1">
          <cell r="B1">
            <v>0</v>
          </cell>
        </row>
      </sheetData>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pvc_basic"/>
      <sheetName val="maya"/>
      <sheetName val="p&amp;m"/>
      <sheetName val="labour coeff"/>
      <sheetName val="GF SB Ok "/>
      <sheetName val="Sheet3"/>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C-data"/>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DATA-BASE"/>
      <sheetName val="segments-details"/>
      <sheetName val="int-Dia-hdpe"/>
      <sheetName val="habs-list"/>
      <sheetName val="Di_gate-HDPE"/>
      <sheetName val="DATA-ABSTRACT"/>
      <sheetName val="sand"/>
      <sheetName val="stone"/>
      <sheetName val="Sheet9"/>
      <sheetName val="WATER-HAMMER"/>
      <sheetName val="m"/>
      <sheetName val="PUMP_DATA"/>
      <sheetName val="detls"/>
      <sheetName val="Common "/>
      <sheetName val="BWSCPlt"/>
      <sheetName val="G.R.P"/>
      <sheetName val="PSC REVISED"/>
      <sheetName val="int-Dia"/>
      <sheetName val="nodes"/>
      <sheetName val="BM-HOOP"/>
      <sheetName val="boredetails"/>
      <sheetName val="3405-2014"/>
      <sheetName val="Watersoft (2)"/>
      <sheetName val="hdpe_basic"/>
      <sheetName val="water-hammar-strenght"/>
      <sheetName val="AV-HDPE"/>
      <sheetName val="census91"/>
      <sheetName val="Lead"/>
      <sheetName val="Lead statement ss5"/>
      <sheetName val="Habcodes"/>
      <sheetName val="p&amp;m"/>
      <sheetName val="SSR 2014-15 Rates"/>
      <sheetName val="Lead statement"/>
      <sheetName val="FF WRK"/>
      <sheetName val="Works"/>
      <sheetName val="RMR"/>
      <sheetName val="General"/>
      <sheetName val="Estimate "/>
      <sheetName val="RAFT"/>
      <sheetName val="Main sheet"/>
      <sheetName val="Revised rates(SSR 2015-16)"/>
      <sheetName val="Sump_cal"/>
      <sheetName val="11.Habitations"/>
      <sheetName val="SEGMENTS-nodes"/>
      <sheetName val="wh_data"/>
      <sheetName val="wh_data_R"/>
      <sheetName val="CPHEEO"/>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ABS"/>
      <sheetName val="Basicdata-f"/>
      <sheetName val="Scour-f"/>
      <sheetName val="data existing_do not delete"/>
      <sheetName val="1V800"/>
      <sheetName val="final abstract"/>
      <sheetName val="Wall W3"/>
      <sheetName val="Cover"/>
      <sheetName val="Work_sheet"/>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PRECAST lightconc-II"/>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other rates"/>
      <sheetName val="Qty"/>
      <sheetName val="MRoad data"/>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refreshError="1"/>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Plant &amp;  Machinery"/>
      <sheetName val="Bridge Data 2005-06"/>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Common "/>
      <sheetName val="sup dat"/>
      <sheetName val="Nspt-smp-final-ORIGINAL"/>
      <sheetName val="Work_sheet"/>
      <sheetName val="Sheet1 (2)"/>
      <sheetName val="GN-ST-10"/>
      <sheetName val="Class IV Qtr. Ele"/>
      <sheetName val="data existing_do not delete"/>
      <sheetName val="habs-list"/>
      <sheetName val="nodes"/>
      <sheetName val="other rates"/>
      <sheetName val="Sheet2"/>
      <sheetName val="in Put sheet"/>
      <sheetName val="Part-A"/>
      <sheetName val="Data.F8.BTR"/>
      <sheetName val="Bitumen trunk"/>
      <sheetName val="R99 etc"/>
      <sheetName val="Trunk unpaved"/>
      <sheetName val="mas_hab"/>
      <sheetName val="RMR"/>
      <sheetName val="Specification report"/>
      <sheetName val="ssr-rates"/>
      <sheetName val="clvrt_data"/>
      <sheetName val="Sheet9"/>
      <sheetName val="Plant_㫨__Machinery"/>
      <sheetName val="Plant 㫨  Machinery"/>
      <sheetName val="l"/>
      <sheetName val="HDPE"/>
      <sheetName val="DI"/>
      <sheetName val="pvc"/>
      <sheetName val="hdpe_basic"/>
      <sheetName val="pvc_basic"/>
      <sheetName val="Fie,d Data"/>
      <sheetName val="final abstract"/>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2"/>
      <sheetName val="Rates"/>
      <sheetName val="Usage"/>
      <sheetName val="General"/>
      <sheetName val="PRECAST lightconc-II"/>
      <sheetName val="Gen Abs"/>
      <sheetName val="CD_Data"/>
      <sheetName val="sch"/>
      <sheetName val="water-hammar-strenght"/>
      <sheetName val="AV-HDPE"/>
      <sheetName val="Di_gate-HDPE"/>
      <sheetName val="index"/>
      <sheetName val="entitlements"/>
      <sheetName val="Road data"/>
      <sheetName val="Conv. 13-14"/>
      <sheetName val="GEN-ABS Del"/>
      <sheetName val="BTR"/>
      <sheetName val="Line"/>
      <sheetName val="1V800"/>
      <sheetName val="fnote"/>
      <sheetName val="QDTS"/>
      <sheetName val="int-Dia"/>
      <sheetName val="Road Detail Est."/>
      <sheetName val="Rates SSR 2008-09"/>
      <sheetName val="sand"/>
      <sheetName val="stone"/>
      <sheetName val="Usage "/>
      <sheetName val="GBW"/>
      <sheetName val="Boq"/>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LOCAL RATES"/>
      <sheetName val="COVERPAGE"/>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Sump_cal"/>
      <sheetName val="pumping main"/>
      <sheetName val="co_5"/>
      <sheetName val="p&amp;m"/>
      <sheetName val="Feeder"/>
      <sheetName val="slab"/>
      <sheetName val="Staff Acco."/>
      <sheetName val="t_prsr"/>
      <sheetName val="wh"/>
      <sheetName val="ultmom"/>
      <sheetName val="INPUT-DATA"/>
      <sheetName val="Flanged Beams"/>
      <sheetName val="SALIENT"/>
      <sheetName val="Rectangular Beam"/>
      <sheetName val="Input"/>
      <sheetName val="section"/>
      <sheetName val="P "/>
      <sheetName val="iocount"/>
      <sheetName val="FORM7"/>
      <sheetName val="wh_data_R"/>
      <sheetName val="#REF"/>
      <sheetName val="Global factors"/>
      <sheetName val="Design"/>
      <sheetName val="BWSCPlt"/>
      <sheetName val="G.R.P"/>
      <sheetName val="PSC REVISED"/>
      <sheetName val="boredetails"/>
      <sheetName val="Sorted"/>
      <sheetName val="int-Dia-pvc"/>
      <sheetName val="DET R"/>
      <sheetName val="BOQ Distribution"/>
      <sheetName val="Lead- Input sheet "/>
      <sheetName val="GA"/>
      <sheetName val="Dn LF Sluice"/>
      <sheetName val="c.d.data (morth)"/>
      <sheetName val="rd.det.est"/>
      <sheetName val="rd.data"/>
      <sheetName val="mlead "/>
      <sheetName val="cert"/>
      <sheetName val="data-WC"/>
      <sheetName val="cover (2)"/>
      <sheetName val="Ghanapur to Suraram jn. det"/>
      <sheetName val="civ data"/>
      <sheetName val="Mp-team 1"/>
      <sheetName val="TOP SLAB-beams"/>
      <sheetName val="GM&amp;PM WE1 EST"/>
      <sheetName val="airvalve-AC PN 1.60"/>
      <sheetName val="Soft-sluice-AC,GRP PN 1.6"/>
      <sheetName val="soft-sluice-BWSC-MS"/>
      <sheetName val="DI sluice valve"/>
      <sheetName val="20KL-12m"/>
      <sheetName val="PS1"/>
      <sheetName val="Basicrates"/>
      <sheetName val="Rd.Est"/>
      <sheetName val="Leads Entry"/>
      <sheetName val="Data-ELSR"/>
      <sheetName val="Mortars"/>
      <sheetName val=" Data -Valves"/>
      <sheetName val="Results"/>
      <sheetName val="leads-c"/>
      <sheetName val="LEAD LOOKUP"/>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
      <sheetName val="MRATES"/>
      <sheetName val="MRoad data"/>
      <sheetName val="Summary"/>
      <sheetName val="Road data"/>
      <sheetName val="Boq"/>
      <sheetName val="Sheet9"/>
      <sheetName val="GF SB Ok "/>
      <sheetName val="Iocount"/>
      <sheetName val="Sheet5"/>
      <sheetName val="Sheet3"/>
      <sheetName val="Class IV Qtr. Ele"/>
      <sheetName val="r"/>
      <sheetName val="pvc_basic"/>
      <sheetName val="final abstract"/>
      <sheetName val="DATA_PRG"/>
      <sheetName val="sup dat"/>
      <sheetName val="labour coeff"/>
      <sheetName val="v"/>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 val="1"/>
      <sheetName val="Data.F8.BTR"/>
      <sheetName val="Cost summary"/>
      <sheetName val="Rates"/>
      <sheetName val="BTR"/>
      <sheetName val="Common "/>
      <sheetName val="HDPE-pipe-rates"/>
      <sheetName val="pvc-pipe-rates"/>
      <sheetName val="Mp-team 1"/>
      <sheetName val="Main sheet"/>
      <sheetName val="Specification"/>
      <sheetName val="Specification report"/>
      <sheetName val="quarry"/>
      <sheetName val="Data 07-08 "/>
      <sheetName val="calcul"/>
      <sheetName val="Sheet1 (2)"/>
      <sheetName val="Nspt-smp-final-ORIGINAL"/>
      <sheetName val="ESTIMATE"/>
      <sheetName val="bo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table"/>
      <sheetName val="GBW"/>
      <sheetName val="Lead statement"/>
      <sheetName val="MRoad data"/>
      <sheetName val="Road Detail Est."/>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C.D.Abs.Est."/>
      <sheetName val="Data o"/>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Detailed"/>
      <sheetName val="m1"/>
      <sheetName val="DATA"/>
      <sheetName val="Road Detail Est."/>
      <sheetName val="Labour"/>
      <sheetName val="FIRE ESTIMATE"/>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data_existing_do_not_delete"/>
      <sheetName val="Road_Detail_Est_"/>
      <sheetName val="FIRE_ESTIMATE"/>
      <sheetName val="m"/>
      <sheetName val="Mactan"/>
      <sheetName val="Mandaue"/>
      <sheetName val="Data-Road "/>
      <sheetName val="Side Drains"/>
      <sheetName val="DATA-CD "/>
      <sheetName val="Retaining wall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sectorwise"/>
      <sheetName val="data"/>
      <sheetName val="MRATES"/>
      <sheetName val="Data.F8.BTR"/>
      <sheetName val="Plant &amp;  Machinery"/>
      <sheetName val="r"/>
      <sheetName val="data existing_do not delete"/>
      <sheetName val="Det. Secty bld"/>
      <sheetName val="v"/>
      <sheetName val="TBAL9697 -group wise  sdpl"/>
      <sheetName val="wh_data_R"/>
      <sheetName val="Rates SSR 2008-09"/>
      <sheetName val="m1"/>
      <sheetName val="Marteru"/>
      <sheetName val="beam-reinft"/>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ates"/>
      <sheetName val="RMR"/>
      <sheetName val="Sheet1"/>
      <sheetName val="Lead statement"/>
      <sheetName val="Data o"/>
      <sheetName val="Rubber Gaskets"/>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General"/>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road est"/>
      <sheetName val="Data_Bit_I"/>
      <sheetName val="ewst"/>
      <sheetName val="Input"/>
      <sheetName val="HDPE-pipe-rates"/>
      <sheetName val="bom"/>
      <sheetName val="C-data"/>
      <sheetName val="Cover"/>
      <sheetName val="hdpe_basic"/>
      <sheetName val="pvc_basic"/>
      <sheetName val="Global factors"/>
      <sheetName val="hdpe-rates"/>
      <sheetName val="hdpe weights"/>
      <sheetName val="pvc-rates"/>
      <sheetName val="PVC weights"/>
      <sheetName val="concrete"/>
      <sheetName val="mlead"/>
      <sheetName val="comp-st(GEN)"/>
      <sheetName val="Iocount"/>
      <sheetName val="INDIGINEOUS ITEMS "/>
      <sheetName val="CPHEEO"/>
      <sheetName val="Data rough"/>
      <sheetName val="Main sheet"/>
      <sheetName val="Sheet5"/>
      <sheetName val="habs-list"/>
      <sheetName val="nodes"/>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 val="v"/>
      <sheetName val="pvc_basic"/>
      <sheetName val="MRoad data"/>
      <sheetName val="final abstract"/>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 val="abs road"/>
      <sheetName val="coverpage"/>
      <sheetName val="R_Det"/>
      <sheetName val="v"/>
      <sheetName val="ww-march-02"/>
      <sheetName val="BOQ"/>
      <sheetName val="hdpe_basic"/>
      <sheetName val="ewst"/>
      <sheetName val="GF Columns"/>
      <sheetName val="New33KVSS_E3"/>
      <sheetName val="Prop aug of Ex 33KVSS_E3a"/>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Pop"/>
      <sheetName val="mp-team 1"/>
      <sheetName val="habs-list"/>
      <sheetName val="Data_Bit_I"/>
      <sheetName val="Sheet9"/>
      <sheetName val="Estimate"/>
      <sheetName val="TBAL9697 -group wise  sdpl"/>
      <sheetName val="Lead"/>
      <sheetName val="WATER-HAMMER"/>
      <sheetName val="Sheet2"/>
      <sheetName val="bom"/>
      <sheetName val="pumping main"/>
      <sheetName val="HS 30.04.2015.Final"/>
      <sheetName val="ID"/>
      <sheetName val="Sorted"/>
      <sheetName val="Detailed"/>
      <sheetName val="nandipet intra"/>
      <sheetName val="HS final-2"/>
      <sheetName val="Z1_DATA"/>
      <sheetName val="MHNO_LEV"/>
      <sheetName val="t_prsr"/>
      <sheetName val="Road Detail Est."/>
      <sheetName val="Detailed Estimate"/>
      <sheetName val="C-data"/>
      <sheetName val="comparative"/>
      <sheetName val="road est"/>
      <sheetName val="General"/>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EDWise"/>
      <sheetName val="economic PM"/>
      <sheetName val="HDPE-pipe-rates"/>
      <sheetName val="int-Dia"/>
      <sheetName val="pvc-pipe-rates"/>
      <sheetName val="DATA_PRG"/>
      <sheetName val="water-hammar-strenght"/>
      <sheetName val="Data_"/>
      <sheetName val="Rate"/>
      <sheetName val="General"/>
      <sheetName val="Lead statement"/>
      <sheetName val="hab-details"/>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wh_data_R"/>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b asic rates"/>
      <sheetName val="v"/>
      <sheetName val="JAWAHAR-hyd-original"/>
      <sheetName val="beam-reinft"/>
      <sheetName val="cover1"/>
      <sheetName val="RevenueInput"/>
      <sheetName val="inpro"/>
      <sheetName val="mdl"/>
      <sheetName val="comp"/>
      <sheetName val="comp-st(GEN)"/>
      <sheetName val="FORM7"/>
      <sheetName val="Labour &amp; Plant"/>
      <sheetName val="BM-HOOP"/>
      <sheetName val=" data sheet "/>
      <sheetName val="mas_hab"/>
      <sheetName val="SPT vs PHI"/>
      <sheetName val="Sorted"/>
      <sheetName val="PLAN_FEB97"/>
      <sheetName val="Abs"/>
      <sheetName val="labour &amp; Centering"/>
      <sheetName val="data-WC"/>
      <sheetName val="20kL-design-final"/>
      <sheetName val="zone-2"/>
      <sheetName val="co_5"/>
      <sheetName val="bundqty"/>
      <sheetName val="abs road"/>
      <sheetName val="coverpage"/>
      <sheetName val="estimate "/>
      <sheetName val="Detailed Estimate"/>
      <sheetName val="Road Detail Est."/>
      <sheetName val="mlead"/>
      <sheetName val="Quarry"/>
      <sheetName val="Detailed"/>
      <sheetName val="Bitumen trunk"/>
      <sheetName val="Feeder"/>
      <sheetName val="R99 etc"/>
      <sheetName val="Trunk unpaved"/>
      <sheetName val="DISCOUNT"/>
      <sheetName val="lead-st"/>
      <sheetName val="rdamdata"/>
      <sheetName val="LEAD (2)"/>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b asic rates"/>
      <sheetName val="Summary"/>
      <sheetName val="Headings"/>
      <sheetName val="Detailed"/>
      <sheetName val="Data_Bit_I"/>
      <sheetName val="0000000000000"/>
      <sheetName val="Levels"/>
      <sheetName val="Proforma -II "/>
      <sheetName val="hdpe_wt-r"/>
      <sheetName val="pvc_basic"/>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 val="Sheet1 (2)"/>
      <sheetName val="Road Detail Est."/>
      <sheetName val="mlead"/>
      <sheetName val="index"/>
      <sheetName val="abs road"/>
      <sheetName val="R_Det"/>
      <sheetName val="Nspt-smp-final-ORIGINAL"/>
      <sheetName val="Data Road"/>
      <sheetName val="ewst"/>
      <sheetName val="detls"/>
      <sheetName val="GF SB Ok "/>
      <sheetName val="work_sheet"/>
      <sheetName val="Bridge Data 2005-06"/>
      <sheetName val="m1"/>
      <sheetName val="3405-2014"/>
      <sheetName val="labour rates"/>
      <sheetName val="nodes"/>
      <sheetName val="Data_Base"/>
      <sheetName val="data existing_do not delete"/>
      <sheetName val="Lookup"/>
      <sheetName val="Estimate"/>
      <sheetName val="Abs"/>
      <sheetName val="FORM7"/>
      <sheetName val="Sheet3"/>
      <sheetName val="Sheet5"/>
      <sheetName val="PVC"/>
      <sheetName val="AC"/>
      <sheetName val="ew OG"/>
      <sheetName val="Revised rates(SSR 2015-16)"/>
      <sheetName val="HDPE"/>
      <sheetName val="ew-DiMs"/>
      <sheetName val="mas_hab"/>
      <sheetName val="int-Dia"/>
      <sheetName val="20kL-design-final"/>
      <sheetName val="Civil Boq"/>
      <sheetName val="ww-march-02"/>
      <sheetName val="SCHEDULE"/>
      <sheetName val="Database"/>
      <sheetName val="schedule nos"/>
      <sheetName val=" data sheet "/>
      <sheetName val="Pop"/>
      <sheetName val="_5wgdhabfinal00_01"/>
      <sheetName val="PM&amp;GM"/>
      <sheetName val="AV-PVC"/>
      <sheetName val="DI gate-DI"/>
      <sheetName val="DIgate_PVC "/>
      <sheetName val="zone-2"/>
      <sheetName val="sand"/>
      <sheetName val="stone"/>
      <sheetName val="0000000000000"/>
      <sheetName val="DI"/>
      <sheetName val="C.D.Data (Morth)"/>
      <sheetName val="Rd.Det.Est"/>
      <sheetName val="Rd.Data"/>
      <sheetName val="Road data-TDR"/>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maya"/>
      <sheetName val="DISCOUNT"/>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Sheet5"/>
      <sheetName val="Iocount"/>
      <sheetName val="DATA_PRG"/>
      <sheetName val="labour coeff"/>
      <sheetName val="detls"/>
      <sheetName val="m"/>
      <sheetName val="Data.F8.BTR"/>
      <sheetName val="Cover"/>
      <sheetName val="R_Det"/>
      <sheetName val="Road data"/>
      <sheetName val="RMR"/>
      <sheetName val="HDPE-pipe-rates"/>
      <sheetName val="pvc-pipe-rates"/>
      <sheetName val="hdpe-rates"/>
      <sheetName val="pvc-rates"/>
      <sheetName val="segments-details"/>
      <sheetName val="BM-HOOP"/>
      <sheetName val="ssr-rates"/>
      <sheetName val="FORM7"/>
      <sheetName val="Global factors"/>
      <sheetName val="labour rates"/>
      <sheetName val="bundqty"/>
      <sheetName val="LOCAL RATES"/>
      <sheetName val="HS final-2"/>
      <sheetName val="index"/>
      <sheetName val="Levels"/>
      <sheetName val="abs road"/>
      <sheetName val="PUMP_DATA"/>
      <sheetName val="Work_sheet"/>
      <sheetName val="Detailed"/>
      <sheetName val="bom"/>
      <sheetName val="I-CO"/>
      <sheetName val="Intake"/>
      <sheetName val="Lead (Final)"/>
      <sheetName val="DMA1"/>
      <sheetName val="r"/>
      <sheetName val="v"/>
      <sheetName val="HS 30.04.2015.Final"/>
      <sheetName val="pumping main"/>
      <sheetName val="D2_CO"/>
      <sheetName val="Specification report"/>
      <sheetName val="Bridge Data 2005-06"/>
      <sheetName val="Common "/>
      <sheetName val="mlead"/>
      <sheetName val="C.D.Data (Morth)"/>
      <sheetName val="Rd.Data"/>
      <sheetName val="coverpage"/>
      <sheetName val="Words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t_prsr"/>
      <sheetName val="wh"/>
      <sheetName val="Sheet1 (2)"/>
      <sheetName val="MRATES"/>
      <sheetName val="Common "/>
      <sheetName val="HDPE-pipe-rates"/>
      <sheetName val="pvc-pipe-rates"/>
      <sheetName val="hdpe weights"/>
      <sheetName val="PVC weights"/>
      <sheetName val="Iocount"/>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ssr-rates"/>
      <sheetName val="DATA_PRG"/>
      <sheetName val="FORM7"/>
      <sheetName val="Plant 㫨  Machinery"/>
      <sheetName val="Plant_㫨__Machinery"/>
      <sheetName val="Plant_㫨__Machinery1"/>
      <sheetName val="Plant_㫨__Machinery2"/>
      <sheetName val="Data.F8.BTR"/>
      <sheetName val="Rates SSR 2008-09"/>
      <sheetName val="data existing_do not delete"/>
      <sheetName val="DATA-BASE"/>
      <sheetName val="DATA-ABSTRACT"/>
      <sheetName val="Sheet3"/>
      <sheetName val="Specification report"/>
      <sheetName val="maya"/>
      <sheetName val="Publicbuilding"/>
      <sheetName val="SSR 2014-15 Rates"/>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INPUT SHEET"/>
      <sheetName val="RES-PLANNING"/>
      <sheetName val="Macro1"/>
      <sheetName val="0000000000000"/>
      <sheetName val="cert"/>
      <sheetName val="Nspt-smp-final-ORIGINAL"/>
      <sheetName val="id"/>
      <sheetName val="DISCOUNT"/>
      <sheetName val="covence16-17"/>
      <sheetName val="Alapadu"/>
      <sheetName val="Activity No (A) ( 12)  "/>
      <sheetName val="PRECAST lightconc-II"/>
      <sheetName val="Av.G Level"/>
      <sheetName val="Dn LF Sluice"/>
      <sheetName val="FB - 1L"/>
      <sheetName val="lable I"/>
      <sheetName val="Levels"/>
      <sheetName val="Wordsdata"/>
      <sheetName val="Specification"/>
      <sheetName val="Design"/>
      <sheetName val="Data 07-08 "/>
      <sheetName val="Indices"/>
      <sheetName val="Data base"/>
      <sheetName val="ew OG"/>
      <sheetName val="Revised rates(SSR 2015-16)"/>
      <sheetName val="MRoad data"/>
      <sheetName val="Pop"/>
      <sheetName val="Abs"/>
      <sheetName val="Masonry"/>
      <sheetName val="final abstract"/>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boredetails"/>
      <sheetName val="Lead statement ss5"/>
      <sheetName val="doq-10"/>
      <sheetName val="2. WorkType"/>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_5wgdhabfinal00_01"/>
      <sheetName val="sectorwise"/>
      <sheetName val="Quarry"/>
      <sheetName val="Analysis"/>
      <sheetName val="1V800"/>
      <sheetName val="ABS.C.D."/>
      <sheetName val="DI gate-DI"/>
      <sheetName val="DIgate_PVC "/>
      <sheetName val="lead-st"/>
      <sheetName val="3405-2014"/>
      <sheetName val="3V 6mt "/>
      <sheetName val="Road dam"/>
      <sheetName val="3V 1000PC "/>
      <sheetName val="1V 3mt"/>
      <sheetName val="PVC_dia"/>
      <sheetName val="Sketch"/>
      <sheetName val="BTR"/>
      <sheetName val="GenAbst"/>
      <sheetName val="Rates"/>
      <sheetName val="(Road-Project)"/>
      <sheetName val="rdamdata"/>
      <sheetName val=""/>
      <sheetName val="_x0000_A"/>
      <sheetName val="Hyd_Stmt"/>
      <sheetName val="Basement Budget"/>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efreshError="1"/>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ow r="6">
          <cell r="G6">
            <v>4082</v>
          </cell>
        </row>
      </sheetData>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refreshError="1"/>
      <sheetData sheetId="94"/>
      <sheetData sheetId="95"/>
      <sheetData sheetId="96"/>
      <sheetData sheetId="97"/>
      <sheetData sheetId="98" refreshError="1"/>
      <sheetData sheetId="99"/>
      <sheetData sheetId="100"/>
      <sheetData sheetId="10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DD98-3595-40C2-ABF8-CF5B627B1A52}">
  <dimension ref="A1:AL821"/>
  <sheetViews>
    <sheetView view="pageBreakPreview" zoomScale="86" zoomScaleNormal="87" zoomScaleSheetLayoutView="86" workbookViewId="0">
      <pane ySplit="4" topLeftCell="A547" activePane="bottomLeft" state="frozen"/>
      <selection pane="bottomLeft" activeCell="E252" sqref="E252"/>
    </sheetView>
  </sheetViews>
  <sheetFormatPr defaultRowHeight="14.4"/>
  <cols>
    <col min="1" max="1" width="7.44140625" customWidth="1"/>
    <col min="2" max="2" width="5.88671875" bestFit="1" customWidth="1"/>
    <col min="3" max="3" width="5.5546875" bestFit="1" customWidth="1"/>
    <col min="4" max="4" width="8.5546875" bestFit="1" customWidth="1"/>
    <col min="5" max="5" width="57.44140625" style="11" customWidth="1"/>
    <col min="6" max="6" width="5.77734375" style="10" bestFit="1" customWidth="1"/>
    <col min="7" max="7" width="14.21875" style="9" customWidth="1"/>
    <col min="8" max="8" width="7.88671875" style="8" customWidth="1"/>
    <col min="9" max="9" width="11.6640625" style="5" hidden="1" customWidth="1"/>
    <col min="10" max="10" width="13.5546875" style="7" bestFit="1" customWidth="1"/>
    <col min="11" max="11" width="8.77734375" style="6" hidden="1" customWidth="1"/>
    <col min="12" max="12" width="13.21875" style="5" hidden="1" customWidth="1"/>
    <col min="13" max="14" width="10.33203125" style="5" hidden="1" customWidth="1"/>
    <col min="15" max="15" width="7.88671875" style="4" customWidth="1"/>
    <col min="16" max="16" width="15.77734375" style="4" customWidth="1"/>
    <col min="17" max="17" width="6.6640625" style="3" hidden="1" customWidth="1"/>
    <col min="18" max="18" width="13.21875" style="2" hidden="1" customWidth="1"/>
    <col min="19" max="19" width="11.88671875" style="2" hidden="1" customWidth="1"/>
    <col min="20" max="20" width="12.88671875" style="2" hidden="1" customWidth="1"/>
    <col min="21" max="21" width="7.88671875" style="2" customWidth="1"/>
    <col min="22" max="22" width="16.5546875" style="2" bestFit="1" customWidth="1"/>
    <col min="23" max="23" width="8.77734375" style="1" hidden="1" customWidth="1"/>
    <col min="24" max="24" width="14.5546875" style="1" hidden="1" customWidth="1"/>
    <col min="25" max="25" width="12.88671875" style="1" hidden="1" customWidth="1"/>
    <col min="26" max="26" width="10.33203125" style="1" hidden="1" customWidth="1"/>
    <col min="27" max="27" width="8.77734375" style="1" customWidth="1"/>
    <col min="28" max="28" width="18.21875" style="1" customWidth="1"/>
    <col min="29" max="29" width="15.33203125" style="1" bestFit="1" customWidth="1"/>
    <col min="30" max="30" width="16" style="1" bestFit="1" customWidth="1"/>
    <col min="33" max="33" width="26.109375" customWidth="1"/>
    <col min="35" max="35" width="32" customWidth="1"/>
    <col min="36" max="36" width="27.88671875" customWidth="1"/>
    <col min="37" max="37" width="23.109375" customWidth="1"/>
    <col min="38" max="38" width="23" customWidth="1"/>
  </cols>
  <sheetData>
    <row r="1" spans="1:38" ht="30.6" thickTop="1" thickBot="1">
      <c r="B1" s="276" t="s">
        <v>525</v>
      </c>
      <c r="C1" s="277"/>
      <c r="D1" s="277"/>
      <c r="E1" s="277"/>
      <c r="F1" s="277"/>
      <c r="G1" s="277"/>
      <c r="H1" s="277"/>
      <c r="I1" s="277"/>
      <c r="J1" s="277"/>
      <c r="K1" s="277"/>
      <c r="L1" s="277"/>
      <c r="M1" s="277"/>
      <c r="N1" s="277"/>
      <c r="O1" s="277"/>
      <c r="P1" s="277"/>
      <c r="Q1" s="277"/>
      <c r="R1" s="277"/>
      <c r="S1" s="277"/>
      <c r="T1" s="277"/>
      <c r="U1" s="277"/>
      <c r="V1" s="277"/>
      <c r="W1" s="277"/>
      <c r="X1" s="277"/>
      <c r="Y1" s="277"/>
      <c r="Z1" s="277"/>
      <c r="AA1" s="277"/>
      <c r="AB1" s="277"/>
      <c r="AC1" s="277"/>
      <c r="AD1" s="278"/>
    </row>
    <row r="2" spans="1:38" s="48" customFormat="1" ht="32.4" customHeight="1">
      <c r="A2" s="127"/>
      <c r="B2" s="279" t="s">
        <v>524</v>
      </c>
      <c r="C2" s="274" t="s">
        <v>523</v>
      </c>
      <c r="D2" s="274" t="s">
        <v>522</v>
      </c>
      <c r="E2" s="274" t="s">
        <v>521</v>
      </c>
      <c r="F2" s="55"/>
      <c r="G2" s="56"/>
      <c r="H2" s="274" t="s">
        <v>520</v>
      </c>
      <c r="I2" s="274"/>
      <c r="J2" s="274"/>
      <c r="K2" s="274" t="s">
        <v>519</v>
      </c>
      <c r="L2" s="274"/>
      <c r="M2" s="274" t="s">
        <v>514</v>
      </c>
      <c r="N2" s="274"/>
      <c r="O2" s="274" t="s">
        <v>518</v>
      </c>
      <c r="P2" s="274"/>
      <c r="Q2" s="274" t="s">
        <v>517</v>
      </c>
      <c r="R2" s="274"/>
      <c r="S2" s="274" t="s">
        <v>514</v>
      </c>
      <c r="T2" s="274"/>
      <c r="U2" s="274" t="s">
        <v>516</v>
      </c>
      <c r="V2" s="274"/>
      <c r="W2" s="274" t="s">
        <v>515</v>
      </c>
      <c r="X2" s="274"/>
      <c r="Y2" s="274" t="s">
        <v>514</v>
      </c>
      <c r="Z2" s="274"/>
      <c r="AA2" s="274" t="s">
        <v>515</v>
      </c>
      <c r="AB2" s="274"/>
      <c r="AC2" s="274" t="s">
        <v>514</v>
      </c>
      <c r="AD2" s="275"/>
    </row>
    <row r="3" spans="1:38" s="48" customFormat="1" ht="31.8" thickBot="1">
      <c r="A3" s="128"/>
      <c r="B3" s="280"/>
      <c r="C3" s="281"/>
      <c r="D3" s="281"/>
      <c r="E3" s="281"/>
      <c r="F3" s="57" t="s">
        <v>28</v>
      </c>
      <c r="G3" s="58" t="s">
        <v>27</v>
      </c>
      <c r="H3" s="57" t="s">
        <v>26</v>
      </c>
      <c r="I3" s="59"/>
      <c r="J3" s="57" t="s">
        <v>25</v>
      </c>
      <c r="K3" s="60" t="s">
        <v>26</v>
      </c>
      <c r="L3" s="57" t="s">
        <v>25</v>
      </c>
      <c r="M3" s="57" t="s">
        <v>513</v>
      </c>
      <c r="N3" s="57" t="s">
        <v>512</v>
      </c>
      <c r="O3" s="57" t="s">
        <v>26</v>
      </c>
      <c r="P3" s="57" t="s">
        <v>25</v>
      </c>
      <c r="Q3" s="60" t="s">
        <v>26</v>
      </c>
      <c r="R3" s="57" t="s">
        <v>25</v>
      </c>
      <c r="S3" s="57" t="s">
        <v>513</v>
      </c>
      <c r="T3" s="57" t="s">
        <v>512</v>
      </c>
      <c r="U3" s="57" t="s">
        <v>26</v>
      </c>
      <c r="V3" s="57" t="s">
        <v>25</v>
      </c>
      <c r="W3" s="57" t="s">
        <v>26</v>
      </c>
      <c r="X3" s="57" t="s">
        <v>25</v>
      </c>
      <c r="Y3" s="57" t="s">
        <v>513</v>
      </c>
      <c r="Z3" s="57" t="s">
        <v>512</v>
      </c>
      <c r="AA3" s="57" t="s">
        <v>26</v>
      </c>
      <c r="AB3" s="57" t="s">
        <v>25</v>
      </c>
      <c r="AC3" s="57" t="s">
        <v>513</v>
      </c>
      <c r="AD3" s="61" t="s">
        <v>512</v>
      </c>
    </row>
    <row r="4" spans="1:38" s="47" customFormat="1" ht="24" customHeight="1">
      <c r="A4"/>
      <c r="B4" s="164">
        <v>1</v>
      </c>
      <c r="C4" s="165">
        <v>2</v>
      </c>
      <c r="D4" s="166">
        <v>3</v>
      </c>
      <c r="E4" s="165">
        <v>4</v>
      </c>
      <c r="F4" s="165">
        <v>5</v>
      </c>
      <c r="G4" s="167">
        <v>6</v>
      </c>
      <c r="H4" s="166">
        <v>7</v>
      </c>
      <c r="I4" s="165">
        <v>8</v>
      </c>
      <c r="J4" s="166">
        <v>8</v>
      </c>
      <c r="K4" s="168">
        <v>10</v>
      </c>
      <c r="L4" s="165">
        <v>11</v>
      </c>
      <c r="M4" s="167">
        <v>12</v>
      </c>
      <c r="N4" s="166">
        <v>13</v>
      </c>
      <c r="O4" s="165">
        <v>9</v>
      </c>
      <c r="P4" s="166">
        <v>10</v>
      </c>
      <c r="Q4" s="165">
        <v>16</v>
      </c>
      <c r="R4" s="165">
        <v>17</v>
      </c>
      <c r="S4" s="167">
        <v>18</v>
      </c>
      <c r="T4" s="166">
        <v>19</v>
      </c>
      <c r="U4" s="165">
        <v>11</v>
      </c>
      <c r="V4" s="166">
        <v>12</v>
      </c>
      <c r="W4" s="165">
        <v>22</v>
      </c>
      <c r="X4" s="165">
        <v>25</v>
      </c>
      <c r="Y4" s="169">
        <v>26</v>
      </c>
      <c r="Z4" s="165">
        <v>27</v>
      </c>
      <c r="AA4" s="166">
        <v>13</v>
      </c>
      <c r="AB4" s="166">
        <v>14</v>
      </c>
      <c r="AC4" s="166">
        <v>15</v>
      </c>
      <c r="AD4" s="170">
        <v>16</v>
      </c>
    </row>
    <row r="5" spans="1:38" s="47" customFormat="1" ht="24" customHeight="1" thickBot="1">
      <c r="A5"/>
      <c r="B5" s="171"/>
      <c r="C5" s="172"/>
      <c r="D5" s="173"/>
      <c r="E5" s="174" t="s">
        <v>544</v>
      </c>
      <c r="F5" s="172"/>
      <c r="G5" s="175"/>
      <c r="H5" s="173"/>
      <c r="I5" s="172"/>
      <c r="J5" s="173"/>
      <c r="K5" s="176"/>
      <c r="L5" s="172"/>
      <c r="M5" s="175"/>
      <c r="N5" s="173"/>
      <c r="O5" s="172"/>
      <c r="P5" s="173"/>
      <c r="Q5" s="172"/>
      <c r="R5" s="172"/>
      <c r="S5" s="175"/>
      <c r="T5" s="173"/>
      <c r="U5" s="172"/>
      <c r="V5" s="173"/>
      <c r="W5" s="172"/>
      <c r="X5" s="172"/>
      <c r="Y5" s="177"/>
      <c r="Z5" s="172"/>
      <c r="AA5" s="173"/>
      <c r="AB5" s="173"/>
      <c r="AC5" s="173"/>
      <c r="AD5" s="178"/>
      <c r="AI5" s="47" t="s">
        <v>604</v>
      </c>
      <c r="AJ5" s="47" t="s">
        <v>605</v>
      </c>
      <c r="AK5" s="47" t="s">
        <v>606</v>
      </c>
      <c r="AL5" s="47" t="s">
        <v>607</v>
      </c>
    </row>
    <row r="6" spans="1:38" s="47" customFormat="1" ht="28.8">
      <c r="A6" s="308"/>
      <c r="B6" s="104">
        <v>1</v>
      </c>
      <c r="C6" s="104">
        <v>1</v>
      </c>
      <c r="D6" s="104" t="s">
        <v>511</v>
      </c>
      <c r="E6" s="131" t="s">
        <v>510</v>
      </c>
      <c r="F6" s="132" t="s">
        <v>0</v>
      </c>
      <c r="G6" s="133">
        <v>15010</v>
      </c>
      <c r="H6" s="104">
        <v>400</v>
      </c>
      <c r="I6" s="134">
        <v>12720.338983050848</v>
      </c>
      <c r="J6" s="134">
        <f t="shared" ref="J6" si="0">G6*H6</f>
        <v>6004000</v>
      </c>
      <c r="K6" s="135">
        <v>294.27999999999997</v>
      </c>
      <c r="L6" s="134">
        <f t="shared" ref="L6" si="1">K6*G6</f>
        <v>4417142.8</v>
      </c>
      <c r="M6" s="134">
        <f t="shared" ref="M6" si="2">IF(L6&gt;J6,L6-J6,0)</f>
        <v>0</v>
      </c>
      <c r="N6" s="134">
        <f t="shared" ref="N6" si="3">IF(J6&gt;L6,J6-L6,0)</f>
        <v>1586857.2000000002</v>
      </c>
      <c r="O6" s="136">
        <v>350</v>
      </c>
      <c r="P6" s="85">
        <f t="shared" ref="P6" si="4">O6*G6</f>
        <v>5253500</v>
      </c>
      <c r="Q6" s="137">
        <v>183.34</v>
      </c>
      <c r="R6" s="138">
        <f t="shared" ref="R6" si="5">Q6*G6</f>
        <v>2751933.4</v>
      </c>
      <c r="S6" s="138">
        <f t="shared" ref="S6" si="6">IF(R6&gt;P6,R6-P6,0)</f>
        <v>0</v>
      </c>
      <c r="T6" s="138">
        <f t="shared" ref="T6" si="7">IF(P6&gt;R6,P6-R6,0)</f>
        <v>2501566.6</v>
      </c>
      <c r="U6" s="139">
        <f t="shared" ref="U6" si="8">H6+O6</f>
        <v>750</v>
      </c>
      <c r="V6" s="140">
        <f t="shared" ref="V6" si="9">U6*G6</f>
        <v>11257500</v>
      </c>
      <c r="W6" s="137">
        <f t="shared" ref="W6" si="10">K6+Q6</f>
        <v>477.62</v>
      </c>
      <c r="X6" s="85">
        <f t="shared" ref="X6" si="11">W6*G6</f>
        <v>7169076.2000000002</v>
      </c>
      <c r="Y6" s="85">
        <f t="shared" ref="Y6" si="12">IF(X6&gt;V6,X6-V6,0)</f>
        <v>0</v>
      </c>
      <c r="Z6" s="141">
        <f t="shared" ref="Z6" si="13">IF(V6&gt;X6,V6-X6,0)</f>
        <v>4088423.8</v>
      </c>
      <c r="AA6" s="137">
        <f>W6*1.03</f>
        <v>491.9486</v>
      </c>
      <c r="AB6" s="85">
        <f t="shared" ref="AB6" si="14">AA6*G6</f>
        <v>7384148.4859999996</v>
      </c>
      <c r="AC6" s="85">
        <f t="shared" ref="AC6:AC69" si="15">IF(AB6&gt;V6,AB6-V6,0)</f>
        <v>0</v>
      </c>
      <c r="AD6" s="252">
        <f t="shared" ref="AD6:AD69" si="16">IF(V6&gt;AB6,V6-AB6,0)</f>
        <v>3873351.5140000004</v>
      </c>
      <c r="AE6" s="251" t="s">
        <v>565</v>
      </c>
      <c r="AF6" s="198" t="s">
        <v>565</v>
      </c>
      <c r="AG6" s="200" t="s">
        <v>590</v>
      </c>
      <c r="AH6" s="199">
        <v>1</v>
      </c>
      <c r="AI6" s="201">
        <f>SUMIF($AE$6:$AE$550,AF6,$AB$6:$AB$550)</f>
        <v>45487550.441</v>
      </c>
      <c r="AJ6" s="201">
        <f>SUMIF($AE$6:$AE$550,AF6,$V$6:$V$550)</f>
        <v>48053380.799999997</v>
      </c>
      <c r="AK6" s="201">
        <f>SUMIF($AE$6:$AE$550,AF6,$AC$6:$AC$550)</f>
        <v>10740337.164000001</v>
      </c>
      <c r="AL6" s="201">
        <f>SUMIF($AE$6:$AE$537,AF6,$AD$6:$AD$550)</f>
        <v>13306167.523000002</v>
      </c>
    </row>
    <row r="7" spans="1:38" s="47" customFormat="1" ht="21">
      <c r="A7" s="308"/>
      <c r="B7" s="87"/>
      <c r="C7" s="142"/>
      <c r="D7" s="142"/>
      <c r="E7" s="142"/>
      <c r="F7" s="142"/>
      <c r="G7" s="142"/>
      <c r="H7" s="142"/>
      <c r="I7" s="142"/>
      <c r="J7" s="142"/>
      <c r="K7" s="142"/>
      <c r="L7" s="142"/>
      <c r="M7" s="142"/>
      <c r="N7" s="142"/>
      <c r="O7" s="142"/>
      <c r="P7" s="142"/>
      <c r="Q7" s="142"/>
      <c r="R7" s="142"/>
      <c r="S7" s="142"/>
      <c r="T7" s="142"/>
      <c r="U7" s="70"/>
      <c r="V7" s="142"/>
      <c r="W7" s="142"/>
      <c r="X7" s="142"/>
      <c r="Y7" s="142"/>
      <c r="Z7" s="142"/>
      <c r="AA7" s="143"/>
      <c r="AB7" s="142"/>
      <c r="AC7" s="67">
        <f t="shared" si="15"/>
        <v>0</v>
      </c>
      <c r="AD7" s="253">
        <f t="shared" si="16"/>
        <v>0</v>
      </c>
      <c r="AE7" s="251"/>
      <c r="AF7" s="198" t="s">
        <v>585</v>
      </c>
      <c r="AG7" s="200" t="s">
        <v>591</v>
      </c>
      <c r="AH7" s="199">
        <v>2</v>
      </c>
      <c r="AI7" s="201">
        <f>SUMIF($AE$6:$AE$550,AF7,$AB$6:$AB$550)</f>
        <v>27005344.185000002</v>
      </c>
      <c r="AJ7" s="201">
        <f>SUMIF($AE$6:$AE$550,AF7,$V$6:$V$550)</f>
        <v>0</v>
      </c>
      <c r="AK7" s="201">
        <f>SUMIF($AE$6:$AE$550,AF7,$AC$6:$AC$550)</f>
        <v>27005344.185000002</v>
      </c>
      <c r="AL7" s="201">
        <f>SUMIF($AE$6:$AE$537,AF7,$AD$6:$AD$550)</f>
        <v>0</v>
      </c>
    </row>
    <row r="8" spans="1:38" s="47" customFormat="1" ht="28.8">
      <c r="A8" s="129"/>
      <c r="B8" s="63">
        <v>2</v>
      </c>
      <c r="C8" s="63">
        <v>199</v>
      </c>
      <c r="D8" s="63" t="s">
        <v>509</v>
      </c>
      <c r="E8" s="73" t="s">
        <v>508</v>
      </c>
      <c r="F8" s="64" t="s">
        <v>0</v>
      </c>
      <c r="G8" s="65">
        <v>15010</v>
      </c>
      <c r="H8" s="63">
        <f>200+185</f>
        <v>385</v>
      </c>
      <c r="I8" s="50">
        <v>12720.338983050848</v>
      </c>
      <c r="J8" s="50">
        <f>G8*H8</f>
        <v>5778850</v>
      </c>
      <c r="K8" s="51">
        <v>157.13</v>
      </c>
      <c r="L8" s="50">
        <f>K8*G8</f>
        <v>2358521.2999999998</v>
      </c>
      <c r="M8" s="50">
        <f>IF(L8&gt;J8,L8-J8,0)</f>
        <v>0</v>
      </c>
      <c r="N8" s="50">
        <f>IF(J8&gt;L8,J8-L8,0)</f>
        <v>3420328.7</v>
      </c>
      <c r="O8" s="66">
        <v>78</v>
      </c>
      <c r="P8" s="67">
        <f>O8*G8</f>
        <v>1170780</v>
      </c>
      <c r="Q8" s="68">
        <v>98.37</v>
      </c>
      <c r="R8" s="69">
        <f>Q8*G8</f>
        <v>1476533.7</v>
      </c>
      <c r="S8" s="69">
        <f>IF(R8&gt;P8,R8-P8,0)</f>
        <v>305753.69999999995</v>
      </c>
      <c r="T8" s="69">
        <f>IF(P8&gt;R8,P8-R8,0)</f>
        <v>0</v>
      </c>
      <c r="U8" s="70">
        <f>H8+O8</f>
        <v>463</v>
      </c>
      <c r="V8" s="71">
        <f>U8*G8</f>
        <v>6949630</v>
      </c>
      <c r="W8" s="68">
        <f>K8+Q8</f>
        <v>255.5</v>
      </c>
      <c r="X8" s="67">
        <f>W8*G8</f>
        <v>3835055</v>
      </c>
      <c r="Y8" s="67">
        <f>IF(X8&gt;V8,X8-V8,0)</f>
        <v>0</v>
      </c>
      <c r="Z8" s="72">
        <f>IF(V8&gt;X8,V8-X8,0)</f>
        <v>3114575</v>
      </c>
      <c r="AA8" s="68">
        <f>W8*1.03</f>
        <v>263.16500000000002</v>
      </c>
      <c r="AB8" s="67">
        <f>AA8*G8</f>
        <v>3950106.6500000004</v>
      </c>
      <c r="AC8" s="67">
        <f t="shared" si="15"/>
        <v>0</v>
      </c>
      <c r="AD8" s="253">
        <f t="shared" si="16"/>
        <v>2999523.3499999996</v>
      </c>
      <c r="AE8" s="251" t="s">
        <v>565</v>
      </c>
      <c r="AF8" s="198" t="s">
        <v>562</v>
      </c>
      <c r="AG8" s="200" t="s">
        <v>592</v>
      </c>
      <c r="AH8" s="199">
        <v>3</v>
      </c>
      <c r="AI8" s="201">
        <f>SUMIF($AE$6:$AE$550,AF8,$AB$6:$AB$550)</f>
        <v>54660124</v>
      </c>
      <c r="AJ8" s="201">
        <f>SUMIF($AE$6:$AE$550,AF8,$V$6:$V$550)</f>
        <v>50777380</v>
      </c>
      <c r="AK8" s="201">
        <f>SUMIF($AE$6:$AE$550,AF8,$AC$6:$AC$550)</f>
        <v>7982744</v>
      </c>
      <c r="AL8" s="201">
        <f>SUMIF($AE$6:$AE$537,AF8,$AD$6:$AD$550)</f>
        <v>4100000</v>
      </c>
    </row>
    <row r="9" spans="1:38" s="47" customFormat="1" ht="21">
      <c r="A9" s="129"/>
      <c r="B9" s="143"/>
      <c r="C9" s="143"/>
      <c r="D9" s="143"/>
      <c r="E9" s="143"/>
      <c r="F9" s="143"/>
      <c r="G9" s="143"/>
      <c r="H9" s="143"/>
      <c r="I9" s="143"/>
      <c r="J9" s="143"/>
      <c r="K9" s="143"/>
      <c r="L9" s="143"/>
      <c r="M9" s="143"/>
      <c r="N9" s="143"/>
      <c r="O9" s="143"/>
      <c r="P9" s="143"/>
      <c r="Q9" s="143"/>
      <c r="R9" s="143"/>
      <c r="S9" s="143"/>
      <c r="T9" s="143"/>
      <c r="U9" s="143"/>
      <c r="V9" s="143"/>
      <c r="W9" s="143"/>
      <c r="X9" s="143"/>
      <c r="Y9" s="143"/>
      <c r="Z9" s="143"/>
      <c r="AA9" s="143"/>
      <c r="AB9" s="143"/>
      <c r="AC9" s="67">
        <f t="shared" si="15"/>
        <v>0</v>
      </c>
      <c r="AD9" s="253">
        <f t="shared" si="16"/>
        <v>0</v>
      </c>
      <c r="AE9" s="251"/>
      <c r="AF9" s="198" t="s">
        <v>586</v>
      </c>
      <c r="AG9" s="200" t="s">
        <v>593</v>
      </c>
      <c r="AH9" s="199">
        <v>4</v>
      </c>
      <c r="AI9" s="201">
        <f>SUMIF($AE$6:$AE$550,AF9,$AB$6:$AB$550)</f>
        <v>10798716</v>
      </c>
      <c r="AJ9" s="201">
        <f>SUMIF($AE$6:$AE$550,AF9,$V$6:$V$550)</f>
        <v>0</v>
      </c>
      <c r="AK9" s="201">
        <f>SUMIF($AE$6:$AE$550,AF9,$AC$6:$AC$550)</f>
        <v>10798716</v>
      </c>
      <c r="AL9" s="201">
        <f>SUMIF($AE$6:$AE$537,AF9,$AD$6:$AD$550)</f>
        <v>0</v>
      </c>
    </row>
    <row r="10" spans="1:38" s="47" customFormat="1" ht="15">
      <c r="A10" s="129"/>
      <c r="B10" s="63">
        <v>3</v>
      </c>
      <c r="C10" s="63">
        <v>2</v>
      </c>
      <c r="D10" s="63" t="s">
        <v>507</v>
      </c>
      <c r="E10" s="73" t="s">
        <v>506</v>
      </c>
      <c r="F10" s="64" t="s">
        <v>3</v>
      </c>
      <c r="G10" s="65">
        <v>295000</v>
      </c>
      <c r="H10" s="63">
        <v>2</v>
      </c>
      <c r="I10" s="50">
        <v>250000</v>
      </c>
      <c r="J10" s="50">
        <f>G10*H10</f>
        <v>590000</v>
      </c>
      <c r="K10" s="51">
        <v>0</v>
      </c>
      <c r="L10" s="50">
        <f>K10*G10</f>
        <v>0</v>
      </c>
      <c r="M10" s="50">
        <f>IF(L10&gt;J10,L10-J10,0)</f>
        <v>0</v>
      </c>
      <c r="N10" s="50">
        <f>IF(J10&gt;L10,J10-L10,0)</f>
        <v>590000</v>
      </c>
      <c r="O10" s="66">
        <v>1</v>
      </c>
      <c r="P10" s="67">
        <f>O10*G10</f>
        <v>295000</v>
      </c>
      <c r="Q10" s="68">
        <v>0</v>
      </c>
      <c r="R10" s="69">
        <f>Q10*G10</f>
        <v>0</v>
      </c>
      <c r="S10" s="69">
        <f>IF(R10&gt;P10,R10-P10,0)</f>
        <v>0</v>
      </c>
      <c r="T10" s="69">
        <f>IF(P10&gt;R10,P10-R10,0)</f>
        <v>295000</v>
      </c>
      <c r="U10" s="70">
        <f>H10+O10</f>
        <v>3</v>
      </c>
      <c r="V10" s="71">
        <f>U10*G10</f>
        <v>885000</v>
      </c>
      <c r="W10" s="68">
        <f>K10+Q10</f>
        <v>0</v>
      </c>
      <c r="X10" s="67">
        <f>W10*G10</f>
        <v>0</v>
      </c>
      <c r="Y10" s="67">
        <f>IF(X10&gt;V10,X10-V10,0)</f>
        <v>0</v>
      </c>
      <c r="Z10" s="72">
        <f>IF(V10&gt;X10,V10-X10,0)</f>
        <v>885000</v>
      </c>
      <c r="AA10" s="68">
        <v>0</v>
      </c>
      <c r="AB10" s="67">
        <f>AA10*G10</f>
        <v>0</v>
      </c>
      <c r="AC10" s="67">
        <f t="shared" si="15"/>
        <v>0</v>
      </c>
      <c r="AD10" s="253">
        <f t="shared" si="16"/>
        <v>885000</v>
      </c>
      <c r="AE10" s="251" t="s">
        <v>584</v>
      </c>
      <c r="AF10" s="198" t="s">
        <v>548</v>
      </c>
      <c r="AG10" s="200"/>
      <c r="AH10" s="199">
        <v>5</v>
      </c>
      <c r="AI10" s="201">
        <f>SUMIF($AE$6:$AE$550,AF10,$AB$6:$AB$550)</f>
        <v>3150000</v>
      </c>
      <c r="AJ10" s="201">
        <f>SUMIF($AE$6:$AE$550,AF10,$V$6:$V$550)</f>
        <v>2850000</v>
      </c>
      <c r="AK10" s="201">
        <f>SUMIF($AE$6:$AE$550,AF10,$AC$6:$AC$550)</f>
        <v>300000</v>
      </c>
      <c r="AL10" s="201">
        <f>SUMIF($AE$6:$AE$537,AF10,$AD$6:$AD$550)</f>
        <v>0</v>
      </c>
    </row>
    <row r="11" spans="1:38" s="47" customFormat="1" ht="21">
      <c r="A11" s="129"/>
      <c r="B11" s="143"/>
      <c r="C11" s="143"/>
      <c r="D11" s="143"/>
      <c r="E11" s="143"/>
      <c r="F11" s="143"/>
      <c r="G11" s="143"/>
      <c r="H11" s="143"/>
      <c r="I11" s="143"/>
      <c r="J11" s="143"/>
      <c r="K11" s="143"/>
      <c r="L11" s="143"/>
      <c r="M11" s="143"/>
      <c r="N11" s="143"/>
      <c r="O11" s="143"/>
      <c r="P11" s="143"/>
      <c r="Q11" s="143"/>
      <c r="R11" s="143"/>
      <c r="S11" s="143"/>
      <c r="T11" s="143"/>
      <c r="U11" s="143"/>
      <c r="V11" s="143"/>
      <c r="W11" s="143"/>
      <c r="X11" s="143"/>
      <c r="Y11" s="143"/>
      <c r="Z11" s="143"/>
      <c r="AA11" s="143"/>
      <c r="AB11" s="143"/>
      <c r="AC11" s="67">
        <f t="shared" si="15"/>
        <v>0</v>
      </c>
      <c r="AD11" s="253">
        <f t="shared" si="16"/>
        <v>0</v>
      </c>
      <c r="AE11" s="251"/>
      <c r="AF11" s="198" t="s">
        <v>587</v>
      </c>
      <c r="AG11" s="200" t="s">
        <v>594</v>
      </c>
      <c r="AH11" s="199">
        <v>6</v>
      </c>
      <c r="AI11" s="201">
        <f>SUMIF($AE$6:$AE$550,AF11,$AB$6:$AB$550)</f>
        <v>615620</v>
      </c>
      <c r="AJ11" s="201">
        <f>SUMIF($AE$6:$AE$550,AF11,$V$6:$V$550)</f>
        <v>0</v>
      </c>
      <c r="AK11" s="201">
        <f>SUMIF($AE$6:$AE$550,AF11,$AC$6:$AC$550)</f>
        <v>615620</v>
      </c>
      <c r="AL11" s="201">
        <f>SUMIF($AE$6:$AE$537,AF11,$AD$6:$AD$550)</f>
        <v>0</v>
      </c>
    </row>
    <row r="12" spans="1:38" s="47" customFormat="1" ht="15">
      <c r="A12" s="129"/>
      <c r="B12" s="63">
        <v>4</v>
      </c>
      <c r="C12" s="63">
        <v>3</v>
      </c>
      <c r="D12" s="63" t="s">
        <v>505</v>
      </c>
      <c r="E12" s="73" t="s">
        <v>504</v>
      </c>
      <c r="F12" s="64" t="s">
        <v>0</v>
      </c>
      <c r="G12" s="65">
        <v>4035</v>
      </c>
      <c r="H12" s="63">
        <v>160</v>
      </c>
      <c r="I12" s="50">
        <v>3419.4915254237289</v>
      </c>
      <c r="J12" s="50">
        <f>G12*H12</f>
        <v>645600</v>
      </c>
      <c r="K12" s="51">
        <v>139.94</v>
      </c>
      <c r="L12" s="50">
        <f>K12*G12</f>
        <v>564657.9</v>
      </c>
      <c r="M12" s="50">
        <f>IF(L12&gt;J12,L12-J12,0)</f>
        <v>0</v>
      </c>
      <c r="N12" s="50">
        <f>IF(J12&gt;L12,J12-L12,0)</f>
        <v>80942.099999999977</v>
      </c>
      <c r="O12" s="66">
        <v>80</v>
      </c>
      <c r="P12" s="67">
        <f>O12*G12</f>
        <v>322800</v>
      </c>
      <c r="Q12" s="68">
        <v>73.569999999999993</v>
      </c>
      <c r="R12" s="69">
        <f>Q12*G12</f>
        <v>296854.94999999995</v>
      </c>
      <c r="S12" s="69">
        <f>IF(R12&gt;P12,R12-P12,0)</f>
        <v>0</v>
      </c>
      <c r="T12" s="69">
        <f>IF(P12&gt;R12,P12-R12,0)</f>
        <v>25945.050000000047</v>
      </c>
      <c r="U12" s="70">
        <f>H12+O12</f>
        <v>240</v>
      </c>
      <c r="V12" s="71">
        <f>U12*G12</f>
        <v>968400</v>
      </c>
      <c r="W12" s="68">
        <f>K12+Q12</f>
        <v>213.51</v>
      </c>
      <c r="X12" s="67">
        <f>W12*G12</f>
        <v>861512.85</v>
      </c>
      <c r="Y12" s="67">
        <f>IF(X12&gt;V12,X12-V12,0)</f>
        <v>0</v>
      </c>
      <c r="Z12" s="72">
        <f>IF(V12&gt;X12,V12-X12,0)</f>
        <v>106887.15000000002</v>
      </c>
      <c r="AA12" s="68">
        <f>W12*1.02</f>
        <v>217.78020000000001</v>
      </c>
      <c r="AB12" s="67">
        <f>AA12*G12</f>
        <v>878743.10700000008</v>
      </c>
      <c r="AC12" s="67">
        <f t="shared" si="15"/>
        <v>0</v>
      </c>
      <c r="AD12" s="253">
        <f t="shared" si="16"/>
        <v>89656.892999999924</v>
      </c>
      <c r="AE12" s="251" t="s">
        <v>565</v>
      </c>
      <c r="AF12" s="199" t="s">
        <v>564</v>
      </c>
      <c r="AG12" s="200" t="s">
        <v>597</v>
      </c>
      <c r="AH12" s="199">
        <v>7</v>
      </c>
      <c r="AI12" s="201">
        <f>SUMIF($AE$6:$AE$550,AF12,$AB$6:$AB$550)</f>
        <v>4118200</v>
      </c>
      <c r="AJ12" s="201">
        <f>SUMIF($AE$6:$AE$550,AF12,$V$6:$V$550)</f>
        <v>3892000</v>
      </c>
      <c r="AK12" s="201">
        <f>SUMIF($AE$6:$AE$550,AF12,$AC$6:$AC$550)</f>
        <v>226200.00000000006</v>
      </c>
      <c r="AL12" s="201">
        <f>SUMIF($AE$6:$AE$537,AF12,$AD$6:$AD$550)</f>
        <v>0</v>
      </c>
    </row>
    <row r="13" spans="1:38" s="47" customFormat="1" ht="21">
      <c r="A13" s="129"/>
      <c r="B13" s="143"/>
      <c r="C13" s="143"/>
      <c r="D13" s="143"/>
      <c r="E13" s="143"/>
      <c r="F13" s="143"/>
      <c r="G13" s="143"/>
      <c r="H13" s="143"/>
      <c r="I13" s="143"/>
      <c r="J13" s="143"/>
      <c r="K13" s="143"/>
      <c r="L13" s="143"/>
      <c r="M13" s="143"/>
      <c r="N13" s="143"/>
      <c r="O13" s="143"/>
      <c r="P13" s="143"/>
      <c r="Q13" s="143"/>
      <c r="R13" s="143"/>
      <c r="S13" s="143"/>
      <c r="T13" s="143"/>
      <c r="U13" s="143"/>
      <c r="V13" s="143"/>
      <c r="W13" s="143"/>
      <c r="X13" s="143"/>
      <c r="Y13" s="143"/>
      <c r="Z13" s="143"/>
      <c r="AA13" s="143"/>
      <c r="AB13" s="143"/>
      <c r="AC13" s="67">
        <f t="shared" si="15"/>
        <v>0</v>
      </c>
      <c r="AD13" s="253">
        <f t="shared" si="16"/>
        <v>0</v>
      </c>
      <c r="AE13" s="251"/>
      <c r="AF13" s="198" t="s">
        <v>584</v>
      </c>
      <c r="AG13" s="200" t="s">
        <v>595</v>
      </c>
      <c r="AH13" s="199">
        <v>8</v>
      </c>
      <c r="AI13" s="201">
        <f>SUMIF($AE$6:$AE$550,AF13,$AB$6:$AB$550)</f>
        <v>69286250</v>
      </c>
      <c r="AJ13" s="201">
        <f>SUMIF($AE$6:$AE$550,AF13,$V$6:$V$550)</f>
        <v>67867500</v>
      </c>
      <c r="AK13" s="201">
        <f>SUMIF($AE$6:$AE$550,AF13,$AC$6:$AC$550)</f>
        <v>6848750</v>
      </c>
      <c r="AL13" s="201">
        <f>SUMIF($AE$6:$AE$537,AF13,$AD$6:$AD$550)</f>
        <v>5430000</v>
      </c>
    </row>
    <row r="14" spans="1:38" s="47" customFormat="1" ht="15">
      <c r="A14" s="129"/>
      <c r="B14" s="63">
        <v>5</v>
      </c>
      <c r="C14" s="63">
        <v>4</v>
      </c>
      <c r="D14" s="63" t="s">
        <v>503</v>
      </c>
      <c r="E14" s="73" t="s">
        <v>502</v>
      </c>
      <c r="F14" s="64" t="s">
        <v>0</v>
      </c>
      <c r="G14" s="65">
        <v>3750</v>
      </c>
      <c r="H14" s="63">
        <v>175</v>
      </c>
      <c r="I14" s="50">
        <v>3177.9661016949153</v>
      </c>
      <c r="J14" s="50">
        <f>G14*H14</f>
        <v>656250</v>
      </c>
      <c r="K14" s="51">
        <v>44.828000000000003</v>
      </c>
      <c r="L14" s="50">
        <f>K14*G14</f>
        <v>168105</v>
      </c>
      <c r="M14" s="50">
        <f>IF(L14&gt;J14,L14-J14,0)</f>
        <v>0</v>
      </c>
      <c r="N14" s="50">
        <f>IF(J14&gt;L14,J14-L14,0)</f>
        <v>488145</v>
      </c>
      <c r="O14" s="66">
        <v>50</v>
      </c>
      <c r="P14" s="67">
        <f>O14*G14</f>
        <v>187500</v>
      </c>
      <c r="Q14" s="68">
        <v>39.67</v>
      </c>
      <c r="R14" s="69">
        <f>Q14*G14</f>
        <v>148762.5</v>
      </c>
      <c r="S14" s="69">
        <f>IF(R14&gt;P14,R14-P14,0)</f>
        <v>0</v>
      </c>
      <c r="T14" s="69">
        <f>IF(P14&gt;R14,P14-R14,0)</f>
        <v>38737.5</v>
      </c>
      <c r="U14" s="70">
        <f>H14+O14</f>
        <v>225</v>
      </c>
      <c r="V14" s="71">
        <f>U14*G14</f>
        <v>843750</v>
      </c>
      <c r="W14" s="68">
        <f>K14+Q14</f>
        <v>84.498000000000005</v>
      </c>
      <c r="X14" s="67">
        <f>W14*G14</f>
        <v>316867.5</v>
      </c>
      <c r="Y14" s="67">
        <f>IF(X14&gt;V14,X14-V14,0)</f>
        <v>0</v>
      </c>
      <c r="Z14" s="72">
        <f>IF(V14&gt;X14,V14-X14,0)</f>
        <v>526882.5</v>
      </c>
      <c r="AA14" s="68">
        <f>W14*1.03</f>
        <v>87.032940000000011</v>
      </c>
      <c r="AB14" s="67">
        <f>AA14*G14</f>
        <v>326373.52500000002</v>
      </c>
      <c r="AC14" s="67">
        <f t="shared" si="15"/>
        <v>0</v>
      </c>
      <c r="AD14" s="253">
        <f t="shared" si="16"/>
        <v>517376.47499999998</v>
      </c>
      <c r="AE14" s="251" t="s">
        <v>565</v>
      </c>
      <c r="AF14" s="198" t="s">
        <v>589</v>
      </c>
      <c r="AG14" s="200" t="s">
        <v>596</v>
      </c>
      <c r="AH14" s="199">
        <v>9</v>
      </c>
      <c r="AI14" s="201">
        <f>SUMIF($AE$6:$AE$550,AF14,$AB$6:$AB$550)</f>
        <v>0</v>
      </c>
      <c r="AJ14" s="201">
        <f>SUMIF($AE$6:$AE$550,AF14,$V$6:$V$550)</f>
        <v>0</v>
      </c>
      <c r="AK14" s="201">
        <f>SUMIF($AE$6:$AE$550,AF14,$AC$6:$AC$550)</f>
        <v>0</v>
      </c>
      <c r="AL14" s="201">
        <f>SUMIF($AE$6:$AE$537,AF14,$AD$6:$AD$550)</f>
        <v>0</v>
      </c>
    </row>
    <row r="15" spans="1:38" s="47" customFormat="1" ht="21" customHeight="1">
      <c r="A15" s="129"/>
      <c r="B15" s="63"/>
      <c r="C15" s="63"/>
      <c r="D15" s="63"/>
      <c r="E15" s="73"/>
      <c r="F15" s="64"/>
      <c r="G15" s="65"/>
      <c r="H15" s="63"/>
      <c r="I15" s="50"/>
      <c r="J15" s="50"/>
      <c r="K15" s="51"/>
      <c r="L15" s="50"/>
      <c r="M15" s="50"/>
      <c r="N15" s="50"/>
      <c r="O15" s="66"/>
      <c r="P15" s="67"/>
      <c r="Q15" s="68"/>
      <c r="R15" s="69"/>
      <c r="S15" s="69"/>
      <c r="T15" s="69"/>
      <c r="U15" s="70"/>
      <c r="V15" s="71"/>
      <c r="W15" s="68"/>
      <c r="X15" s="67"/>
      <c r="Y15" s="67"/>
      <c r="Z15" s="72"/>
      <c r="AA15" s="68"/>
      <c r="AB15" s="67"/>
      <c r="AC15" s="67">
        <f t="shared" si="15"/>
        <v>0</v>
      </c>
      <c r="AD15" s="253">
        <f t="shared" si="16"/>
        <v>0</v>
      </c>
      <c r="AE15" s="251"/>
      <c r="AF15" s="199" t="s">
        <v>563</v>
      </c>
      <c r="AG15" s="200" t="s">
        <v>600</v>
      </c>
      <c r="AH15" s="199">
        <v>10</v>
      </c>
      <c r="AI15" s="201">
        <f>SUMIF($AE$6:$AE$550,AF15,$AB$6:$AB$550)</f>
        <v>33076000</v>
      </c>
      <c r="AJ15" s="201">
        <f>SUMIF($AE$6:$AE$550,AF15,$V$6:$V$550)</f>
        <v>25714000</v>
      </c>
      <c r="AK15" s="201">
        <f>SUMIF($AE$6:$AE$550,AF15,$AC$6:$AC$550)</f>
        <v>7362000</v>
      </c>
      <c r="AL15" s="201">
        <f>SUMIF($AE$6:$AE$537,AF15,$AD$6:$AD$550)</f>
        <v>0</v>
      </c>
    </row>
    <row r="16" spans="1:38" s="47" customFormat="1" ht="28.8">
      <c r="A16" s="129"/>
      <c r="B16" s="63">
        <v>5</v>
      </c>
      <c r="C16" s="63">
        <v>47</v>
      </c>
      <c r="D16" s="63" t="s">
        <v>413</v>
      </c>
      <c r="E16" s="73" t="s">
        <v>412</v>
      </c>
      <c r="F16" s="64" t="s">
        <v>3</v>
      </c>
      <c r="G16" s="65">
        <v>37500</v>
      </c>
      <c r="H16" s="63">
        <v>5</v>
      </c>
      <c r="I16" s="50">
        <v>31779.661016949154</v>
      </c>
      <c r="J16" s="50">
        <f>G16*H16</f>
        <v>187500</v>
      </c>
      <c r="K16" s="51">
        <v>5</v>
      </c>
      <c r="L16" s="50">
        <f>K16*G16</f>
        <v>187500</v>
      </c>
      <c r="M16" s="50">
        <f>IF(L16&gt;J16,L16-J16,0)</f>
        <v>0</v>
      </c>
      <c r="N16" s="50">
        <f>IF(J16&gt;L16,J16-L16,0)</f>
        <v>0</v>
      </c>
      <c r="O16" s="66"/>
      <c r="P16" s="67">
        <f>O16*G16</f>
        <v>0</v>
      </c>
      <c r="Q16" s="68"/>
      <c r="R16" s="69">
        <f>Q16*G16</f>
        <v>0</v>
      </c>
      <c r="S16" s="69">
        <f>IF(R16&gt;P16,R16-P16,0)</f>
        <v>0</v>
      </c>
      <c r="T16" s="69">
        <f>IF(P16&gt;R16,P16-R16,0)</f>
        <v>0</v>
      </c>
      <c r="U16" s="70">
        <f>H16+O16</f>
        <v>5</v>
      </c>
      <c r="V16" s="71">
        <f>U16*G16</f>
        <v>187500</v>
      </c>
      <c r="W16" s="68">
        <f>K16+Q16</f>
        <v>5</v>
      </c>
      <c r="X16" s="67">
        <f>W16*G16</f>
        <v>187500</v>
      </c>
      <c r="Y16" s="67">
        <f>IF(X16&gt;V16,X16-V16,0)</f>
        <v>0</v>
      </c>
      <c r="Z16" s="72">
        <f>IF(V16&gt;X16,V16-X16,0)</f>
        <v>0</v>
      </c>
      <c r="AA16" s="68">
        <v>5</v>
      </c>
      <c r="AB16" s="67">
        <f>AA16*G16</f>
        <v>187500</v>
      </c>
      <c r="AC16" s="67">
        <f t="shared" si="15"/>
        <v>0</v>
      </c>
      <c r="AD16" s="253">
        <f t="shared" si="16"/>
        <v>0</v>
      </c>
      <c r="AE16" s="251" t="s">
        <v>584</v>
      </c>
      <c r="AF16" s="199" t="s">
        <v>566</v>
      </c>
      <c r="AG16" s="200" t="s">
        <v>598</v>
      </c>
      <c r="AH16" s="199">
        <v>11</v>
      </c>
      <c r="AI16" s="201">
        <f>SUMIF($AE$6:$AE$550,AF16,$AB$6:$AB$550)</f>
        <v>499157.52</v>
      </c>
      <c r="AJ16" s="201">
        <f>SUMIF($AE$6:$AE$550,AF16,$V$6:$V$550)</f>
        <v>611340</v>
      </c>
      <c r="AK16" s="201">
        <f>SUMIF($AE$6:$AE$550,AF16,$AC$6:$AC$550)</f>
        <v>47027.520000000004</v>
      </c>
      <c r="AL16" s="201">
        <f>SUMIF($AE$6:$AE$537,AF16,$AD$6:$AD$550)</f>
        <v>159210</v>
      </c>
    </row>
    <row r="17" spans="1:38" s="47" customFormat="1" ht="21">
      <c r="A17" s="129"/>
      <c r="B17" s="143"/>
      <c r="C17" s="143"/>
      <c r="D17" s="143"/>
      <c r="E17" s="146"/>
      <c r="F17" s="143"/>
      <c r="G17" s="65"/>
      <c r="H17" s="143"/>
      <c r="I17" s="143"/>
      <c r="J17" s="143"/>
      <c r="K17" s="143"/>
      <c r="L17" s="143"/>
      <c r="M17" s="143"/>
      <c r="N17" s="143"/>
      <c r="O17" s="143"/>
      <c r="P17" s="143"/>
      <c r="Q17" s="143"/>
      <c r="R17" s="143"/>
      <c r="S17" s="143"/>
      <c r="T17" s="143"/>
      <c r="U17" s="143"/>
      <c r="V17" s="71"/>
      <c r="W17" s="143"/>
      <c r="X17" s="143"/>
      <c r="Y17" s="143"/>
      <c r="Z17" s="143"/>
      <c r="AA17" s="66"/>
      <c r="AB17" s="67"/>
      <c r="AC17" s="67">
        <f t="shared" si="15"/>
        <v>0</v>
      </c>
      <c r="AD17" s="253">
        <f t="shared" si="16"/>
        <v>0</v>
      </c>
      <c r="AE17" s="251"/>
      <c r="AF17" s="198" t="s">
        <v>568</v>
      </c>
      <c r="AG17" s="200" t="s">
        <v>567</v>
      </c>
      <c r="AH17" s="199">
        <v>12</v>
      </c>
      <c r="AI17" s="201">
        <f>SUMIF($AE$6:$AE$550,AF17,$AB$6:$AB$550)</f>
        <v>16967800</v>
      </c>
      <c r="AJ17" s="201">
        <f>SUMIF($AE$6:$AE$550,AF17,$V$6:$V$550)</f>
        <v>15549600</v>
      </c>
      <c r="AK17" s="201">
        <f>SUMIF($AE$6:$AE$550,AF17,$AC$6:$AC$550)</f>
        <v>1753050</v>
      </c>
      <c r="AL17" s="201">
        <f>SUMIF($AE$6:$AE$537,AF17,$AD$6:$AD$550)</f>
        <v>334850</v>
      </c>
    </row>
    <row r="18" spans="1:38" s="47" customFormat="1" ht="15">
      <c r="A18" s="129"/>
      <c r="B18" s="63">
        <v>6</v>
      </c>
      <c r="C18" s="63">
        <v>5</v>
      </c>
      <c r="D18" s="63" t="s">
        <v>501</v>
      </c>
      <c r="E18" s="73" t="s">
        <v>432</v>
      </c>
      <c r="F18" s="64" t="s">
        <v>3</v>
      </c>
      <c r="G18" s="65">
        <v>465000</v>
      </c>
      <c r="H18" s="63">
        <v>4</v>
      </c>
      <c r="I18" s="50">
        <v>394067.79661016952</v>
      </c>
      <c r="J18" s="50">
        <f>G18*H18</f>
        <v>1860000</v>
      </c>
      <c r="K18" s="51">
        <v>4</v>
      </c>
      <c r="L18" s="50">
        <f>K18*G18</f>
        <v>1860000</v>
      </c>
      <c r="M18" s="50">
        <f>IF(L18&gt;J18,L18-J18,0)</f>
        <v>0</v>
      </c>
      <c r="N18" s="50">
        <f>IF(J18&gt;L18,J18-L18,0)</f>
        <v>0</v>
      </c>
      <c r="O18" s="66">
        <v>2</v>
      </c>
      <c r="P18" s="67">
        <f>O18*G18</f>
        <v>930000</v>
      </c>
      <c r="Q18" s="68">
        <v>2</v>
      </c>
      <c r="R18" s="69">
        <f>Q18*G18</f>
        <v>930000</v>
      </c>
      <c r="S18" s="69">
        <f>IF(R18&gt;P18,R18-P18,0)</f>
        <v>0</v>
      </c>
      <c r="T18" s="69">
        <f>IF(P18&gt;R18,P18-R18,0)</f>
        <v>0</v>
      </c>
      <c r="U18" s="70">
        <f>H18+O18</f>
        <v>6</v>
      </c>
      <c r="V18" s="71">
        <f>U18*G18</f>
        <v>2790000</v>
      </c>
      <c r="W18" s="68">
        <f>K18+Q18</f>
        <v>6</v>
      </c>
      <c r="X18" s="67">
        <f>W18*G18</f>
        <v>2790000</v>
      </c>
      <c r="Y18" s="67">
        <f>IF(X18&gt;V18,X18-V18,0)</f>
        <v>0</v>
      </c>
      <c r="Z18" s="72">
        <f>IF(V18&gt;X18,V18-X18,0)</f>
        <v>0</v>
      </c>
      <c r="AA18" s="68">
        <v>6</v>
      </c>
      <c r="AB18" s="67">
        <f>AA18*G18</f>
        <v>2790000</v>
      </c>
      <c r="AC18" s="67">
        <f t="shared" si="15"/>
        <v>0</v>
      </c>
      <c r="AD18" s="253">
        <f t="shared" si="16"/>
        <v>0</v>
      </c>
      <c r="AE18" s="251" t="s">
        <v>563</v>
      </c>
      <c r="AF18" s="198" t="s">
        <v>588</v>
      </c>
      <c r="AG18" s="200" t="s">
        <v>599</v>
      </c>
      <c r="AH18" s="199">
        <v>13</v>
      </c>
      <c r="AI18" s="201">
        <f>SUMIF($AE$6:$AE$550,AF18,$AB$6:$AB$550)</f>
        <v>1046383</v>
      </c>
      <c r="AJ18" s="201">
        <f>SUMIF($AE$6:$AE$550,AF18,$V$6:$V$550)</f>
        <v>0</v>
      </c>
      <c r="AK18" s="201">
        <f>SUMIF($AE$6:$AE$550,AF18,$AC$6:$AC$550)</f>
        <v>1046383</v>
      </c>
      <c r="AL18" s="201">
        <f>SUMIF($AE$6:$AE$537,AF18,$AD$6:$AD$550)</f>
        <v>0</v>
      </c>
    </row>
    <row r="19" spans="1:38" s="47" customFormat="1" ht="21">
      <c r="A19" s="129"/>
      <c r="B19" s="143"/>
      <c r="C19" s="143"/>
      <c r="D19" s="143"/>
      <c r="E19" s="143"/>
      <c r="F19" s="143"/>
      <c r="G19" s="143"/>
      <c r="H19" s="143"/>
      <c r="I19" s="143"/>
      <c r="J19" s="143"/>
      <c r="K19" s="143"/>
      <c r="L19" s="143"/>
      <c r="M19" s="143"/>
      <c r="N19" s="143"/>
      <c r="O19" s="143"/>
      <c r="P19" s="143"/>
      <c r="Q19" s="143"/>
      <c r="R19" s="143"/>
      <c r="S19" s="143"/>
      <c r="T19" s="143"/>
      <c r="U19" s="143"/>
      <c r="V19" s="143"/>
      <c r="W19" s="143"/>
      <c r="X19" s="143"/>
      <c r="Y19" s="143"/>
      <c r="Z19" s="143"/>
      <c r="AA19" s="143"/>
      <c r="AB19" s="143"/>
      <c r="AC19" s="67">
        <f t="shared" si="15"/>
        <v>0</v>
      </c>
      <c r="AD19" s="253">
        <f t="shared" si="16"/>
        <v>0</v>
      </c>
      <c r="AE19" s="251"/>
      <c r="AF19" s="49"/>
    </row>
    <row r="20" spans="1:38" s="47" customFormat="1" ht="15">
      <c r="A20" s="129"/>
      <c r="B20" s="63">
        <v>7</v>
      </c>
      <c r="C20" s="63">
        <v>6</v>
      </c>
      <c r="D20" s="63" t="s">
        <v>500</v>
      </c>
      <c r="E20" s="73" t="s">
        <v>430</v>
      </c>
      <c r="F20" s="64" t="s">
        <v>3</v>
      </c>
      <c r="G20" s="65">
        <v>1495000</v>
      </c>
      <c r="H20" s="63">
        <v>4</v>
      </c>
      <c r="I20" s="54">
        <v>1266949.1525423729</v>
      </c>
      <c r="J20" s="50">
        <f>G20*H20</f>
        <v>5980000</v>
      </c>
      <c r="K20" s="51">
        <v>4</v>
      </c>
      <c r="L20" s="50">
        <f>K20*G20</f>
        <v>5980000</v>
      </c>
      <c r="M20" s="50">
        <f>IF(L20&gt;J20,L20-J20,0)</f>
        <v>0</v>
      </c>
      <c r="N20" s="50">
        <f>IF(J20&gt;L20,J20-L20,0)</f>
        <v>0</v>
      </c>
      <c r="O20" s="66">
        <v>2</v>
      </c>
      <c r="P20" s="67">
        <f>O20*G20</f>
        <v>2990000</v>
      </c>
      <c r="Q20" s="68">
        <v>2</v>
      </c>
      <c r="R20" s="69">
        <f>Q20*G20</f>
        <v>2990000</v>
      </c>
      <c r="S20" s="69">
        <f>IF(R20&gt;P20,R20-P20,0)</f>
        <v>0</v>
      </c>
      <c r="T20" s="69">
        <f>IF(P20&gt;R20,P20-R20,0)</f>
        <v>0</v>
      </c>
      <c r="U20" s="70">
        <f>H20+O20</f>
        <v>6</v>
      </c>
      <c r="V20" s="71">
        <f>U20*G20</f>
        <v>8970000</v>
      </c>
      <c r="W20" s="68">
        <f>K20+Q20</f>
        <v>6</v>
      </c>
      <c r="X20" s="67">
        <f>W20*G20</f>
        <v>8970000</v>
      </c>
      <c r="Y20" s="67">
        <f>IF(X20&gt;V20,X20-V20,0)</f>
        <v>0</v>
      </c>
      <c r="Z20" s="72">
        <f>IF(V20&gt;X20,V20-X20,0)</f>
        <v>0</v>
      </c>
      <c r="AA20" s="68">
        <v>6</v>
      </c>
      <c r="AB20" s="67">
        <f>AA20*G20</f>
        <v>8970000</v>
      </c>
      <c r="AC20" s="67">
        <f t="shared" si="15"/>
        <v>0</v>
      </c>
      <c r="AD20" s="253">
        <f t="shared" si="16"/>
        <v>0</v>
      </c>
      <c r="AE20" s="251" t="s">
        <v>563</v>
      </c>
      <c r="AF20" s="49"/>
    </row>
    <row r="21" spans="1:38" s="47" customFormat="1" ht="21">
      <c r="A21" s="129"/>
      <c r="B21" s="143"/>
      <c r="C21" s="143"/>
      <c r="D21" s="143"/>
      <c r="E21" s="143"/>
      <c r="F21" s="143"/>
      <c r="G21" s="143"/>
      <c r="H21" s="143"/>
      <c r="I21" s="143"/>
      <c r="J21" s="143"/>
      <c r="K21" s="143"/>
      <c r="L21" s="143"/>
      <c r="M21" s="143"/>
      <c r="N21" s="143"/>
      <c r="O21" s="143"/>
      <c r="P21" s="143"/>
      <c r="Q21" s="143"/>
      <c r="R21" s="143"/>
      <c r="S21" s="143"/>
      <c r="T21" s="143"/>
      <c r="U21" s="143"/>
      <c r="V21" s="143"/>
      <c r="W21" s="143"/>
      <c r="X21" s="143"/>
      <c r="Y21" s="143"/>
      <c r="Z21" s="143"/>
      <c r="AA21" s="143"/>
      <c r="AB21" s="143"/>
      <c r="AC21" s="67">
        <f t="shared" si="15"/>
        <v>0</v>
      </c>
      <c r="AD21" s="253">
        <f t="shared" si="16"/>
        <v>0</v>
      </c>
      <c r="AE21" s="251"/>
      <c r="AF21" s="49"/>
    </row>
    <row r="22" spans="1:38" s="47" customFormat="1" ht="15">
      <c r="A22" s="129"/>
      <c r="B22" s="63">
        <v>8</v>
      </c>
      <c r="C22" s="63">
        <v>7</v>
      </c>
      <c r="D22" s="63" t="s">
        <v>499</v>
      </c>
      <c r="E22" s="73" t="s">
        <v>426</v>
      </c>
      <c r="F22" s="64" t="s">
        <v>3</v>
      </c>
      <c r="G22" s="65">
        <v>345000</v>
      </c>
      <c r="H22" s="63">
        <v>4</v>
      </c>
      <c r="I22" s="54">
        <v>292372.88135593222</v>
      </c>
      <c r="J22" s="50">
        <f>G22*H22</f>
        <v>1380000</v>
      </c>
      <c r="K22" s="51">
        <v>4</v>
      </c>
      <c r="L22" s="50">
        <f>K22*G22</f>
        <v>1380000</v>
      </c>
      <c r="M22" s="50">
        <f>IF(L22&gt;J22,L22-J22,0)</f>
        <v>0</v>
      </c>
      <c r="N22" s="50">
        <f>IF(J22&gt;L22,J22-L22,0)</f>
        <v>0</v>
      </c>
      <c r="O22" s="66">
        <v>2</v>
      </c>
      <c r="P22" s="67">
        <f>O22*G22</f>
        <v>690000</v>
      </c>
      <c r="Q22" s="68">
        <v>2</v>
      </c>
      <c r="R22" s="69">
        <f>Q22*G22</f>
        <v>690000</v>
      </c>
      <c r="S22" s="69">
        <f>IF(R22&gt;P22,R22-P22,0)</f>
        <v>0</v>
      </c>
      <c r="T22" s="69">
        <f>IF(P22&gt;R22,P22-R22,0)</f>
        <v>0</v>
      </c>
      <c r="U22" s="70">
        <f>H22+O22</f>
        <v>6</v>
      </c>
      <c r="V22" s="71">
        <f>U22*G22</f>
        <v>2070000</v>
      </c>
      <c r="W22" s="68">
        <f>K22+Q22</f>
        <v>6</v>
      </c>
      <c r="X22" s="67">
        <f>W22*G22</f>
        <v>2070000</v>
      </c>
      <c r="Y22" s="67">
        <f>IF(X22&gt;V22,X22-V22,0)</f>
        <v>0</v>
      </c>
      <c r="Z22" s="72">
        <f>IF(V22&gt;X22,V22-X22,0)</f>
        <v>0</v>
      </c>
      <c r="AA22" s="68">
        <v>6</v>
      </c>
      <c r="AB22" s="67">
        <f>AA22*G22</f>
        <v>2070000</v>
      </c>
      <c r="AC22" s="67">
        <f t="shared" si="15"/>
        <v>0</v>
      </c>
      <c r="AD22" s="253">
        <f t="shared" si="16"/>
        <v>0</v>
      </c>
      <c r="AE22" s="251" t="s">
        <v>563</v>
      </c>
      <c r="AF22" s="49"/>
    </row>
    <row r="23" spans="1:38" s="47" customFormat="1" ht="21">
      <c r="A23" s="129"/>
      <c r="B23" s="143"/>
      <c r="C23" s="143"/>
      <c r="D23" s="143"/>
      <c r="E23" s="146" t="s">
        <v>553</v>
      </c>
      <c r="F23" s="143"/>
      <c r="G23" s="65">
        <v>345000</v>
      </c>
      <c r="H23" s="143"/>
      <c r="I23" s="143"/>
      <c r="J23" s="143"/>
      <c r="K23" s="143"/>
      <c r="L23" s="143"/>
      <c r="M23" s="143"/>
      <c r="N23" s="143"/>
      <c r="O23" s="143"/>
      <c r="P23" s="143"/>
      <c r="Q23" s="143"/>
      <c r="R23" s="143"/>
      <c r="S23" s="143"/>
      <c r="T23" s="143"/>
      <c r="U23" s="143"/>
      <c r="V23" s="71"/>
      <c r="W23" s="143"/>
      <c r="X23" s="143"/>
      <c r="Y23" s="143"/>
      <c r="Z23" s="143"/>
      <c r="AA23" s="66">
        <v>4</v>
      </c>
      <c r="AB23" s="67">
        <f>AA23*G23</f>
        <v>1380000</v>
      </c>
      <c r="AC23" s="67">
        <f t="shared" si="15"/>
        <v>1380000</v>
      </c>
      <c r="AD23" s="253">
        <f t="shared" si="16"/>
        <v>0</v>
      </c>
      <c r="AE23" s="251" t="s">
        <v>563</v>
      </c>
      <c r="AF23" s="49"/>
    </row>
    <row r="24" spans="1:38" s="47" customFormat="1" ht="15">
      <c r="A24" s="129"/>
      <c r="B24" s="63">
        <v>9</v>
      </c>
      <c r="C24" s="63">
        <v>8</v>
      </c>
      <c r="D24" s="63" t="s">
        <v>498</v>
      </c>
      <c r="E24" s="73" t="s">
        <v>424</v>
      </c>
      <c r="F24" s="64" t="s">
        <v>3</v>
      </c>
      <c r="G24" s="65">
        <v>22500</v>
      </c>
      <c r="H24" s="63">
        <v>4</v>
      </c>
      <c r="I24" s="54">
        <v>19067.796610169491</v>
      </c>
      <c r="J24" s="50">
        <f>G24*H24</f>
        <v>90000</v>
      </c>
      <c r="K24" s="51">
        <v>4</v>
      </c>
      <c r="L24" s="50">
        <f>K24*G24</f>
        <v>90000</v>
      </c>
      <c r="M24" s="50">
        <f>IF(L24&gt;J24,L24-J24,0)</f>
        <v>0</v>
      </c>
      <c r="N24" s="50">
        <f>IF(J24&gt;L24,J24-L24,0)</f>
        <v>0</v>
      </c>
      <c r="O24" s="66">
        <v>2</v>
      </c>
      <c r="P24" s="67">
        <f>O24*G24</f>
        <v>45000</v>
      </c>
      <c r="Q24" s="68">
        <v>2</v>
      </c>
      <c r="R24" s="69">
        <f>Q24*G24</f>
        <v>45000</v>
      </c>
      <c r="S24" s="69">
        <f>IF(R24&gt;P24,R24-P24,0)</f>
        <v>0</v>
      </c>
      <c r="T24" s="69">
        <f>IF(P24&gt;R24,P24-R24,0)</f>
        <v>0</v>
      </c>
      <c r="U24" s="70">
        <f>H24+O24</f>
        <v>6</v>
      </c>
      <c r="V24" s="71">
        <f>U24*G24</f>
        <v>135000</v>
      </c>
      <c r="W24" s="68">
        <f>K24+Q24</f>
        <v>6</v>
      </c>
      <c r="X24" s="67">
        <f>W24*G24</f>
        <v>135000</v>
      </c>
      <c r="Y24" s="67">
        <f>IF(X24&gt;V24,X24-V24,0)</f>
        <v>0</v>
      </c>
      <c r="Z24" s="72">
        <f>IF(V24&gt;X24,V24-X24,0)</f>
        <v>0</v>
      </c>
      <c r="AA24" s="68">
        <v>6</v>
      </c>
      <c r="AB24" s="67">
        <f>AA24*G24</f>
        <v>135000</v>
      </c>
      <c r="AC24" s="67">
        <f t="shared" si="15"/>
        <v>0</v>
      </c>
      <c r="AD24" s="253">
        <f t="shared" si="16"/>
        <v>0</v>
      </c>
      <c r="AE24" s="251" t="s">
        <v>584</v>
      </c>
      <c r="AF24" s="49"/>
    </row>
    <row r="25" spans="1:38" s="47" customFormat="1" ht="21">
      <c r="A25" s="129"/>
      <c r="B25" s="143"/>
      <c r="C25" s="143"/>
      <c r="D25" s="143"/>
      <c r="E25" s="143"/>
      <c r="F25" s="143"/>
      <c r="G25" s="143"/>
      <c r="H25" s="143"/>
      <c r="I25" s="143"/>
      <c r="J25" s="143"/>
      <c r="K25" s="143"/>
      <c r="L25" s="143"/>
      <c r="M25" s="143"/>
      <c r="N25" s="143"/>
      <c r="O25" s="143"/>
      <c r="P25" s="143"/>
      <c r="Q25" s="143"/>
      <c r="R25" s="143"/>
      <c r="S25" s="143"/>
      <c r="T25" s="143"/>
      <c r="U25" s="143"/>
      <c r="V25" s="143"/>
      <c r="W25" s="143"/>
      <c r="X25" s="143"/>
      <c r="Y25" s="143"/>
      <c r="Z25" s="143"/>
      <c r="AA25" s="143"/>
      <c r="AB25" s="143"/>
      <c r="AC25" s="67">
        <f t="shared" si="15"/>
        <v>0</v>
      </c>
      <c r="AD25" s="253">
        <f t="shared" si="16"/>
        <v>0</v>
      </c>
      <c r="AE25" s="251"/>
      <c r="AF25" s="49"/>
    </row>
    <row r="26" spans="1:38" s="47" customFormat="1" ht="15">
      <c r="A26" s="129"/>
      <c r="B26" s="63">
        <v>10</v>
      </c>
      <c r="C26" s="63">
        <v>9</v>
      </c>
      <c r="D26" s="63" t="s">
        <v>497</v>
      </c>
      <c r="E26" s="73" t="s">
        <v>496</v>
      </c>
      <c r="F26" s="64" t="s">
        <v>3</v>
      </c>
      <c r="G26" s="65">
        <v>1195000</v>
      </c>
      <c r="H26" s="63">
        <v>4</v>
      </c>
      <c r="I26" s="54">
        <v>1012711.8644067798</v>
      </c>
      <c r="J26" s="50">
        <f>G26*H26</f>
        <v>4780000</v>
      </c>
      <c r="K26" s="51">
        <v>4</v>
      </c>
      <c r="L26" s="50">
        <f>K26*G26</f>
        <v>4780000</v>
      </c>
      <c r="M26" s="50">
        <f>IF(L26&gt;J26,L26-J26,0)</f>
        <v>0</v>
      </c>
      <c r="N26" s="50">
        <f>IF(J26&gt;L26,J26-L26,0)</f>
        <v>0</v>
      </c>
      <c r="O26" s="66">
        <v>2</v>
      </c>
      <c r="P26" s="67">
        <f>O26*G26</f>
        <v>2390000</v>
      </c>
      <c r="Q26" s="68">
        <v>2</v>
      </c>
      <c r="R26" s="69">
        <f>Q26*G26</f>
        <v>2390000</v>
      </c>
      <c r="S26" s="69">
        <f>IF(R26&gt;P26,R26-P26,0)</f>
        <v>0</v>
      </c>
      <c r="T26" s="69">
        <f>IF(P26&gt;R26,P26-R26,0)</f>
        <v>0</v>
      </c>
      <c r="U26" s="70">
        <f>H26+O26</f>
        <v>6</v>
      </c>
      <c r="V26" s="71">
        <f>U26*G26</f>
        <v>7170000</v>
      </c>
      <c r="W26" s="68">
        <f>K26+Q26</f>
        <v>6</v>
      </c>
      <c r="X26" s="67">
        <f>W26*G26</f>
        <v>7170000</v>
      </c>
      <c r="Y26" s="67">
        <f>IF(X26&gt;V26,X26-V26,0)</f>
        <v>0</v>
      </c>
      <c r="Z26" s="72">
        <f>IF(V26&gt;X26,V26-X26,0)</f>
        <v>0</v>
      </c>
      <c r="AA26" s="68">
        <v>6</v>
      </c>
      <c r="AB26" s="67">
        <f>AA26*G26</f>
        <v>7170000</v>
      </c>
      <c r="AC26" s="67">
        <f t="shared" si="15"/>
        <v>0</v>
      </c>
      <c r="AD26" s="253">
        <f t="shared" si="16"/>
        <v>0</v>
      </c>
      <c r="AE26" s="251" t="s">
        <v>584</v>
      </c>
      <c r="AF26" s="49"/>
    </row>
    <row r="27" spans="1:38" s="47" customFormat="1" ht="21">
      <c r="A27" s="129"/>
      <c r="B27" s="143"/>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c r="AA27" s="143"/>
      <c r="AB27" s="143"/>
      <c r="AC27" s="67">
        <f t="shared" si="15"/>
        <v>0</v>
      </c>
      <c r="AD27" s="253">
        <f t="shared" si="16"/>
        <v>0</v>
      </c>
      <c r="AE27" s="251"/>
      <c r="AF27" s="49"/>
    </row>
    <row r="28" spans="1:38" s="47" customFormat="1" ht="15">
      <c r="A28" s="129"/>
      <c r="B28" s="63">
        <v>11</v>
      </c>
      <c r="C28" s="63">
        <v>10</v>
      </c>
      <c r="D28" s="63" t="s">
        <v>495</v>
      </c>
      <c r="E28" s="73" t="s">
        <v>494</v>
      </c>
      <c r="F28" s="64" t="s">
        <v>3</v>
      </c>
      <c r="G28" s="65">
        <v>4750000</v>
      </c>
      <c r="H28" s="63">
        <v>2</v>
      </c>
      <c r="I28" s="54">
        <v>4025423.7288135597</v>
      </c>
      <c r="J28" s="50">
        <f>G28*H28</f>
        <v>9500000</v>
      </c>
      <c r="K28" s="51">
        <v>2</v>
      </c>
      <c r="L28" s="50">
        <f>K28*G28</f>
        <v>9500000</v>
      </c>
      <c r="M28" s="50">
        <f>IF(L28&gt;J28,L28-J28,0)</f>
        <v>0</v>
      </c>
      <c r="N28" s="50">
        <f>IF(J28&gt;L28,J28-L28,0)</f>
        <v>0</v>
      </c>
      <c r="O28" s="66"/>
      <c r="P28" s="67">
        <f>O28*G28</f>
        <v>0</v>
      </c>
      <c r="Q28" s="68">
        <v>0</v>
      </c>
      <c r="R28" s="69">
        <f>Q28*G28</f>
        <v>0</v>
      </c>
      <c r="S28" s="69">
        <f>IF(R28&gt;P28,R28-P28,0)</f>
        <v>0</v>
      </c>
      <c r="T28" s="69">
        <f>IF(P28&gt;R28,P28-R28,0)</f>
        <v>0</v>
      </c>
      <c r="U28" s="70">
        <f>H28+O28</f>
        <v>2</v>
      </c>
      <c r="V28" s="71">
        <f>U28*G28</f>
        <v>9500000</v>
      </c>
      <c r="W28" s="68">
        <f>K28+Q28</f>
        <v>2</v>
      </c>
      <c r="X28" s="67">
        <f>W28*G28</f>
        <v>9500000</v>
      </c>
      <c r="Y28" s="67">
        <f>IF(X28&gt;V28,X28-V28,0)</f>
        <v>0</v>
      </c>
      <c r="Z28" s="72">
        <f>IF(V28&gt;X28,V28-X28,0)</f>
        <v>0</v>
      </c>
      <c r="AA28" s="68">
        <v>2</v>
      </c>
      <c r="AB28" s="67">
        <f>AA28*G28</f>
        <v>9500000</v>
      </c>
      <c r="AC28" s="67">
        <f t="shared" si="15"/>
        <v>0</v>
      </c>
      <c r="AD28" s="253">
        <f t="shared" si="16"/>
        <v>0</v>
      </c>
      <c r="AE28" s="251" t="s">
        <v>584</v>
      </c>
      <c r="AF28" s="49"/>
    </row>
    <row r="29" spans="1:38" s="47" customFormat="1" ht="21">
      <c r="A29" s="129"/>
      <c r="B29" s="143"/>
      <c r="C29" s="143"/>
      <c r="D29" s="143"/>
      <c r="E29" s="146" t="s">
        <v>553</v>
      </c>
      <c r="F29" s="143"/>
      <c r="G29" s="65">
        <v>4750000</v>
      </c>
      <c r="H29" s="143"/>
      <c r="I29" s="143"/>
      <c r="J29" s="143"/>
      <c r="K29" s="143"/>
      <c r="L29" s="143"/>
      <c r="M29" s="143"/>
      <c r="N29" s="143"/>
      <c r="O29" s="143"/>
      <c r="P29" s="143"/>
      <c r="Q29" s="143"/>
      <c r="R29" s="143"/>
      <c r="S29" s="143"/>
      <c r="T29" s="143"/>
      <c r="U29" s="143"/>
      <c r="V29" s="71"/>
      <c r="W29" s="143"/>
      <c r="X29" s="143"/>
      <c r="Y29" s="143"/>
      <c r="Z29" s="143"/>
      <c r="AA29" s="66">
        <v>1</v>
      </c>
      <c r="AB29" s="67">
        <f>AA29*G29</f>
        <v>4750000</v>
      </c>
      <c r="AC29" s="67">
        <f t="shared" si="15"/>
        <v>4750000</v>
      </c>
      <c r="AD29" s="253">
        <f t="shared" si="16"/>
        <v>0</v>
      </c>
      <c r="AE29" s="251" t="s">
        <v>584</v>
      </c>
      <c r="AF29" s="49"/>
    </row>
    <row r="30" spans="1:38" s="47" customFormat="1" ht="15">
      <c r="A30" s="129"/>
      <c r="B30" s="63">
        <v>12</v>
      </c>
      <c r="C30" s="63">
        <v>11</v>
      </c>
      <c r="D30" s="63" t="s">
        <v>493</v>
      </c>
      <c r="E30" s="73" t="s">
        <v>492</v>
      </c>
      <c r="F30" s="64" t="s">
        <v>3</v>
      </c>
      <c r="G30" s="65">
        <v>3550000</v>
      </c>
      <c r="H30" s="63">
        <v>2</v>
      </c>
      <c r="I30" s="54">
        <v>3008474.5762711866</v>
      </c>
      <c r="J30" s="50">
        <f>G30*H30</f>
        <v>7100000</v>
      </c>
      <c r="K30" s="51">
        <v>2</v>
      </c>
      <c r="L30" s="50">
        <f>K30*G30</f>
        <v>7100000</v>
      </c>
      <c r="M30" s="50">
        <f>IF(L30&gt;J30,L30-J30,0)</f>
        <v>0</v>
      </c>
      <c r="N30" s="50">
        <f>IF(J30&gt;L30,J30-L30,0)</f>
        <v>0</v>
      </c>
      <c r="O30" s="66">
        <v>2</v>
      </c>
      <c r="P30" s="67">
        <f>O30*G30</f>
        <v>7100000</v>
      </c>
      <c r="Q30" s="68">
        <v>2</v>
      </c>
      <c r="R30" s="69">
        <f>Q30*G30</f>
        <v>7100000</v>
      </c>
      <c r="S30" s="69">
        <f>IF(R30&gt;P30,R30-P30,0)</f>
        <v>0</v>
      </c>
      <c r="T30" s="69">
        <f>IF(P30&gt;R30,P30-R30,0)</f>
        <v>0</v>
      </c>
      <c r="U30" s="70">
        <f>H30+O30</f>
        <v>4</v>
      </c>
      <c r="V30" s="71">
        <f>U30*G30</f>
        <v>14200000</v>
      </c>
      <c r="W30" s="68">
        <f>K30+Q30</f>
        <v>4</v>
      </c>
      <c r="X30" s="67">
        <f>W30*G30</f>
        <v>14200000</v>
      </c>
      <c r="Y30" s="67">
        <f>IF(X30&gt;V30,X30-V30,0)</f>
        <v>0</v>
      </c>
      <c r="Z30" s="72">
        <f>IF(V30&gt;X30,V30-X30,0)</f>
        <v>0</v>
      </c>
      <c r="AA30" s="68">
        <v>3</v>
      </c>
      <c r="AB30" s="67">
        <f>AA30*G30</f>
        <v>10650000</v>
      </c>
      <c r="AC30" s="67">
        <f t="shared" si="15"/>
        <v>0</v>
      </c>
      <c r="AD30" s="253">
        <f t="shared" si="16"/>
        <v>3550000</v>
      </c>
      <c r="AE30" s="251" t="s">
        <v>584</v>
      </c>
      <c r="AF30" s="49"/>
    </row>
    <row r="31" spans="1:38" s="47" customFormat="1" ht="21">
      <c r="A31" s="129"/>
      <c r="B31" s="143"/>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c r="AA31" s="143"/>
      <c r="AB31" s="143"/>
      <c r="AC31" s="67">
        <f t="shared" si="15"/>
        <v>0</v>
      </c>
      <c r="AD31" s="253">
        <f t="shared" si="16"/>
        <v>0</v>
      </c>
      <c r="AE31" s="251"/>
      <c r="AF31" s="49"/>
    </row>
    <row r="32" spans="1:38" s="47" customFormat="1" ht="15">
      <c r="A32" s="129"/>
      <c r="B32" s="63">
        <v>13</v>
      </c>
      <c r="C32" s="63">
        <v>12</v>
      </c>
      <c r="D32" s="63" t="s">
        <v>491</v>
      </c>
      <c r="E32" s="73" t="s">
        <v>490</v>
      </c>
      <c r="F32" s="64" t="s">
        <v>3</v>
      </c>
      <c r="G32" s="65">
        <v>995000</v>
      </c>
      <c r="H32" s="63">
        <v>2</v>
      </c>
      <c r="I32" s="50">
        <v>843220.3389830509</v>
      </c>
      <c r="J32" s="50">
        <f>G32*H32</f>
        <v>1990000</v>
      </c>
      <c r="K32" s="51">
        <v>2</v>
      </c>
      <c r="L32" s="50">
        <f>K32*G32</f>
        <v>1990000</v>
      </c>
      <c r="M32" s="50">
        <f>IF(L32&gt;J32,L32-J32,0)</f>
        <v>0</v>
      </c>
      <c r="N32" s="50">
        <f>IF(J32&gt;L32,J32-L32,0)</f>
        <v>0</v>
      </c>
      <c r="O32" s="66">
        <v>1</v>
      </c>
      <c r="P32" s="67">
        <f>O32*G32</f>
        <v>995000</v>
      </c>
      <c r="Q32" s="68">
        <v>0</v>
      </c>
      <c r="R32" s="69">
        <f>Q32*G32</f>
        <v>0</v>
      </c>
      <c r="S32" s="69">
        <f>IF(R32&gt;P32,R32-P32,0)</f>
        <v>0</v>
      </c>
      <c r="T32" s="69">
        <f>IF(P32&gt;R32,P32-R32,0)</f>
        <v>995000</v>
      </c>
      <c r="U32" s="70">
        <f>H32+O32</f>
        <v>3</v>
      </c>
      <c r="V32" s="71">
        <f>U32*G32</f>
        <v>2985000</v>
      </c>
      <c r="W32" s="68">
        <f>K32+Q32</f>
        <v>2</v>
      </c>
      <c r="X32" s="67">
        <f>W32*G32</f>
        <v>1990000</v>
      </c>
      <c r="Y32" s="67">
        <f>IF(X32&gt;V32,X32-V32,0)</f>
        <v>0</v>
      </c>
      <c r="Z32" s="72">
        <f>IF(V32&gt;X32,V32-X32,0)</f>
        <v>995000</v>
      </c>
      <c r="AA32" s="68">
        <v>2</v>
      </c>
      <c r="AB32" s="67">
        <f>AA32*G32</f>
        <v>1990000</v>
      </c>
      <c r="AC32" s="67">
        <f t="shared" si="15"/>
        <v>0</v>
      </c>
      <c r="AD32" s="253">
        <f t="shared" si="16"/>
        <v>995000</v>
      </c>
      <c r="AE32" s="251" t="s">
        <v>584</v>
      </c>
      <c r="AF32" s="49"/>
    </row>
    <row r="33" spans="1:32" s="47" customFormat="1" ht="21">
      <c r="A33" s="129"/>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43"/>
      <c r="AB33" s="143"/>
      <c r="AC33" s="67">
        <f t="shared" si="15"/>
        <v>0</v>
      </c>
      <c r="AD33" s="253">
        <f t="shared" si="16"/>
        <v>0</v>
      </c>
      <c r="AE33" s="251"/>
      <c r="AF33" s="49"/>
    </row>
    <row r="34" spans="1:32" s="47" customFormat="1" ht="15">
      <c r="A34" s="129"/>
      <c r="B34" s="63">
        <v>14</v>
      </c>
      <c r="C34" s="63">
        <v>13</v>
      </c>
      <c r="D34" s="63" t="s">
        <v>489</v>
      </c>
      <c r="E34" s="73" t="s">
        <v>416</v>
      </c>
      <c r="F34" s="64" t="s">
        <v>3</v>
      </c>
      <c r="G34" s="65">
        <v>22500</v>
      </c>
      <c r="H34" s="63">
        <v>4</v>
      </c>
      <c r="I34" s="50">
        <v>19067.796610169491</v>
      </c>
      <c r="J34" s="50">
        <f>G34*H34</f>
        <v>90000</v>
      </c>
      <c r="K34" s="51">
        <v>4</v>
      </c>
      <c r="L34" s="50">
        <f>K34*G34</f>
        <v>90000</v>
      </c>
      <c r="M34" s="50">
        <f>IF(L34&gt;J34,L34-J34,0)</f>
        <v>0</v>
      </c>
      <c r="N34" s="50">
        <f>IF(J34&gt;L34,J34-L34,0)</f>
        <v>0</v>
      </c>
      <c r="O34" s="66">
        <v>2</v>
      </c>
      <c r="P34" s="67">
        <f>O34*G34</f>
        <v>45000</v>
      </c>
      <c r="Q34" s="68">
        <v>2</v>
      </c>
      <c r="R34" s="69">
        <f>Q34*G34</f>
        <v>45000</v>
      </c>
      <c r="S34" s="69">
        <f>IF(R34&gt;P34,R34-P34,0)</f>
        <v>0</v>
      </c>
      <c r="T34" s="69">
        <f>IF(P34&gt;R34,P34-R34,0)</f>
        <v>0</v>
      </c>
      <c r="U34" s="70">
        <f>H34+O34</f>
        <v>6</v>
      </c>
      <c r="V34" s="71">
        <f>U34*G34</f>
        <v>135000</v>
      </c>
      <c r="W34" s="68">
        <f>K34+Q34</f>
        <v>6</v>
      </c>
      <c r="X34" s="67">
        <f>W34*G34</f>
        <v>135000</v>
      </c>
      <c r="Y34" s="67">
        <f>IF(X34&gt;V34,X34-V34,0)</f>
        <v>0</v>
      </c>
      <c r="Z34" s="72">
        <f>IF(V34&gt;X34,V34-X34,0)</f>
        <v>0</v>
      </c>
      <c r="AA34" s="68">
        <v>6</v>
      </c>
      <c r="AB34" s="67">
        <f>AA34*G34</f>
        <v>135000</v>
      </c>
      <c r="AC34" s="67">
        <f t="shared" si="15"/>
        <v>0</v>
      </c>
      <c r="AD34" s="253">
        <f t="shared" si="16"/>
        <v>0</v>
      </c>
      <c r="AE34" s="251" t="s">
        <v>562</v>
      </c>
      <c r="AF34" s="49"/>
    </row>
    <row r="35" spans="1:32" s="47" customFormat="1" ht="21">
      <c r="A35" s="129"/>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67">
        <f t="shared" si="15"/>
        <v>0</v>
      </c>
      <c r="AD35" s="253">
        <f t="shared" si="16"/>
        <v>0</v>
      </c>
      <c r="AE35" s="251"/>
      <c r="AF35" s="49"/>
    </row>
    <row r="36" spans="1:32" s="47" customFormat="1" ht="15">
      <c r="A36" s="129"/>
      <c r="B36" s="63">
        <v>15</v>
      </c>
      <c r="C36" s="63">
        <v>14</v>
      </c>
      <c r="D36" s="63" t="s">
        <v>488</v>
      </c>
      <c r="E36" s="73" t="s">
        <v>487</v>
      </c>
      <c r="F36" s="64" t="s">
        <v>3</v>
      </c>
      <c r="G36" s="65">
        <v>18750</v>
      </c>
      <c r="H36" s="63">
        <v>62</v>
      </c>
      <c r="I36" s="50">
        <v>15889.830508474577</v>
      </c>
      <c r="J36" s="50">
        <f>G36*H36</f>
        <v>1162500</v>
      </c>
      <c r="K36" s="51">
        <v>62</v>
      </c>
      <c r="L36" s="50">
        <f>K36*G36</f>
        <v>1162500</v>
      </c>
      <c r="M36" s="50">
        <f>IF(L36&gt;J36,L36-J36,0)</f>
        <v>0</v>
      </c>
      <c r="N36" s="50">
        <f>IF(J36&gt;L36,J36-L36,0)</f>
        <v>0</v>
      </c>
      <c r="O36" s="66">
        <v>40</v>
      </c>
      <c r="P36" s="67">
        <f>O36*G36</f>
        <v>750000</v>
      </c>
      <c r="Q36" s="68">
        <v>40</v>
      </c>
      <c r="R36" s="69">
        <f>Q36*G36</f>
        <v>750000</v>
      </c>
      <c r="S36" s="69">
        <f>IF(R36&gt;P36,R36-P36,0)</f>
        <v>0</v>
      </c>
      <c r="T36" s="69">
        <f>IF(P36&gt;R36,P36-R36,0)</f>
        <v>0</v>
      </c>
      <c r="U36" s="70">
        <f>H36+O36</f>
        <v>102</v>
      </c>
      <c r="V36" s="71">
        <f>U36*G36</f>
        <v>1912500</v>
      </c>
      <c r="W36" s="68">
        <f>K36+Q36</f>
        <v>102</v>
      </c>
      <c r="X36" s="67">
        <f>W36*G36</f>
        <v>1912500</v>
      </c>
      <c r="Y36" s="67">
        <f>IF(X36&gt;V36,X36-V36,0)</f>
        <v>0</v>
      </c>
      <c r="Z36" s="72">
        <f>IF(V36&gt;X36,V36-X36,0)</f>
        <v>0</v>
      </c>
      <c r="AA36" s="68">
        <v>102</v>
      </c>
      <c r="AB36" s="67">
        <f t="shared" ref="AB36:AB42" si="17">AA36*G36</f>
        <v>1912500</v>
      </c>
      <c r="AC36" s="67">
        <f t="shared" si="15"/>
        <v>0</v>
      </c>
      <c r="AD36" s="253">
        <f t="shared" si="16"/>
        <v>0</v>
      </c>
      <c r="AE36" s="251" t="s">
        <v>562</v>
      </c>
      <c r="AF36" s="49"/>
    </row>
    <row r="37" spans="1:32" s="47" customFormat="1" ht="21">
      <c r="A37" s="129"/>
      <c r="B37" s="143"/>
      <c r="C37" s="143"/>
      <c r="D37" s="143"/>
      <c r="E37" s="146" t="s">
        <v>553</v>
      </c>
      <c r="F37" s="143"/>
      <c r="G37" s="65">
        <v>18750</v>
      </c>
      <c r="H37" s="143"/>
      <c r="I37" s="143"/>
      <c r="J37" s="143"/>
      <c r="K37" s="143"/>
      <c r="L37" s="143"/>
      <c r="M37" s="143"/>
      <c r="N37" s="143"/>
      <c r="O37" s="143"/>
      <c r="P37" s="143"/>
      <c r="Q37" s="143"/>
      <c r="R37" s="143"/>
      <c r="S37" s="143"/>
      <c r="T37" s="143"/>
      <c r="U37" s="143"/>
      <c r="V37" s="71"/>
      <c r="W37" s="143"/>
      <c r="X37" s="143"/>
      <c r="Y37" s="143"/>
      <c r="Z37" s="143"/>
      <c r="AA37" s="66">
        <v>5</v>
      </c>
      <c r="AB37" s="67">
        <f t="shared" si="17"/>
        <v>93750</v>
      </c>
      <c r="AC37" s="67">
        <f t="shared" si="15"/>
        <v>93750</v>
      </c>
      <c r="AD37" s="253">
        <f t="shared" si="16"/>
        <v>0</v>
      </c>
      <c r="AE37" s="251" t="s">
        <v>562</v>
      </c>
      <c r="AF37" s="49"/>
    </row>
    <row r="38" spans="1:32" s="47" customFormat="1" ht="15">
      <c r="A38" s="129"/>
      <c r="B38" s="63">
        <v>16</v>
      </c>
      <c r="C38" s="63">
        <v>239</v>
      </c>
      <c r="D38" s="63" t="s">
        <v>486</v>
      </c>
      <c r="E38" s="73" t="s">
        <v>485</v>
      </c>
      <c r="F38" s="64" t="s">
        <v>3</v>
      </c>
      <c r="G38" s="65">
        <v>115000</v>
      </c>
      <c r="H38" s="63">
        <v>7</v>
      </c>
      <c r="I38" s="50">
        <v>97457.627118644072</v>
      </c>
      <c r="J38" s="50">
        <f>G38*H38</f>
        <v>805000</v>
      </c>
      <c r="K38" s="51">
        <v>10</v>
      </c>
      <c r="L38" s="50">
        <f>K38*G38</f>
        <v>1150000</v>
      </c>
      <c r="M38" s="50">
        <f>IF(L38&gt;J38,L38-J38,0)</f>
        <v>345000</v>
      </c>
      <c r="N38" s="50">
        <f>IF(J38&gt;L38,J38-L38,0)</f>
        <v>0</v>
      </c>
      <c r="O38" s="66">
        <v>2</v>
      </c>
      <c r="P38" s="67">
        <f>O38*G38</f>
        <v>230000</v>
      </c>
      <c r="Q38" s="68">
        <v>4</v>
      </c>
      <c r="R38" s="69">
        <f>Q38*G38</f>
        <v>460000</v>
      </c>
      <c r="S38" s="69">
        <f>IF(R38&gt;P38,R38-P38,0)</f>
        <v>230000</v>
      </c>
      <c r="T38" s="69">
        <f>IF(P38&gt;R38,P38-R38,0)</f>
        <v>0</v>
      </c>
      <c r="U38" s="70">
        <f>H38+O38</f>
        <v>9</v>
      </c>
      <c r="V38" s="71">
        <f>U38*G38</f>
        <v>1035000</v>
      </c>
      <c r="W38" s="68">
        <f>K38+Q38</f>
        <v>14</v>
      </c>
      <c r="X38" s="67">
        <f>W38*G38</f>
        <v>1610000</v>
      </c>
      <c r="Y38" s="67">
        <f>IF(X38&gt;V38,X38-V38,0)</f>
        <v>575000</v>
      </c>
      <c r="Z38" s="72">
        <f>IF(V38&gt;X38,V38-X38,0)</f>
        <v>0</v>
      </c>
      <c r="AA38" s="68">
        <v>9</v>
      </c>
      <c r="AB38" s="67">
        <f t="shared" si="17"/>
        <v>1035000</v>
      </c>
      <c r="AC38" s="67">
        <f t="shared" si="15"/>
        <v>0</v>
      </c>
      <c r="AD38" s="253">
        <f t="shared" si="16"/>
        <v>0</v>
      </c>
      <c r="AE38" s="251" t="s">
        <v>584</v>
      </c>
      <c r="AF38" s="49"/>
    </row>
    <row r="39" spans="1:32" s="47" customFormat="1" ht="21">
      <c r="A39" s="129"/>
      <c r="B39" s="143"/>
      <c r="C39" s="143"/>
      <c r="D39" s="143"/>
      <c r="E39" s="146" t="s">
        <v>553</v>
      </c>
      <c r="F39" s="143"/>
      <c r="G39" s="65">
        <v>115000</v>
      </c>
      <c r="H39" s="143"/>
      <c r="I39" s="143"/>
      <c r="J39" s="143"/>
      <c r="K39" s="143"/>
      <c r="L39" s="143"/>
      <c r="M39" s="143"/>
      <c r="N39" s="143"/>
      <c r="O39" s="143"/>
      <c r="P39" s="143"/>
      <c r="Q39" s="143"/>
      <c r="R39" s="143"/>
      <c r="S39" s="143"/>
      <c r="T39" s="143"/>
      <c r="U39" s="143"/>
      <c r="V39" s="71"/>
      <c r="W39" s="143"/>
      <c r="X39" s="143"/>
      <c r="Y39" s="143"/>
      <c r="Z39" s="143"/>
      <c r="AA39" s="66">
        <v>5</v>
      </c>
      <c r="AB39" s="67">
        <f t="shared" si="17"/>
        <v>575000</v>
      </c>
      <c r="AC39" s="67">
        <f t="shared" si="15"/>
        <v>575000</v>
      </c>
      <c r="AD39" s="253">
        <f t="shared" si="16"/>
        <v>0</v>
      </c>
      <c r="AE39" s="251" t="s">
        <v>584</v>
      </c>
      <c r="AF39" s="49"/>
    </row>
    <row r="40" spans="1:32" s="47" customFormat="1" ht="15">
      <c r="A40" s="129"/>
      <c r="B40" s="63">
        <v>17</v>
      </c>
      <c r="C40" s="63">
        <v>15</v>
      </c>
      <c r="D40" s="63" t="s">
        <v>484</v>
      </c>
      <c r="E40" s="73" t="s">
        <v>422</v>
      </c>
      <c r="F40" s="64" t="s">
        <v>3</v>
      </c>
      <c r="G40" s="65">
        <v>115000</v>
      </c>
      <c r="H40" s="63">
        <v>4</v>
      </c>
      <c r="I40" s="50">
        <v>97457.627118644072</v>
      </c>
      <c r="J40" s="50">
        <f>G40*H40</f>
        <v>460000</v>
      </c>
      <c r="K40" s="51">
        <v>4</v>
      </c>
      <c r="L40" s="50">
        <f>K40*G40</f>
        <v>460000</v>
      </c>
      <c r="M40" s="50">
        <f>IF(L40&gt;J40,L40-J40,0)</f>
        <v>0</v>
      </c>
      <c r="N40" s="50">
        <f>IF(J40&gt;L40,J40-L40,0)</f>
        <v>0</v>
      </c>
      <c r="O40" s="66">
        <v>2</v>
      </c>
      <c r="P40" s="67">
        <f>O40*G40</f>
        <v>230000</v>
      </c>
      <c r="Q40" s="68">
        <v>2</v>
      </c>
      <c r="R40" s="69">
        <f>Q40*G40</f>
        <v>230000</v>
      </c>
      <c r="S40" s="69">
        <f>IF(R40&gt;P40,R40-P40,0)</f>
        <v>0</v>
      </c>
      <c r="T40" s="69">
        <f>IF(P40&gt;R40,P40-R40,0)</f>
        <v>0</v>
      </c>
      <c r="U40" s="70">
        <f>H40+O40</f>
        <v>6</v>
      </c>
      <c r="V40" s="71">
        <f>U40*G40</f>
        <v>690000</v>
      </c>
      <c r="W40" s="68">
        <f>K40+Q40</f>
        <v>6</v>
      </c>
      <c r="X40" s="67">
        <f>W40*G40</f>
        <v>690000</v>
      </c>
      <c r="Y40" s="67">
        <f>IF(X40&gt;V40,X40-V40,0)</f>
        <v>0</v>
      </c>
      <c r="Z40" s="72">
        <f>IF(V40&gt;X40,V40-X40,0)</f>
        <v>0</v>
      </c>
      <c r="AA40" s="68">
        <v>6</v>
      </c>
      <c r="AB40" s="67">
        <f t="shared" si="17"/>
        <v>690000</v>
      </c>
      <c r="AC40" s="67">
        <f t="shared" si="15"/>
        <v>0</v>
      </c>
      <c r="AD40" s="253">
        <f t="shared" si="16"/>
        <v>0</v>
      </c>
      <c r="AE40" s="251" t="s">
        <v>565</v>
      </c>
      <c r="AF40" s="49"/>
    </row>
    <row r="41" spans="1:32" s="47" customFormat="1" ht="21">
      <c r="A41" s="129"/>
      <c r="B41" s="143"/>
      <c r="C41" s="143"/>
      <c r="D41" s="143"/>
      <c r="E41" s="146" t="s">
        <v>553</v>
      </c>
      <c r="F41" s="143"/>
      <c r="G41" s="65">
        <v>115000</v>
      </c>
      <c r="H41" s="143"/>
      <c r="I41" s="143"/>
      <c r="J41" s="143"/>
      <c r="K41" s="143"/>
      <c r="L41" s="143"/>
      <c r="M41" s="143"/>
      <c r="N41" s="143"/>
      <c r="O41" s="143"/>
      <c r="P41" s="143"/>
      <c r="Q41" s="143"/>
      <c r="R41" s="143"/>
      <c r="S41" s="143"/>
      <c r="T41" s="143"/>
      <c r="U41" s="143"/>
      <c r="V41" s="71"/>
      <c r="W41" s="143"/>
      <c r="X41" s="143"/>
      <c r="Y41" s="143"/>
      <c r="Z41" s="143"/>
      <c r="AA41" s="66">
        <v>1</v>
      </c>
      <c r="AB41" s="67">
        <f t="shared" si="17"/>
        <v>115000</v>
      </c>
      <c r="AC41" s="67">
        <f t="shared" si="15"/>
        <v>115000</v>
      </c>
      <c r="AD41" s="253">
        <f t="shared" si="16"/>
        <v>0</v>
      </c>
      <c r="AE41" s="251" t="s">
        <v>565</v>
      </c>
      <c r="AF41" s="49"/>
    </row>
    <row r="42" spans="1:32" s="47" customFormat="1" ht="28.8">
      <c r="A42" s="129"/>
      <c r="B42" s="63">
        <v>18</v>
      </c>
      <c r="C42" s="63">
        <v>240</v>
      </c>
      <c r="D42" s="63" t="s">
        <v>483</v>
      </c>
      <c r="E42" s="73" t="s">
        <v>482</v>
      </c>
      <c r="F42" s="64" t="s">
        <v>3</v>
      </c>
      <c r="G42" s="65">
        <v>525000</v>
      </c>
      <c r="H42" s="63">
        <v>2</v>
      </c>
      <c r="I42" s="50">
        <v>444915.25423728814</v>
      </c>
      <c r="J42" s="50">
        <f>G42*H42</f>
        <v>1050000</v>
      </c>
      <c r="K42" s="51">
        <v>2</v>
      </c>
      <c r="L42" s="50">
        <f>K42*G42</f>
        <v>1050000</v>
      </c>
      <c r="M42" s="50">
        <f>IF(L42&gt;J42,L42-J42,0)</f>
        <v>0</v>
      </c>
      <c r="N42" s="50">
        <f>IF(J42&gt;L42,J42-L42,0)</f>
        <v>0</v>
      </c>
      <c r="O42" s="66"/>
      <c r="P42" s="67">
        <f>O42*G42</f>
        <v>0</v>
      </c>
      <c r="Q42" s="68">
        <v>0</v>
      </c>
      <c r="R42" s="69">
        <f>Q42*G42</f>
        <v>0</v>
      </c>
      <c r="S42" s="69">
        <f>IF(R42&gt;P42,R42-P42,0)</f>
        <v>0</v>
      </c>
      <c r="T42" s="69">
        <f>IF(P42&gt;R42,P42-R42,0)</f>
        <v>0</v>
      </c>
      <c r="U42" s="70">
        <f>H42+O42</f>
        <v>2</v>
      </c>
      <c r="V42" s="71">
        <f>U42*G42</f>
        <v>1050000</v>
      </c>
      <c r="W42" s="68">
        <f>K42+Q42</f>
        <v>2</v>
      </c>
      <c r="X42" s="67">
        <f>W42*G42</f>
        <v>1050000</v>
      </c>
      <c r="Y42" s="67">
        <f>IF(X42&gt;V42,X42-V42,0)</f>
        <v>0</v>
      </c>
      <c r="Z42" s="72">
        <f>IF(V42&gt;X42,V42-X42,0)</f>
        <v>0</v>
      </c>
      <c r="AA42" s="68">
        <v>2</v>
      </c>
      <c r="AB42" s="67">
        <f t="shared" si="17"/>
        <v>1050000</v>
      </c>
      <c r="AC42" s="67">
        <f t="shared" si="15"/>
        <v>0</v>
      </c>
      <c r="AD42" s="253">
        <f t="shared" si="16"/>
        <v>0</v>
      </c>
      <c r="AE42" s="251" t="s">
        <v>565</v>
      </c>
      <c r="AF42" s="49"/>
    </row>
    <row r="43" spans="1:32" s="47" customFormat="1" ht="21">
      <c r="A43" s="129"/>
      <c r="B43" s="143"/>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c r="AA43" s="143"/>
      <c r="AB43" s="143"/>
      <c r="AC43" s="67">
        <f t="shared" si="15"/>
        <v>0</v>
      </c>
      <c r="AD43" s="253">
        <f t="shared" si="16"/>
        <v>0</v>
      </c>
      <c r="AE43" s="251"/>
      <c r="AF43" s="49"/>
    </row>
    <row r="44" spans="1:32" s="47" customFormat="1" ht="15">
      <c r="A44" s="129"/>
      <c r="B44" s="63">
        <v>19</v>
      </c>
      <c r="C44" s="63">
        <v>16</v>
      </c>
      <c r="D44" s="63" t="s">
        <v>481</v>
      </c>
      <c r="E44" s="73" t="s">
        <v>480</v>
      </c>
      <c r="F44" s="64" t="s">
        <v>3</v>
      </c>
      <c r="G44" s="65">
        <v>75000</v>
      </c>
      <c r="H44" s="63">
        <v>4</v>
      </c>
      <c r="I44" s="50">
        <v>63559.322033898308</v>
      </c>
      <c r="J44" s="50">
        <f>G44*H44</f>
        <v>300000</v>
      </c>
      <c r="K44" s="51">
        <v>4</v>
      </c>
      <c r="L44" s="50">
        <f>K44*G44</f>
        <v>300000</v>
      </c>
      <c r="M44" s="50">
        <f>IF(L44&gt;J44,L44-J44,0)</f>
        <v>0</v>
      </c>
      <c r="N44" s="50">
        <f>IF(J44&gt;L44,J44-L44,0)</f>
        <v>0</v>
      </c>
      <c r="O44" s="66">
        <v>2</v>
      </c>
      <c r="P44" s="67">
        <f>O44*G44</f>
        <v>150000</v>
      </c>
      <c r="Q44" s="68">
        <v>2</v>
      </c>
      <c r="R44" s="69">
        <f>Q44*G44</f>
        <v>150000</v>
      </c>
      <c r="S44" s="69">
        <f>IF(R44&gt;P44,R44-P44,0)</f>
        <v>0</v>
      </c>
      <c r="T44" s="69">
        <f>IF(P44&gt;R44,P44-R44,0)</f>
        <v>0</v>
      </c>
      <c r="U44" s="70">
        <f>H44+O44</f>
        <v>6</v>
      </c>
      <c r="V44" s="71">
        <f>U44*G44</f>
        <v>450000</v>
      </c>
      <c r="W44" s="68">
        <f>K44+Q44</f>
        <v>6</v>
      </c>
      <c r="X44" s="67">
        <f>W44*G44</f>
        <v>450000</v>
      </c>
      <c r="Y44" s="67">
        <f>IF(X44&gt;V44,X44-V44,0)</f>
        <v>0</v>
      </c>
      <c r="Z44" s="72">
        <f>IF(V44&gt;X44,V44-X44,0)</f>
        <v>0</v>
      </c>
      <c r="AA44" s="68">
        <v>6</v>
      </c>
      <c r="AB44" s="67">
        <f>AA44*G44</f>
        <v>450000</v>
      </c>
      <c r="AC44" s="67">
        <f t="shared" si="15"/>
        <v>0</v>
      </c>
      <c r="AD44" s="253">
        <f t="shared" si="16"/>
        <v>0</v>
      </c>
      <c r="AE44" s="251" t="s">
        <v>565</v>
      </c>
      <c r="AF44" s="49"/>
    </row>
    <row r="45" spans="1:32" s="47" customFormat="1" ht="21">
      <c r="A45" s="129"/>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c r="AC45" s="67">
        <f t="shared" si="15"/>
        <v>0</v>
      </c>
      <c r="AD45" s="253">
        <f t="shared" si="16"/>
        <v>0</v>
      </c>
      <c r="AE45" s="251"/>
      <c r="AF45" s="49"/>
    </row>
    <row r="46" spans="1:32" s="47" customFormat="1" ht="15">
      <c r="A46" s="129"/>
      <c r="B46" s="63">
        <v>20</v>
      </c>
      <c r="C46" s="63">
        <v>17</v>
      </c>
      <c r="D46" s="63" t="s">
        <v>479</v>
      </c>
      <c r="E46" s="73" t="s">
        <v>478</v>
      </c>
      <c r="F46" s="64" t="s">
        <v>3</v>
      </c>
      <c r="G46" s="65">
        <v>18750</v>
      </c>
      <c r="H46" s="63">
        <v>4</v>
      </c>
      <c r="I46" s="50">
        <v>15889.830508474577</v>
      </c>
      <c r="J46" s="50">
        <f>G46*H46</f>
        <v>75000</v>
      </c>
      <c r="K46" s="51">
        <v>4</v>
      </c>
      <c r="L46" s="50">
        <f>K46*G46</f>
        <v>75000</v>
      </c>
      <c r="M46" s="50">
        <f>IF(L46&gt;J46,L46-J46,0)</f>
        <v>0</v>
      </c>
      <c r="N46" s="50">
        <f>IF(J46&gt;L46,J46-L46,0)</f>
        <v>0</v>
      </c>
      <c r="O46" s="66">
        <v>2</v>
      </c>
      <c r="P46" s="67">
        <f>O46*G46</f>
        <v>37500</v>
      </c>
      <c r="Q46" s="68">
        <v>2</v>
      </c>
      <c r="R46" s="69">
        <f>Q46*G46</f>
        <v>37500</v>
      </c>
      <c r="S46" s="69">
        <f>IF(R46&gt;P46,R46-P46,0)</f>
        <v>0</v>
      </c>
      <c r="T46" s="69">
        <f>IF(P46&gt;R46,P46-R46,0)</f>
        <v>0</v>
      </c>
      <c r="U46" s="70">
        <f>H46+O46</f>
        <v>6</v>
      </c>
      <c r="V46" s="71">
        <f>U46*G46</f>
        <v>112500</v>
      </c>
      <c r="W46" s="68">
        <f>K46+Q46</f>
        <v>6</v>
      </c>
      <c r="X46" s="67">
        <f>W46*G46</f>
        <v>112500</v>
      </c>
      <c r="Y46" s="67">
        <f>IF(X46&gt;V46,X46-V46,0)</f>
        <v>0</v>
      </c>
      <c r="Z46" s="72">
        <f>IF(V46&gt;X46,V46-X46,0)</f>
        <v>0</v>
      </c>
      <c r="AA46" s="68">
        <v>6</v>
      </c>
      <c r="AB46" s="67">
        <f>AA46*G46</f>
        <v>112500</v>
      </c>
      <c r="AC46" s="67">
        <f t="shared" si="15"/>
        <v>0</v>
      </c>
      <c r="AD46" s="253">
        <f t="shared" si="16"/>
        <v>0</v>
      </c>
      <c r="AE46" s="251" t="s">
        <v>565</v>
      </c>
      <c r="AF46" s="49"/>
    </row>
    <row r="47" spans="1:32" s="47" customFormat="1" ht="21">
      <c r="A47" s="129"/>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67">
        <f t="shared" si="15"/>
        <v>0</v>
      </c>
      <c r="AD47" s="253">
        <f t="shared" si="16"/>
        <v>0</v>
      </c>
      <c r="AE47" s="251"/>
      <c r="AF47" s="49"/>
    </row>
    <row r="48" spans="1:32" s="47" customFormat="1" ht="15">
      <c r="A48" s="129"/>
      <c r="B48" s="63">
        <v>21</v>
      </c>
      <c r="C48" s="63">
        <v>18</v>
      </c>
      <c r="D48" s="63" t="s">
        <v>477</v>
      </c>
      <c r="E48" s="73" t="s">
        <v>476</v>
      </c>
      <c r="F48" s="64" t="s">
        <v>3</v>
      </c>
      <c r="G48" s="65">
        <v>37500</v>
      </c>
      <c r="H48" s="63">
        <v>4</v>
      </c>
      <c r="I48" s="50">
        <v>31779.661016949154</v>
      </c>
      <c r="J48" s="50">
        <f>G48*H48</f>
        <v>150000</v>
      </c>
      <c r="K48" s="51">
        <v>4</v>
      </c>
      <c r="L48" s="50">
        <f>K48*G48</f>
        <v>150000</v>
      </c>
      <c r="M48" s="50">
        <f>IF(L48&gt;J48,L48-J48,0)</f>
        <v>0</v>
      </c>
      <c r="N48" s="50">
        <f>IF(J48&gt;L48,J48-L48,0)</f>
        <v>0</v>
      </c>
      <c r="O48" s="66">
        <v>2</v>
      </c>
      <c r="P48" s="67">
        <f>O48*G48</f>
        <v>75000</v>
      </c>
      <c r="Q48" s="68">
        <v>2</v>
      </c>
      <c r="R48" s="69">
        <f>Q48*G48</f>
        <v>75000</v>
      </c>
      <c r="S48" s="69">
        <f>IF(R48&gt;P48,R48-P48,0)</f>
        <v>0</v>
      </c>
      <c r="T48" s="69">
        <f>IF(P48&gt;R48,P48-R48,0)</f>
        <v>0</v>
      </c>
      <c r="U48" s="70">
        <f>H48+O48</f>
        <v>6</v>
      </c>
      <c r="V48" s="71">
        <f>U48*G48</f>
        <v>225000</v>
      </c>
      <c r="W48" s="68">
        <f>K48+Q48</f>
        <v>6</v>
      </c>
      <c r="X48" s="67">
        <f>W48*G48</f>
        <v>225000</v>
      </c>
      <c r="Y48" s="67">
        <f>IF(X48&gt;V48,X48-V48,0)</f>
        <v>0</v>
      </c>
      <c r="Z48" s="72">
        <f>IF(V48&gt;X48,V48-X48,0)</f>
        <v>0</v>
      </c>
      <c r="AA48" s="68">
        <v>6</v>
      </c>
      <c r="AB48" s="67">
        <f>AA48*G48</f>
        <v>225000</v>
      </c>
      <c r="AC48" s="67">
        <f t="shared" si="15"/>
        <v>0</v>
      </c>
      <c r="AD48" s="253">
        <f t="shared" si="16"/>
        <v>0</v>
      </c>
      <c r="AE48" s="251" t="s">
        <v>584</v>
      </c>
      <c r="AF48" s="49"/>
    </row>
    <row r="49" spans="1:32" s="47" customFormat="1" ht="21">
      <c r="A49" s="129"/>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67">
        <f t="shared" si="15"/>
        <v>0</v>
      </c>
      <c r="AD49" s="253">
        <f t="shared" si="16"/>
        <v>0</v>
      </c>
      <c r="AE49" s="251"/>
      <c r="AF49" s="49"/>
    </row>
    <row r="50" spans="1:32" s="47" customFormat="1" ht="15">
      <c r="A50" s="129"/>
      <c r="B50" s="63">
        <v>22</v>
      </c>
      <c r="C50" s="63">
        <v>19</v>
      </c>
      <c r="D50" s="63" t="s">
        <v>475</v>
      </c>
      <c r="E50" s="73" t="s">
        <v>474</v>
      </c>
      <c r="F50" s="64" t="s">
        <v>3</v>
      </c>
      <c r="G50" s="65">
        <v>385000</v>
      </c>
      <c r="H50" s="63">
        <v>4</v>
      </c>
      <c r="I50" s="50">
        <v>326271.18644067796</v>
      </c>
      <c r="J50" s="50">
        <f>G50*H50</f>
        <v>1540000</v>
      </c>
      <c r="K50" s="51">
        <v>4</v>
      </c>
      <c r="L50" s="50">
        <f>K50*G50</f>
        <v>1540000</v>
      </c>
      <c r="M50" s="50">
        <f>IF(L50&gt;J50,L50-J50,0)</f>
        <v>0</v>
      </c>
      <c r="N50" s="50">
        <f>IF(J50&gt;L50,J50-L50,0)</f>
        <v>0</v>
      </c>
      <c r="O50" s="66">
        <v>2</v>
      </c>
      <c r="P50" s="67">
        <f>O50*G50</f>
        <v>770000</v>
      </c>
      <c r="Q50" s="68">
        <v>2</v>
      </c>
      <c r="R50" s="69">
        <f>Q50*G50</f>
        <v>770000</v>
      </c>
      <c r="S50" s="69">
        <f>IF(R50&gt;P50,R50-P50,0)</f>
        <v>0</v>
      </c>
      <c r="T50" s="69">
        <f>IF(P50&gt;R50,P50-R50,0)</f>
        <v>0</v>
      </c>
      <c r="U50" s="70">
        <f>H50+O50</f>
        <v>6</v>
      </c>
      <c r="V50" s="71">
        <f>U50*G50</f>
        <v>2310000</v>
      </c>
      <c r="W50" s="68">
        <f>K50+Q50</f>
        <v>6</v>
      </c>
      <c r="X50" s="67">
        <f>W50*G50</f>
        <v>2310000</v>
      </c>
      <c r="Y50" s="67">
        <f>IF(X50&gt;V50,X50-V50,0)</f>
        <v>0</v>
      </c>
      <c r="Z50" s="72">
        <f>IF(V50&gt;X50,V50-X50,0)</f>
        <v>0</v>
      </c>
      <c r="AA50" s="68">
        <v>6</v>
      </c>
      <c r="AB50" s="67">
        <f>AA50*G50</f>
        <v>2310000</v>
      </c>
      <c r="AC50" s="67">
        <f t="shared" si="15"/>
        <v>0</v>
      </c>
      <c r="AD50" s="253">
        <f t="shared" si="16"/>
        <v>0</v>
      </c>
      <c r="AE50" s="251" t="s">
        <v>584</v>
      </c>
      <c r="AF50" s="49"/>
    </row>
    <row r="51" spans="1:32" s="47" customFormat="1" ht="21">
      <c r="A51" s="129"/>
      <c r="B51" s="143"/>
      <c r="C51" s="143"/>
      <c r="D51" s="143"/>
      <c r="E51" s="146" t="s">
        <v>553</v>
      </c>
      <c r="F51" s="143"/>
      <c r="G51" s="65">
        <v>385000</v>
      </c>
      <c r="H51" s="143"/>
      <c r="I51" s="143"/>
      <c r="J51" s="143"/>
      <c r="K51" s="143"/>
      <c r="L51" s="143"/>
      <c r="M51" s="143"/>
      <c r="N51" s="143"/>
      <c r="O51" s="143"/>
      <c r="P51" s="143"/>
      <c r="Q51" s="143"/>
      <c r="R51" s="143"/>
      <c r="S51" s="143"/>
      <c r="T51" s="143"/>
      <c r="U51" s="143"/>
      <c r="V51" s="71"/>
      <c r="W51" s="143"/>
      <c r="X51" s="143"/>
      <c r="Y51" s="143"/>
      <c r="Z51" s="143"/>
      <c r="AA51" s="66">
        <v>3</v>
      </c>
      <c r="AB51" s="67">
        <f>AA51*G51</f>
        <v>1155000</v>
      </c>
      <c r="AC51" s="67">
        <f t="shared" si="15"/>
        <v>1155000</v>
      </c>
      <c r="AD51" s="253">
        <f t="shared" si="16"/>
        <v>0</v>
      </c>
      <c r="AE51" s="251" t="s">
        <v>584</v>
      </c>
      <c r="AF51" s="49"/>
    </row>
    <row r="52" spans="1:32" s="47" customFormat="1" ht="15">
      <c r="A52" s="129"/>
      <c r="B52" s="63">
        <v>23</v>
      </c>
      <c r="C52" s="63">
        <v>20</v>
      </c>
      <c r="D52" s="63" t="s">
        <v>473</v>
      </c>
      <c r="E52" s="73" t="s">
        <v>472</v>
      </c>
      <c r="F52" s="64" t="s">
        <v>3</v>
      </c>
      <c r="G52" s="65">
        <v>368750</v>
      </c>
      <c r="H52" s="63">
        <v>2</v>
      </c>
      <c r="I52" s="50">
        <v>312500</v>
      </c>
      <c r="J52" s="50">
        <f>G52*H52</f>
        <v>737500</v>
      </c>
      <c r="K52" s="51">
        <v>3</v>
      </c>
      <c r="L52" s="50">
        <f>K52*G52</f>
        <v>1106250</v>
      </c>
      <c r="M52" s="50">
        <f>IF(L52&gt;J52,L52-J52,0)</f>
        <v>368750</v>
      </c>
      <c r="N52" s="50">
        <f>IF(J52&gt;L52,J52-L52,0)</f>
        <v>0</v>
      </c>
      <c r="O52" s="66"/>
      <c r="P52" s="67">
        <f>O52*G52</f>
        <v>0</v>
      </c>
      <c r="Q52" s="68">
        <v>0</v>
      </c>
      <c r="R52" s="69">
        <f>Q52*G52</f>
        <v>0</v>
      </c>
      <c r="S52" s="69">
        <f>IF(R52&gt;P52,R52-P52,0)</f>
        <v>0</v>
      </c>
      <c r="T52" s="69">
        <f>IF(P52&gt;R52,P52-R52,0)</f>
        <v>0</v>
      </c>
      <c r="U52" s="70">
        <f>H52+O52</f>
        <v>2</v>
      </c>
      <c r="V52" s="71">
        <f>U52*G52</f>
        <v>737500</v>
      </c>
      <c r="W52" s="68">
        <f>K52+Q52</f>
        <v>3</v>
      </c>
      <c r="X52" s="67">
        <f>W52*G52</f>
        <v>1106250</v>
      </c>
      <c r="Y52" s="67">
        <f>IF(X52&gt;V52,X52-V52,0)</f>
        <v>368750</v>
      </c>
      <c r="Z52" s="72">
        <f>IF(V52&gt;X52,V52-X52,0)</f>
        <v>0</v>
      </c>
      <c r="AA52" s="68">
        <v>2</v>
      </c>
      <c r="AB52" s="67">
        <f>AA52*G52</f>
        <v>737500</v>
      </c>
      <c r="AC52" s="67">
        <f t="shared" si="15"/>
        <v>0</v>
      </c>
      <c r="AD52" s="253">
        <f t="shared" si="16"/>
        <v>0</v>
      </c>
      <c r="AE52" s="251" t="s">
        <v>584</v>
      </c>
      <c r="AF52" s="49"/>
    </row>
    <row r="53" spans="1:32" s="47" customFormat="1" ht="21">
      <c r="A53" s="129"/>
      <c r="B53" s="143"/>
      <c r="C53" s="143"/>
      <c r="D53" s="143"/>
      <c r="E53" s="146" t="s">
        <v>553</v>
      </c>
      <c r="F53" s="143"/>
      <c r="G53" s="65">
        <v>368750</v>
      </c>
      <c r="H53" s="143"/>
      <c r="I53" s="143"/>
      <c r="J53" s="143"/>
      <c r="K53" s="143"/>
      <c r="L53" s="143"/>
      <c r="M53" s="143"/>
      <c r="N53" s="143"/>
      <c r="O53" s="143"/>
      <c r="P53" s="143"/>
      <c r="Q53" s="143"/>
      <c r="R53" s="143"/>
      <c r="S53" s="143"/>
      <c r="T53" s="143"/>
      <c r="U53" s="143"/>
      <c r="V53" s="71"/>
      <c r="W53" s="143"/>
      <c r="X53" s="143"/>
      <c r="Y53" s="143"/>
      <c r="Z53" s="143"/>
      <c r="AA53" s="66">
        <v>1</v>
      </c>
      <c r="AB53" s="67">
        <f>AA53*G53</f>
        <v>368750</v>
      </c>
      <c r="AC53" s="67">
        <f t="shared" si="15"/>
        <v>368750</v>
      </c>
      <c r="AD53" s="253">
        <f t="shared" si="16"/>
        <v>0</v>
      </c>
      <c r="AE53" s="251" t="s">
        <v>584</v>
      </c>
      <c r="AF53" s="49"/>
    </row>
    <row r="54" spans="1:32" s="47" customFormat="1" ht="15">
      <c r="A54" s="129"/>
      <c r="B54" s="63">
        <v>24</v>
      </c>
      <c r="C54" s="63">
        <v>21</v>
      </c>
      <c r="D54" s="63" t="s">
        <v>471</v>
      </c>
      <c r="E54" s="73" t="s">
        <v>470</v>
      </c>
      <c r="F54" s="64" t="s">
        <v>3</v>
      </c>
      <c r="G54" s="65">
        <v>8000000</v>
      </c>
      <c r="H54" s="63">
        <v>1</v>
      </c>
      <c r="I54" s="50">
        <v>6779661.0169491526</v>
      </c>
      <c r="J54" s="50">
        <f>G54*H54</f>
        <v>8000000</v>
      </c>
      <c r="K54" s="51">
        <v>1</v>
      </c>
      <c r="L54" s="50">
        <f>K54*G54</f>
        <v>8000000</v>
      </c>
      <c r="M54" s="50">
        <f>IF(L54&gt;J54,L54-J54,0)</f>
        <v>0</v>
      </c>
      <c r="N54" s="50">
        <f>IF(J54&gt;L54,J54-L54,0)</f>
        <v>0</v>
      </c>
      <c r="O54" s="66"/>
      <c r="P54" s="67">
        <f>O54*G54</f>
        <v>0</v>
      </c>
      <c r="Q54" s="68"/>
      <c r="R54" s="69">
        <f>Q54*G54</f>
        <v>0</v>
      </c>
      <c r="S54" s="69">
        <f>IF(R54&gt;P54,R54-P54,0)</f>
        <v>0</v>
      </c>
      <c r="T54" s="69">
        <f>IF(P54&gt;R54,P54-R54,0)</f>
        <v>0</v>
      </c>
      <c r="U54" s="70">
        <f>H54+O54</f>
        <v>1</v>
      </c>
      <c r="V54" s="71">
        <f>U54*G54</f>
        <v>8000000</v>
      </c>
      <c r="W54" s="68">
        <f>K54+Q54</f>
        <v>1</v>
      </c>
      <c r="X54" s="67">
        <f>W54*G54</f>
        <v>8000000</v>
      </c>
      <c r="Y54" s="67">
        <f>IF(X54&gt;V54,X54-V54,0)</f>
        <v>0</v>
      </c>
      <c r="Z54" s="72">
        <f>IF(V54&gt;X54,V54-X54,0)</f>
        <v>0</v>
      </c>
      <c r="AA54" s="68">
        <v>1</v>
      </c>
      <c r="AB54" s="67">
        <f>AA54*G54</f>
        <v>8000000</v>
      </c>
      <c r="AC54" s="67">
        <f t="shared" si="15"/>
        <v>0</v>
      </c>
      <c r="AD54" s="253">
        <f t="shared" si="16"/>
        <v>0</v>
      </c>
      <c r="AE54" s="251" t="s">
        <v>584</v>
      </c>
      <c r="AF54" s="49"/>
    </row>
    <row r="55" spans="1:32" s="47" customFormat="1" ht="21">
      <c r="A55" s="129"/>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67">
        <f t="shared" si="15"/>
        <v>0</v>
      </c>
      <c r="AD55" s="253">
        <f t="shared" si="16"/>
        <v>0</v>
      </c>
      <c r="AE55" s="251"/>
      <c r="AF55" s="49"/>
    </row>
    <row r="56" spans="1:32" s="47" customFormat="1" ht="15">
      <c r="A56" s="129"/>
      <c r="B56" s="63">
        <v>25</v>
      </c>
      <c r="C56" s="63">
        <v>22</v>
      </c>
      <c r="D56" s="63" t="s">
        <v>469</v>
      </c>
      <c r="E56" s="73" t="s">
        <v>468</v>
      </c>
      <c r="F56" s="64" t="s">
        <v>3</v>
      </c>
      <c r="G56" s="65">
        <v>1295000</v>
      </c>
      <c r="H56" s="63">
        <v>4</v>
      </c>
      <c r="I56" s="50">
        <v>1097457.6271186441</v>
      </c>
      <c r="J56" s="50">
        <f>G56*H56</f>
        <v>5180000</v>
      </c>
      <c r="K56" s="51">
        <v>4</v>
      </c>
      <c r="L56" s="50">
        <f>K56*G56</f>
        <v>5180000</v>
      </c>
      <c r="M56" s="50">
        <f>IF(L56&gt;J56,L56-J56,0)</f>
        <v>0</v>
      </c>
      <c r="N56" s="50">
        <f>IF(J56&gt;L56,J56-L56,0)</f>
        <v>0</v>
      </c>
      <c r="O56" s="66">
        <v>2</v>
      </c>
      <c r="P56" s="67">
        <f>O56*G56</f>
        <v>2590000</v>
      </c>
      <c r="Q56" s="68">
        <v>2</v>
      </c>
      <c r="R56" s="69">
        <f>Q56*G56</f>
        <v>2590000</v>
      </c>
      <c r="S56" s="69">
        <f>IF(R56&gt;P56,R56-P56,0)</f>
        <v>0</v>
      </c>
      <c r="T56" s="69">
        <f>IF(P56&gt;R56,P56-R56,0)</f>
        <v>0</v>
      </c>
      <c r="U56" s="70">
        <f>H56+O56</f>
        <v>6</v>
      </c>
      <c r="V56" s="71">
        <f>U56*G56</f>
        <v>7770000</v>
      </c>
      <c r="W56" s="68">
        <f>K56+Q56</f>
        <v>6</v>
      </c>
      <c r="X56" s="67">
        <f>W56*G56</f>
        <v>7770000</v>
      </c>
      <c r="Y56" s="67">
        <f>IF(X56&gt;V56,X56-V56,0)</f>
        <v>0</v>
      </c>
      <c r="Z56" s="72">
        <f>IF(V56&gt;X56,V56-X56,0)</f>
        <v>0</v>
      </c>
      <c r="AA56" s="68">
        <v>6</v>
      </c>
      <c r="AB56" s="67">
        <f>AA56*G56</f>
        <v>7770000</v>
      </c>
      <c r="AC56" s="67">
        <f t="shared" si="15"/>
        <v>0</v>
      </c>
      <c r="AD56" s="253">
        <f t="shared" si="16"/>
        <v>0</v>
      </c>
      <c r="AE56" s="251" t="s">
        <v>584</v>
      </c>
      <c r="AF56" s="49"/>
    </row>
    <row r="57" spans="1:32" s="47" customFormat="1" ht="21">
      <c r="A57" s="129"/>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c r="AA57" s="143"/>
      <c r="AB57" s="143"/>
      <c r="AC57" s="67">
        <f t="shared" si="15"/>
        <v>0</v>
      </c>
      <c r="AD57" s="253">
        <f t="shared" si="16"/>
        <v>0</v>
      </c>
      <c r="AE57" s="251"/>
      <c r="AF57" s="49"/>
    </row>
    <row r="58" spans="1:32" s="47" customFormat="1" ht="15">
      <c r="A58" s="129"/>
      <c r="B58" s="63">
        <v>26</v>
      </c>
      <c r="C58" s="63">
        <v>23</v>
      </c>
      <c r="D58" s="63" t="s">
        <v>467</v>
      </c>
      <c r="E58" s="73" t="s">
        <v>466</v>
      </c>
      <c r="F58" s="64" t="s">
        <v>3</v>
      </c>
      <c r="G58" s="65">
        <v>495000.00000000006</v>
      </c>
      <c r="H58" s="63">
        <v>2</v>
      </c>
      <c r="I58" s="50">
        <v>419491.52542372886</v>
      </c>
      <c r="J58" s="50">
        <f>G58*H58</f>
        <v>990000.00000000012</v>
      </c>
      <c r="K58" s="51">
        <v>2</v>
      </c>
      <c r="L58" s="50">
        <f>K58*G58</f>
        <v>990000.00000000012</v>
      </c>
      <c r="M58" s="50">
        <f>IF(L58&gt;J58,L58-J58,0)</f>
        <v>0</v>
      </c>
      <c r="N58" s="50">
        <f>IF(J58&gt;L58,J58-L58,0)</f>
        <v>0</v>
      </c>
      <c r="O58" s="66"/>
      <c r="P58" s="67">
        <f>O58*G58</f>
        <v>0</v>
      </c>
      <c r="Q58" s="68"/>
      <c r="R58" s="69">
        <f>Q58*G58</f>
        <v>0</v>
      </c>
      <c r="S58" s="69">
        <f>IF(R58&gt;P58,R58-P58,0)</f>
        <v>0</v>
      </c>
      <c r="T58" s="69">
        <f>IF(P58&gt;R58,P58-R58,0)</f>
        <v>0</v>
      </c>
      <c r="U58" s="70">
        <f>H58+O58</f>
        <v>2</v>
      </c>
      <c r="V58" s="71">
        <f>U58*G58</f>
        <v>990000.00000000012</v>
      </c>
      <c r="W58" s="68">
        <f>K58+Q58</f>
        <v>2</v>
      </c>
      <c r="X58" s="67">
        <f>W58*G58</f>
        <v>990000.00000000012</v>
      </c>
      <c r="Y58" s="67">
        <f>IF(X58&gt;V58,X58-V58,0)</f>
        <v>0</v>
      </c>
      <c r="Z58" s="72">
        <f>IF(V58&gt;X58,V58-X58,0)</f>
        <v>0</v>
      </c>
      <c r="AA58" s="68">
        <v>2</v>
      </c>
      <c r="AB58" s="67">
        <f>AA58*G58</f>
        <v>990000.00000000012</v>
      </c>
      <c r="AC58" s="67">
        <f t="shared" si="15"/>
        <v>0</v>
      </c>
      <c r="AD58" s="253">
        <f t="shared" si="16"/>
        <v>0</v>
      </c>
      <c r="AE58" s="251" t="s">
        <v>584</v>
      </c>
      <c r="AF58" s="49"/>
    </row>
    <row r="59" spans="1:32" s="47" customFormat="1" ht="21">
      <c r="A59" s="129"/>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c r="AA59" s="143"/>
      <c r="AB59" s="143"/>
      <c r="AC59" s="67">
        <f t="shared" si="15"/>
        <v>0</v>
      </c>
      <c r="AD59" s="253">
        <f t="shared" si="16"/>
        <v>0</v>
      </c>
      <c r="AE59" s="251"/>
      <c r="AF59" s="49"/>
    </row>
    <row r="60" spans="1:32" s="47" customFormat="1" ht="28.8">
      <c r="A60" s="129"/>
      <c r="B60" s="63">
        <v>27</v>
      </c>
      <c r="C60" s="63">
        <v>24</v>
      </c>
      <c r="D60" s="63" t="s">
        <v>465</v>
      </c>
      <c r="E60" s="73" t="s">
        <v>464</v>
      </c>
      <c r="F60" s="64" t="s">
        <v>4</v>
      </c>
      <c r="G60" s="65">
        <v>997500</v>
      </c>
      <c r="H60" s="63">
        <v>4</v>
      </c>
      <c r="I60" s="50">
        <v>845338.98305084754</v>
      </c>
      <c r="J60" s="50">
        <f>G60*H60</f>
        <v>3990000</v>
      </c>
      <c r="K60" s="51">
        <v>4</v>
      </c>
      <c r="L60" s="50">
        <f>K60*G60</f>
        <v>3990000</v>
      </c>
      <c r="M60" s="50">
        <f>IF(L60&gt;J60,L60-J60,0)</f>
        <v>0</v>
      </c>
      <c r="N60" s="50">
        <f>IF(J60&gt;L60,J60-L60,0)</f>
        <v>0</v>
      </c>
      <c r="O60" s="66">
        <v>2</v>
      </c>
      <c r="P60" s="67">
        <f>O60*G60</f>
        <v>1995000</v>
      </c>
      <c r="Q60" s="68">
        <v>2</v>
      </c>
      <c r="R60" s="69">
        <f>Q60*G60</f>
        <v>1995000</v>
      </c>
      <c r="S60" s="69">
        <f>IF(R60&gt;P60,R60-P60,0)</f>
        <v>0</v>
      </c>
      <c r="T60" s="69">
        <f>IF(P60&gt;R60,P60-R60,0)</f>
        <v>0</v>
      </c>
      <c r="U60" s="70">
        <f>H60+O60</f>
        <v>6</v>
      </c>
      <c r="V60" s="71">
        <f>U60*G60</f>
        <v>5985000</v>
      </c>
      <c r="W60" s="68">
        <f>K60+Q60</f>
        <v>6</v>
      </c>
      <c r="X60" s="67">
        <f>W60*G60</f>
        <v>5985000</v>
      </c>
      <c r="Y60" s="67">
        <f>IF(X60&gt;V60,X60-V60,0)</f>
        <v>0</v>
      </c>
      <c r="Z60" s="72">
        <f>IF(V60&gt;X60,V60-X60,0)</f>
        <v>0</v>
      </c>
      <c r="AA60" s="68">
        <v>6</v>
      </c>
      <c r="AB60" s="67">
        <f>AA60*G60</f>
        <v>5985000</v>
      </c>
      <c r="AC60" s="67">
        <f t="shared" si="15"/>
        <v>0</v>
      </c>
      <c r="AD60" s="253">
        <f t="shared" si="16"/>
        <v>0</v>
      </c>
      <c r="AE60" s="251" t="s">
        <v>562</v>
      </c>
      <c r="AF60" s="49"/>
    </row>
    <row r="61" spans="1:32" s="47" customFormat="1" ht="21">
      <c r="A61" s="129"/>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67">
        <f t="shared" si="15"/>
        <v>0</v>
      </c>
      <c r="AD61" s="253">
        <f t="shared" si="16"/>
        <v>0</v>
      </c>
      <c r="AE61" s="251"/>
      <c r="AF61" s="49"/>
    </row>
    <row r="62" spans="1:32" s="47" customFormat="1" ht="15">
      <c r="A62" s="129"/>
      <c r="B62" s="63">
        <v>28</v>
      </c>
      <c r="C62" s="63">
        <v>25</v>
      </c>
      <c r="D62" s="63" t="s">
        <v>463</v>
      </c>
      <c r="E62" s="73" t="s">
        <v>462</v>
      </c>
      <c r="F62" s="64" t="s">
        <v>3</v>
      </c>
      <c r="G62" s="65">
        <v>255000</v>
      </c>
      <c r="H62" s="63">
        <v>1</v>
      </c>
      <c r="I62" s="50">
        <v>216101.69491525425</v>
      </c>
      <c r="J62" s="50">
        <f>G62*H62</f>
        <v>255000</v>
      </c>
      <c r="K62" s="51">
        <v>1</v>
      </c>
      <c r="L62" s="50">
        <f>K62*G62</f>
        <v>255000</v>
      </c>
      <c r="M62" s="50">
        <f>IF(L62&gt;J62,L62-J62,0)</f>
        <v>0</v>
      </c>
      <c r="N62" s="50">
        <f>IF(J62&gt;L62,J62-L62,0)</f>
        <v>0</v>
      </c>
      <c r="O62" s="66"/>
      <c r="P62" s="67">
        <f>O62*G62</f>
        <v>0</v>
      </c>
      <c r="Q62" s="68"/>
      <c r="R62" s="69">
        <f>Q62*G62</f>
        <v>0</v>
      </c>
      <c r="S62" s="69">
        <f>IF(R62&gt;P62,R62-P62,0)</f>
        <v>0</v>
      </c>
      <c r="T62" s="69">
        <f>IF(P62&gt;R62,P62-R62,0)</f>
        <v>0</v>
      </c>
      <c r="U62" s="70">
        <f>H62+O62</f>
        <v>1</v>
      </c>
      <c r="V62" s="71">
        <f>U62*G62</f>
        <v>255000</v>
      </c>
      <c r="W62" s="68">
        <f>K62+Q62</f>
        <v>1</v>
      </c>
      <c r="X62" s="67">
        <f>W62*G62</f>
        <v>255000</v>
      </c>
      <c r="Y62" s="67">
        <f>IF(X62&gt;V62,X62-V62,0)</f>
        <v>0</v>
      </c>
      <c r="Z62" s="72">
        <f>IF(V62&gt;X62,V62-X62,0)</f>
        <v>0</v>
      </c>
      <c r="AA62" s="68">
        <v>1</v>
      </c>
      <c r="AB62" s="67">
        <f>AA62*G62</f>
        <v>255000</v>
      </c>
      <c r="AC62" s="67">
        <f t="shared" si="15"/>
        <v>0</v>
      </c>
      <c r="AD62" s="253">
        <f t="shared" si="16"/>
        <v>0</v>
      </c>
      <c r="AE62" s="251" t="s">
        <v>584</v>
      </c>
      <c r="AF62" s="49"/>
    </row>
    <row r="63" spans="1:32" s="47" customFormat="1" ht="21">
      <c r="A63" s="129"/>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67">
        <f t="shared" si="15"/>
        <v>0</v>
      </c>
      <c r="AD63" s="253">
        <f t="shared" si="16"/>
        <v>0</v>
      </c>
      <c r="AE63" s="251"/>
      <c r="AF63" s="49"/>
    </row>
    <row r="64" spans="1:32" s="47" customFormat="1" ht="15">
      <c r="A64" s="129"/>
      <c r="B64" s="63">
        <v>29</v>
      </c>
      <c r="C64" s="63">
        <v>26</v>
      </c>
      <c r="D64" s="63" t="s">
        <v>461</v>
      </c>
      <c r="E64" s="73" t="s">
        <v>460</v>
      </c>
      <c r="F64" s="64" t="s">
        <v>3</v>
      </c>
      <c r="G64" s="65">
        <v>245000</v>
      </c>
      <c r="H64" s="63">
        <v>1</v>
      </c>
      <c r="I64" s="50">
        <v>207627.11864406781</v>
      </c>
      <c r="J64" s="50">
        <f>G64*H64</f>
        <v>245000</v>
      </c>
      <c r="K64" s="51">
        <v>1</v>
      </c>
      <c r="L64" s="50">
        <f>K64*G64</f>
        <v>245000</v>
      </c>
      <c r="M64" s="50">
        <f>IF(L64&gt;J64,L64-J64,0)</f>
        <v>0</v>
      </c>
      <c r="N64" s="50">
        <f>IF(J64&gt;L64,J64-L64,0)</f>
        <v>0</v>
      </c>
      <c r="O64" s="66"/>
      <c r="P64" s="67">
        <f>O64*G64</f>
        <v>0</v>
      </c>
      <c r="Q64" s="68"/>
      <c r="R64" s="69">
        <f>Q64*G64</f>
        <v>0</v>
      </c>
      <c r="S64" s="69">
        <f>IF(R64&gt;P64,R64-P64,0)</f>
        <v>0</v>
      </c>
      <c r="T64" s="69">
        <f>IF(P64&gt;R64,P64-R64,0)</f>
        <v>0</v>
      </c>
      <c r="U64" s="70">
        <f>H64+O64</f>
        <v>1</v>
      </c>
      <c r="V64" s="71">
        <f>U64*G64</f>
        <v>245000</v>
      </c>
      <c r="W64" s="68">
        <f>K64+Q64</f>
        <v>1</v>
      </c>
      <c r="X64" s="67">
        <f>W64*G64</f>
        <v>245000</v>
      </c>
      <c r="Y64" s="67">
        <f>IF(X64&gt;V64,X64-V64,0)</f>
        <v>0</v>
      </c>
      <c r="Z64" s="72">
        <f>IF(V64&gt;X64,V64-X64,0)</f>
        <v>0</v>
      </c>
      <c r="AA64" s="68">
        <v>1</v>
      </c>
      <c r="AB64" s="67">
        <f>AA64*G64</f>
        <v>245000</v>
      </c>
      <c r="AC64" s="67">
        <f t="shared" si="15"/>
        <v>0</v>
      </c>
      <c r="AD64" s="253">
        <f t="shared" si="16"/>
        <v>0</v>
      </c>
      <c r="AE64" s="251" t="s">
        <v>584</v>
      </c>
      <c r="AF64" s="49"/>
    </row>
    <row r="65" spans="1:32" s="47" customFormat="1" ht="21">
      <c r="A65" s="129"/>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67">
        <f t="shared" si="15"/>
        <v>0</v>
      </c>
      <c r="AD65" s="253">
        <f t="shared" si="16"/>
        <v>0</v>
      </c>
      <c r="AE65" s="251"/>
      <c r="AF65" s="49"/>
    </row>
    <row r="66" spans="1:32" s="47" customFormat="1" ht="15">
      <c r="A66" s="129"/>
      <c r="B66" s="63">
        <v>30</v>
      </c>
      <c r="C66" s="63">
        <v>27</v>
      </c>
      <c r="D66" s="63" t="s">
        <v>459</v>
      </c>
      <c r="E66" s="73" t="s">
        <v>458</v>
      </c>
      <c r="F66" s="64" t="s">
        <v>3</v>
      </c>
      <c r="G66" s="65">
        <v>15000</v>
      </c>
      <c r="H66" s="63">
        <v>4</v>
      </c>
      <c r="I66" s="50">
        <v>12711.864406779661</v>
      </c>
      <c r="J66" s="50">
        <f>G66*H66</f>
        <v>60000</v>
      </c>
      <c r="K66" s="51">
        <v>4</v>
      </c>
      <c r="L66" s="50">
        <f>K66*G66</f>
        <v>60000</v>
      </c>
      <c r="M66" s="50">
        <f>IF(L66&gt;J66,L66-J66,0)</f>
        <v>0</v>
      </c>
      <c r="N66" s="50">
        <f>IF(J66&gt;L66,J66-L66,0)</f>
        <v>0</v>
      </c>
      <c r="O66" s="66">
        <v>2</v>
      </c>
      <c r="P66" s="67">
        <f>O66*G66</f>
        <v>30000</v>
      </c>
      <c r="Q66" s="68">
        <v>2</v>
      </c>
      <c r="R66" s="69">
        <f>Q66*G66</f>
        <v>30000</v>
      </c>
      <c r="S66" s="69">
        <f>IF(R66&gt;P66,R66-P66,0)</f>
        <v>0</v>
      </c>
      <c r="T66" s="69">
        <f>IF(P66&gt;R66,P66-R66,0)</f>
        <v>0</v>
      </c>
      <c r="U66" s="70">
        <f>H66+O66</f>
        <v>6</v>
      </c>
      <c r="V66" s="71">
        <f>U66*G66</f>
        <v>90000</v>
      </c>
      <c r="W66" s="68">
        <f>K66+Q66</f>
        <v>6</v>
      </c>
      <c r="X66" s="67">
        <f>W66*G66</f>
        <v>90000</v>
      </c>
      <c r="Y66" s="67">
        <f>IF(X66&gt;V66,X66-V66,0)</f>
        <v>0</v>
      </c>
      <c r="Z66" s="72">
        <f>IF(V66&gt;X66,V66-X66,0)</f>
        <v>0</v>
      </c>
      <c r="AA66" s="68">
        <v>6</v>
      </c>
      <c r="AB66" s="67">
        <f>AA66*G66</f>
        <v>90000</v>
      </c>
      <c r="AC66" s="67">
        <f t="shared" si="15"/>
        <v>0</v>
      </c>
      <c r="AD66" s="253">
        <f t="shared" si="16"/>
        <v>0</v>
      </c>
      <c r="AE66" s="251" t="s">
        <v>584</v>
      </c>
      <c r="AF66" s="49"/>
    </row>
    <row r="67" spans="1:32" s="47" customFormat="1" ht="21">
      <c r="A67" s="129"/>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67">
        <f t="shared" si="15"/>
        <v>0</v>
      </c>
      <c r="AD67" s="253">
        <f t="shared" si="16"/>
        <v>0</v>
      </c>
      <c r="AE67" s="251"/>
      <c r="AF67" s="49"/>
    </row>
    <row r="68" spans="1:32" s="47" customFormat="1" ht="15">
      <c r="A68" s="129"/>
      <c r="B68" s="63">
        <v>31</v>
      </c>
      <c r="C68" s="63">
        <v>28</v>
      </c>
      <c r="D68" s="63" t="s">
        <v>457</v>
      </c>
      <c r="E68" s="73" t="s">
        <v>456</v>
      </c>
      <c r="F68" s="64" t="s">
        <v>3</v>
      </c>
      <c r="G68" s="65">
        <v>1195000</v>
      </c>
      <c r="H68" s="63">
        <v>1</v>
      </c>
      <c r="I68" s="50">
        <v>1012711.8644067798</v>
      </c>
      <c r="J68" s="50">
        <f>G68*H68</f>
        <v>1195000</v>
      </c>
      <c r="K68" s="51">
        <v>1</v>
      </c>
      <c r="L68" s="50">
        <f>K68*G68</f>
        <v>1195000</v>
      </c>
      <c r="M68" s="50">
        <f>IF(L68&gt;J68,L68-J68,0)</f>
        <v>0</v>
      </c>
      <c r="N68" s="50">
        <f>IF(J68&gt;L68,J68-L68,0)</f>
        <v>0</v>
      </c>
      <c r="O68" s="66"/>
      <c r="P68" s="67">
        <f>O68*G68</f>
        <v>0</v>
      </c>
      <c r="Q68" s="68"/>
      <c r="R68" s="69">
        <f>Q68*G68</f>
        <v>0</v>
      </c>
      <c r="S68" s="69">
        <f>IF(R68&gt;P68,R68-P68,0)</f>
        <v>0</v>
      </c>
      <c r="T68" s="69">
        <f>IF(P68&gt;R68,P68-R68,0)</f>
        <v>0</v>
      </c>
      <c r="U68" s="70">
        <f>H68+O68</f>
        <v>1</v>
      </c>
      <c r="V68" s="71">
        <f>U68*G68</f>
        <v>1195000</v>
      </c>
      <c r="W68" s="68">
        <f>K68+Q68</f>
        <v>1</v>
      </c>
      <c r="X68" s="67">
        <f>W68*G68</f>
        <v>1195000</v>
      </c>
      <c r="Y68" s="67">
        <f>IF(X68&gt;V68,X68-V68,0)</f>
        <v>0</v>
      </c>
      <c r="Z68" s="72">
        <f>IF(V68&gt;X68,V68-X68,0)</f>
        <v>0</v>
      </c>
      <c r="AA68" s="68">
        <v>1</v>
      </c>
      <c r="AB68" s="67">
        <f>AA68*G68</f>
        <v>1195000</v>
      </c>
      <c r="AC68" s="67">
        <f t="shared" si="15"/>
        <v>0</v>
      </c>
      <c r="AD68" s="253">
        <f t="shared" si="16"/>
        <v>0</v>
      </c>
      <c r="AE68" s="251" t="s">
        <v>584</v>
      </c>
      <c r="AF68" s="49"/>
    </row>
    <row r="69" spans="1:32" s="47" customFormat="1" ht="21">
      <c r="A69" s="129"/>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67">
        <f t="shared" si="15"/>
        <v>0</v>
      </c>
      <c r="AD69" s="253">
        <f t="shared" si="16"/>
        <v>0</v>
      </c>
      <c r="AE69" s="251"/>
      <c r="AF69" s="49"/>
    </row>
    <row r="70" spans="1:32" s="47" customFormat="1" ht="15">
      <c r="A70" s="129"/>
      <c r="B70" s="63">
        <v>32</v>
      </c>
      <c r="C70" s="63">
        <v>29</v>
      </c>
      <c r="D70" s="63" t="s">
        <v>455</v>
      </c>
      <c r="E70" s="73" t="s">
        <v>454</v>
      </c>
      <c r="F70" s="64" t="s">
        <v>3</v>
      </c>
      <c r="G70" s="65">
        <v>145000</v>
      </c>
      <c r="H70" s="63">
        <v>1</v>
      </c>
      <c r="I70" s="50">
        <v>122881.3559322034</v>
      </c>
      <c r="J70" s="50">
        <f>G70*H70</f>
        <v>145000</v>
      </c>
      <c r="K70" s="51">
        <v>1</v>
      </c>
      <c r="L70" s="50">
        <f>K70*G70</f>
        <v>145000</v>
      </c>
      <c r="M70" s="50">
        <f>IF(L70&gt;J70,L70-J70,0)</f>
        <v>0</v>
      </c>
      <c r="N70" s="50">
        <f>IF(J70&gt;L70,J70-L70,0)</f>
        <v>0</v>
      </c>
      <c r="O70" s="66"/>
      <c r="P70" s="67">
        <f>O70*G70</f>
        <v>0</v>
      </c>
      <c r="Q70" s="68"/>
      <c r="R70" s="69">
        <f>Q70*G70</f>
        <v>0</v>
      </c>
      <c r="S70" s="69">
        <f>IF(R70&gt;P70,R70-P70,0)</f>
        <v>0</v>
      </c>
      <c r="T70" s="69">
        <f>IF(P70&gt;R70,P70-R70,0)</f>
        <v>0</v>
      </c>
      <c r="U70" s="70">
        <f>H70+O70</f>
        <v>1</v>
      </c>
      <c r="V70" s="71">
        <f>U70*G70</f>
        <v>145000</v>
      </c>
      <c r="W70" s="68">
        <f>K70+Q70</f>
        <v>1</v>
      </c>
      <c r="X70" s="67">
        <f>W70*G70</f>
        <v>145000</v>
      </c>
      <c r="Y70" s="67">
        <f>IF(X70&gt;V70,X70-V70,0)</f>
        <v>0</v>
      </c>
      <c r="Z70" s="72">
        <f>IF(V70&gt;X70,V70-X70,0)</f>
        <v>0</v>
      </c>
      <c r="AA70" s="68">
        <v>1</v>
      </c>
      <c r="AB70" s="67">
        <f>AA70*G70</f>
        <v>145000</v>
      </c>
      <c r="AC70" s="67">
        <f t="shared" ref="AC70:AC133" si="18">IF(AB70&gt;V70,AB70-V70,0)</f>
        <v>0</v>
      </c>
      <c r="AD70" s="253">
        <f t="shared" ref="AD70:AD133" si="19">IF(V70&gt;AB70,V70-AB70,0)</f>
        <v>0</v>
      </c>
      <c r="AE70" s="251" t="s">
        <v>584</v>
      </c>
      <c r="AF70" s="49"/>
    </row>
    <row r="71" spans="1:32" s="47" customFormat="1" ht="21">
      <c r="A71" s="129"/>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67">
        <f t="shared" si="18"/>
        <v>0</v>
      </c>
      <c r="AD71" s="253">
        <f t="shared" si="19"/>
        <v>0</v>
      </c>
      <c r="AE71" s="251"/>
      <c r="AF71" s="49"/>
    </row>
    <row r="72" spans="1:32" s="47" customFormat="1" ht="15">
      <c r="A72" s="129"/>
      <c r="B72" s="63">
        <v>33</v>
      </c>
      <c r="C72" s="63">
        <v>30</v>
      </c>
      <c r="D72" s="63" t="s">
        <v>453</v>
      </c>
      <c r="E72" s="73" t="s">
        <v>452</v>
      </c>
      <c r="F72" s="64" t="s">
        <v>3</v>
      </c>
      <c r="G72" s="65">
        <v>245000</v>
      </c>
      <c r="H72" s="63">
        <v>1</v>
      </c>
      <c r="I72" s="50">
        <v>207627.11864406781</v>
      </c>
      <c r="J72" s="50">
        <f>G72*H72</f>
        <v>245000</v>
      </c>
      <c r="K72" s="51">
        <v>1</v>
      </c>
      <c r="L72" s="50">
        <f>K72*G72</f>
        <v>245000</v>
      </c>
      <c r="M72" s="50">
        <f>IF(L72&gt;J72,L72-J72,0)</f>
        <v>0</v>
      </c>
      <c r="N72" s="50">
        <f>IF(J72&gt;L72,J72-L72,0)</f>
        <v>0</v>
      </c>
      <c r="O72" s="66"/>
      <c r="P72" s="67">
        <f>O72*G72</f>
        <v>0</v>
      </c>
      <c r="Q72" s="68"/>
      <c r="R72" s="69">
        <f>Q72*G72</f>
        <v>0</v>
      </c>
      <c r="S72" s="69">
        <f>IF(R72&gt;P72,R72-P72,0)</f>
        <v>0</v>
      </c>
      <c r="T72" s="69">
        <f>IF(P72&gt;R72,P72-R72,0)</f>
        <v>0</v>
      </c>
      <c r="U72" s="70">
        <f>H72+O72</f>
        <v>1</v>
      </c>
      <c r="V72" s="71">
        <f>U72*G72</f>
        <v>245000</v>
      </c>
      <c r="W72" s="68">
        <f>K72+Q72</f>
        <v>1</v>
      </c>
      <c r="X72" s="67">
        <f>W72*G72</f>
        <v>245000</v>
      </c>
      <c r="Y72" s="67">
        <f>IF(X72&gt;V72,X72-V72,0)</f>
        <v>0</v>
      </c>
      <c r="Z72" s="72">
        <f>IF(V72&gt;X72,V72-X72,0)</f>
        <v>0</v>
      </c>
      <c r="AA72" s="68">
        <v>1</v>
      </c>
      <c r="AB72" s="67">
        <f>AA72*G72</f>
        <v>245000</v>
      </c>
      <c r="AC72" s="67">
        <f t="shared" si="18"/>
        <v>0</v>
      </c>
      <c r="AD72" s="253">
        <f t="shared" si="19"/>
        <v>0</v>
      </c>
      <c r="AE72" s="251" t="s">
        <v>584</v>
      </c>
      <c r="AF72" s="49"/>
    </row>
    <row r="73" spans="1:32" s="47" customFormat="1" ht="21">
      <c r="A73" s="129"/>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67">
        <f t="shared" si="18"/>
        <v>0</v>
      </c>
      <c r="AD73" s="253">
        <f t="shared" si="19"/>
        <v>0</v>
      </c>
      <c r="AE73" s="251"/>
      <c r="AF73" s="49"/>
    </row>
    <row r="74" spans="1:32" s="47" customFormat="1" ht="15">
      <c r="A74" s="129"/>
      <c r="B74" s="63">
        <v>34</v>
      </c>
      <c r="C74" s="63">
        <v>31</v>
      </c>
      <c r="D74" s="63" t="s">
        <v>451</v>
      </c>
      <c r="E74" s="73" t="s">
        <v>450</v>
      </c>
      <c r="F74" s="64" t="s">
        <v>3</v>
      </c>
      <c r="G74" s="65">
        <v>50000</v>
      </c>
      <c r="H74" s="63">
        <v>1</v>
      </c>
      <c r="I74" s="50">
        <v>42372.881355932208</v>
      </c>
      <c r="J74" s="50">
        <f>G74*H74</f>
        <v>50000</v>
      </c>
      <c r="K74" s="51">
        <v>1</v>
      </c>
      <c r="L74" s="50">
        <f>K74*G74</f>
        <v>50000</v>
      </c>
      <c r="M74" s="50">
        <f>IF(L74&gt;J74,L74-J74,0)</f>
        <v>0</v>
      </c>
      <c r="N74" s="50">
        <f>IF(J74&gt;L74,J74-L74,0)</f>
        <v>0</v>
      </c>
      <c r="O74" s="66"/>
      <c r="P74" s="67">
        <f>O74*G74</f>
        <v>0</v>
      </c>
      <c r="Q74" s="68"/>
      <c r="R74" s="69">
        <f>Q74*G74</f>
        <v>0</v>
      </c>
      <c r="S74" s="69">
        <f>IF(R74&gt;P74,R74-P74,0)</f>
        <v>0</v>
      </c>
      <c r="T74" s="69">
        <f>IF(P74&gt;R74,P74-R74,0)</f>
        <v>0</v>
      </c>
      <c r="U74" s="70">
        <f>H74+O74</f>
        <v>1</v>
      </c>
      <c r="V74" s="71">
        <f>U74*G74</f>
        <v>50000</v>
      </c>
      <c r="W74" s="68">
        <f>K74+Q74</f>
        <v>1</v>
      </c>
      <c r="X74" s="67">
        <f>W74*G74</f>
        <v>50000</v>
      </c>
      <c r="Y74" s="67">
        <f>IF(X74&gt;V74,X74-V74,0)</f>
        <v>0</v>
      </c>
      <c r="Z74" s="72">
        <f>IF(V74&gt;X74,V74-X74,0)</f>
        <v>0</v>
      </c>
      <c r="AA74" s="68">
        <v>1</v>
      </c>
      <c r="AB74" s="67">
        <f>AA74*G74</f>
        <v>50000</v>
      </c>
      <c r="AC74" s="67">
        <f t="shared" si="18"/>
        <v>0</v>
      </c>
      <c r="AD74" s="253">
        <f t="shared" si="19"/>
        <v>0</v>
      </c>
      <c r="AE74" s="251" t="s">
        <v>584</v>
      </c>
      <c r="AF74" s="49"/>
    </row>
    <row r="75" spans="1:32" s="47" customFormat="1" ht="21">
      <c r="A75" s="129"/>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67">
        <f t="shared" si="18"/>
        <v>0</v>
      </c>
      <c r="AD75" s="253">
        <f t="shared" si="19"/>
        <v>0</v>
      </c>
      <c r="AE75" s="251"/>
      <c r="AF75" s="49"/>
    </row>
    <row r="76" spans="1:32" s="47" customFormat="1" ht="15">
      <c r="A76" s="129"/>
      <c r="B76" s="63">
        <v>35</v>
      </c>
      <c r="C76" s="63">
        <v>32</v>
      </c>
      <c r="D76" s="63" t="s">
        <v>449</v>
      </c>
      <c r="E76" s="73" t="s">
        <v>448</v>
      </c>
      <c r="F76" s="64" t="s">
        <v>3</v>
      </c>
      <c r="G76" s="65">
        <v>1495000</v>
      </c>
      <c r="H76" s="63">
        <v>1</v>
      </c>
      <c r="I76" s="50">
        <v>1266949.1525423729</v>
      </c>
      <c r="J76" s="50">
        <f>G76*H76</f>
        <v>1495000</v>
      </c>
      <c r="K76" s="51">
        <v>1</v>
      </c>
      <c r="L76" s="50">
        <f>K76*G76</f>
        <v>1495000</v>
      </c>
      <c r="M76" s="50">
        <f>IF(L76&gt;J76,L76-J76,0)</f>
        <v>0</v>
      </c>
      <c r="N76" s="50">
        <f>IF(J76&gt;L76,J76-L76,0)</f>
        <v>0</v>
      </c>
      <c r="O76" s="66"/>
      <c r="P76" s="67">
        <f>O76*G76</f>
        <v>0</v>
      </c>
      <c r="Q76" s="68"/>
      <c r="R76" s="69">
        <f>Q76*G76</f>
        <v>0</v>
      </c>
      <c r="S76" s="69">
        <f>IF(R76&gt;P76,R76-P76,0)</f>
        <v>0</v>
      </c>
      <c r="T76" s="69">
        <f>IF(P76&gt;R76,P76-R76,0)</f>
        <v>0</v>
      </c>
      <c r="U76" s="70">
        <f>H76+O76</f>
        <v>1</v>
      </c>
      <c r="V76" s="71">
        <f>U76*G76</f>
        <v>1495000</v>
      </c>
      <c r="W76" s="68">
        <f>K76+Q76</f>
        <v>1</v>
      </c>
      <c r="X76" s="67">
        <f>W76*G76</f>
        <v>1495000</v>
      </c>
      <c r="Y76" s="67">
        <f>IF(X76&gt;V76,X76-V76,0)</f>
        <v>0</v>
      </c>
      <c r="Z76" s="72">
        <f>IF(V76&gt;X76,V76-X76,0)</f>
        <v>0</v>
      </c>
      <c r="AA76" s="68">
        <v>1</v>
      </c>
      <c r="AB76" s="67">
        <f>AA76*G76</f>
        <v>1495000</v>
      </c>
      <c r="AC76" s="67">
        <f t="shared" si="18"/>
        <v>0</v>
      </c>
      <c r="AD76" s="253">
        <f t="shared" si="19"/>
        <v>0</v>
      </c>
      <c r="AE76" s="251" t="s">
        <v>584</v>
      </c>
      <c r="AF76" s="49"/>
    </row>
    <row r="77" spans="1:32" s="47" customFormat="1" ht="21">
      <c r="A77" s="129"/>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67">
        <f t="shared" si="18"/>
        <v>0</v>
      </c>
      <c r="AD77" s="253">
        <f t="shared" si="19"/>
        <v>0</v>
      </c>
      <c r="AE77" s="251"/>
      <c r="AF77" s="49"/>
    </row>
    <row r="78" spans="1:32" s="47" customFormat="1" ht="15">
      <c r="A78" s="129"/>
      <c r="B78" s="63">
        <v>36</v>
      </c>
      <c r="C78" s="63">
        <v>200</v>
      </c>
      <c r="D78" s="63" t="s">
        <v>447</v>
      </c>
      <c r="E78" s="73" t="s">
        <v>446</v>
      </c>
      <c r="F78" s="64" t="s">
        <v>3</v>
      </c>
      <c r="G78" s="65">
        <v>40000</v>
      </c>
      <c r="H78" s="63">
        <v>1</v>
      </c>
      <c r="I78" s="50">
        <v>33898.305084745763</v>
      </c>
      <c r="J78" s="50">
        <f>G78*H78</f>
        <v>40000</v>
      </c>
      <c r="K78" s="51">
        <v>1</v>
      </c>
      <c r="L78" s="50">
        <f>K78*G78</f>
        <v>40000</v>
      </c>
      <c r="M78" s="50">
        <f>IF(L78&gt;J78,L78-J78,0)</f>
        <v>0</v>
      </c>
      <c r="N78" s="50">
        <f>IF(J78&gt;L78,J78-L78,0)</f>
        <v>0</v>
      </c>
      <c r="O78" s="66"/>
      <c r="P78" s="67">
        <f>O78*G78</f>
        <v>0</v>
      </c>
      <c r="Q78" s="68"/>
      <c r="R78" s="69">
        <f>Q78*G78</f>
        <v>0</v>
      </c>
      <c r="S78" s="69">
        <f>IF(R78&gt;P78,R78-P78,0)</f>
        <v>0</v>
      </c>
      <c r="T78" s="69">
        <f>IF(P78&gt;R78,P78-R78,0)</f>
        <v>0</v>
      </c>
      <c r="U78" s="70">
        <f>H78+O78</f>
        <v>1</v>
      </c>
      <c r="V78" s="71">
        <f>U78*G78</f>
        <v>40000</v>
      </c>
      <c r="W78" s="68">
        <f>K78+Q78</f>
        <v>1</v>
      </c>
      <c r="X78" s="67">
        <f>W78*G78</f>
        <v>40000</v>
      </c>
      <c r="Y78" s="67">
        <f>IF(X78&gt;V78,X78-V78,0)</f>
        <v>0</v>
      </c>
      <c r="Z78" s="72">
        <f>IF(V78&gt;X78,V78-X78,0)</f>
        <v>0</v>
      </c>
      <c r="AA78" s="68">
        <v>1</v>
      </c>
      <c r="AB78" s="67">
        <f>AA78*G78</f>
        <v>40000</v>
      </c>
      <c r="AC78" s="67">
        <f t="shared" si="18"/>
        <v>0</v>
      </c>
      <c r="AD78" s="253">
        <f t="shared" si="19"/>
        <v>0</v>
      </c>
      <c r="AE78" s="251" t="s">
        <v>584</v>
      </c>
      <c r="AF78" s="49"/>
    </row>
    <row r="79" spans="1:32" s="47" customFormat="1" ht="21">
      <c r="A79" s="129"/>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c r="AA79" s="143"/>
      <c r="AB79" s="143"/>
      <c r="AC79" s="67">
        <f t="shared" si="18"/>
        <v>0</v>
      </c>
      <c r="AD79" s="253">
        <f t="shared" si="19"/>
        <v>0</v>
      </c>
      <c r="AE79" s="251"/>
      <c r="AF79" s="49"/>
    </row>
    <row r="80" spans="1:32" s="47" customFormat="1" ht="15">
      <c r="A80" s="129"/>
      <c r="B80" s="63">
        <v>37</v>
      </c>
      <c r="C80" s="63">
        <v>33</v>
      </c>
      <c r="D80" s="63" t="s">
        <v>445</v>
      </c>
      <c r="E80" s="73" t="s">
        <v>444</v>
      </c>
      <c r="F80" s="64" t="s">
        <v>3</v>
      </c>
      <c r="G80" s="65">
        <v>245000</v>
      </c>
      <c r="H80" s="63">
        <v>1</v>
      </c>
      <c r="I80" s="50">
        <v>207627.11864406781</v>
      </c>
      <c r="J80" s="50">
        <f>G80*H80</f>
        <v>245000</v>
      </c>
      <c r="K80" s="51">
        <v>1</v>
      </c>
      <c r="L80" s="50">
        <f>K80*G80</f>
        <v>245000</v>
      </c>
      <c r="M80" s="50">
        <f>IF(L80&gt;J80,L80-J80,0)</f>
        <v>0</v>
      </c>
      <c r="N80" s="50">
        <f>IF(J80&gt;L80,J80-L80,0)</f>
        <v>0</v>
      </c>
      <c r="O80" s="66"/>
      <c r="P80" s="67">
        <f>O80*G80</f>
        <v>0</v>
      </c>
      <c r="Q80" s="68"/>
      <c r="R80" s="69">
        <f>Q80*G80</f>
        <v>0</v>
      </c>
      <c r="S80" s="69">
        <f>IF(R80&gt;P80,R80-P80,0)</f>
        <v>0</v>
      </c>
      <c r="T80" s="69">
        <f>IF(P80&gt;R80,P80-R80,0)</f>
        <v>0</v>
      </c>
      <c r="U80" s="70">
        <f>H80+O80</f>
        <v>1</v>
      </c>
      <c r="V80" s="71">
        <f>U80*G80</f>
        <v>245000</v>
      </c>
      <c r="W80" s="68">
        <f>K80+Q80</f>
        <v>1</v>
      </c>
      <c r="X80" s="67">
        <f>W80*G80</f>
        <v>245000</v>
      </c>
      <c r="Y80" s="67">
        <f>IF(X80&gt;V80,X80-V80,0)</f>
        <v>0</v>
      </c>
      <c r="Z80" s="72">
        <f>IF(V80&gt;X80,V80-X80,0)</f>
        <v>0</v>
      </c>
      <c r="AA80" s="68">
        <v>1</v>
      </c>
      <c r="AB80" s="67">
        <f>AA80*G80</f>
        <v>245000</v>
      </c>
      <c r="AC80" s="67">
        <f t="shared" si="18"/>
        <v>0</v>
      </c>
      <c r="AD80" s="253">
        <f t="shared" si="19"/>
        <v>0</v>
      </c>
      <c r="AE80" s="251" t="s">
        <v>584</v>
      </c>
      <c r="AF80" s="49"/>
    </row>
    <row r="81" spans="1:32" s="47" customFormat="1" ht="21">
      <c r="A81" s="129"/>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c r="AA81" s="143"/>
      <c r="AB81" s="143"/>
      <c r="AC81" s="67">
        <f t="shared" si="18"/>
        <v>0</v>
      </c>
      <c r="AD81" s="253">
        <f t="shared" si="19"/>
        <v>0</v>
      </c>
      <c r="AE81" s="251"/>
      <c r="AF81" s="49"/>
    </row>
    <row r="82" spans="1:32" s="47" customFormat="1" ht="15">
      <c r="A82" s="129"/>
      <c r="B82" s="63">
        <v>38</v>
      </c>
      <c r="C82" s="63">
        <v>201</v>
      </c>
      <c r="D82" s="63" t="s">
        <v>443</v>
      </c>
      <c r="E82" s="73" t="s">
        <v>442</v>
      </c>
      <c r="F82" s="64" t="s">
        <v>4</v>
      </c>
      <c r="G82" s="65">
        <v>195000</v>
      </c>
      <c r="H82" s="63">
        <v>7</v>
      </c>
      <c r="I82" s="50">
        <v>165254.2372881356</v>
      </c>
      <c r="J82" s="50">
        <f>G82*H82</f>
        <v>1365000</v>
      </c>
      <c r="K82" s="51">
        <v>7</v>
      </c>
      <c r="L82" s="50">
        <f>K82*G82</f>
        <v>1365000</v>
      </c>
      <c r="M82" s="50">
        <f>IF(L82&gt;J82,L82-J82,0)</f>
        <v>0</v>
      </c>
      <c r="N82" s="50">
        <f>IF(J82&gt;L82,J82-L82,0)</f>
        <v>0</v>
      </c>
      <c r="O82" s="66">
        <v>2</v>
      </c>
      <c r="P82" s="67">
        <f>O82*G82</f>
        <v>390000</v>
      </c>
      <c r="Q82" s="68">
        <v>2</v>
      </c>
      <c r="R82" s="69">
        <f>Q82*G82</f>
        <v>390000</v>
      </c>
      <c r="S82" s="69">
        <f>IF(R82&gt;P82,R82-P82,0)</f>
        <v>0</v>
      </c>
      <c r="T82" s="69">
        <f>IF(P82&gt;R82,P82-R82,0)</f>
        <v>0</v>
      </c>
      <c r="U82" s="70">
        <f>H82+O82</f>
        <v>9</v>
      </c>
      <c r="V82" s="71">
        <f>U82*G82</f>
        <v>1755000</v>
      </c>
      <c r="W82" s="68">
        <f>K82+Q82</f>
        <v>9</v>
      </c>
      <c r="X82" s="67">
        <f>W82*G82</f>
        <v>1755000</v>
      </c>
      <c r="Y82" s="67">
        <f>IF(X82&gt;V82,X82-V82,0)</f>
        <v>0</v>
      </c>
      <c r="Z82" s="72">
        <f>IF(V82&gt;X82,V82-X82,0)</f>
        <v>0</v>
      </c>
      <c r="AA82" s="68">
        <v>9</v>
      </c>
      <c r="AB82" s="67">
        <f>AA82*G82</f>
        <v>1755000</v>
      </c>
      <c r="AC82" s="67">
        <f t="shared" si="18"/>
        <v>0</v>
      </c>
      <c r="AD82" s="253">
        <f t="shared" si="19"/>
        <v>0</v>
      </c>
      <c r="AE82" s="251" t="s">
        <v>562</v>
      </c>
      <c r="AF82" s="49"/>
    </row>
    <row r="83" spans="1:32" s="47" customFormat="1" ht="21" customHeight="1">
      <c r="A83" s="129"/>
      <c r="B83" s="63"/>
      <c r="C83" s="63"/>
      <c r="D83" s="63"/>
      <c r="E83" s="73"/>
      <c r="F83" s="64"/>
      <c r="G83" s="65"/>
      <c r="H83" s="63"/>
      <c r="I83" s="50"/>
      <c r="J83" s="50"/>
      <c r="K83" s="51"/>
      <c r="L83" s="50"/>
      <c r="M83" s="50"/>
      <c r="N83" s="50"/>
      <c r="O83" s="66"/>
      <c r="P83" s="67"/>
      <c r="Q83" s="68"/>
      <c r="R83" s="69"/>
      <c r="S83" s="69"/>
      <c r="T83" s="69"/>
      <c r="U83" s="70"/>
      <c r="V83" s="71"/>
      <c r="W83" s="68"/>
      <c r="X83" s="67"/>
      <c r="Y83" s="67"/>
      <c r="Z83" s="72"/>
      <c r="AA83" s="68"/>
      <c r="AB83" s="67"/>
      <c r="AC83" s="67">
        <f t="shared" si="18"/>
        <v>0</v>
      </c>
      <c r="AD83" s="253">
        <f t="shared" si="19"/>
        <v>0</v>
      </c>
      <c r="AE83" s="251"/>
      <c r="AF83" s="49"/>
    </row>
    <row r="84" spans="1:32" s="47" customFormat="1" ht="21">
      <c r="A84" s="129"/>
      <c r="B84" s="143"/>
      <c r="C84" s="143"/>
      <c r="D84" s="143"/>
      <c r="E84" s="143"/>
      <c r="F84" s="143"/>
      <c r="G84" s="143"/>
      <c r="H84" s="143"/>
      <c r="I84" s="143"/>
      <c r="J84" s="143"/>
      <c r="K84" s="143"/>
      <c r="L84" s="143"/>
      <c r="M84" s="143"/>
      <c r="N84" s="143"/>
      <c r="O84" s="143"/>
      <c r="P84" s="182" t="s">
        <v>570</v>
      </c>
      <c r="Q84" s="183"/>
      <c r="R84" s="183"/>
      <c r="S84" s="183"/>
      <c r="T84" s="183"/>
      <c r="U84" s="183"/>
      <c r="V84" s="182" t="s">
        <v>569</v>
      </c>
      <c r="W84" s="182"/>
      <c r="X84" s="182"/>
      <c r="Y84" s="182"/>
      <c r="Z84" s="182"/>
      <c r="AA84" s="182"/>
      <c r="AB84" s="184">
        <f>SUM(AB6:AB83)+AB535</f>
        <v>108771871.76800001</v>
      </c>
      <c r="AC84" s="67">
        <f t="shared" si="18"/>
        <v>0</v>
      </c>
      <c r="AD84" s="253"/>
      <c r="AE84" s="251" t="s">
        <v>560</v>
      </c>
      <c r="AF84" s="49"/>
    </row>
    <row r="85" spans="1:32" s="47" customFormat="1" ht="21">
      <c r="A85" s="129"/>
      <c r="B85" s="143"/>
      <c r="C85" s="143"/>
      <c r="D85" s="143"/>
      <c r="E85" s="144" t="s">
        <v>545</v>
      </c>
      <c r="F85" s="143"/>
      <c r="G85" s="143"/>
      <c r="H85" s="143"/>
      <c r="I85" s="143"/>
      <c r="J85" s="143"/>
      <c r="K85" s="143"/>
      <c r="L85" s="143"/>
      <c r="M85" s="143"/>
      <c r="N85" s="143"/>
      <c r="O85" s="143"/>
      <c r="P85" s="143"/>
      <c r="Q85" s="143"/>
      <c r="R85" s="143"/>
      <c r="S85" s="143"/>
      <c r="T85" s="143"/>
      <c r="U85" s="143"/>
      <c r="V85" s="143"/>
      <c r="W85" s="143"/>
      <c r="X85" s="143"/>
      <c r="Y85" s="143"/>
      <c r="Z85" s="143"/>
      <c r="AA85" s="143"/>
      <c r="AB85" s="143"/>
      <c r="AC85" s="67">
        <f t="shared" si="18"/>
        <v>0</v>
      </c>
      <c r="AD85" s="253">
        <f t="shared" si="19"/>
        <v>0</v>
      </c>
      <c r="AE85" s="251"/>
      <c r="AF85" s="49"/>
    </row>
    <row r="86" spans="1:32" s="47" customFormat="1" ht="15">
      <c r="A86" s="129"/>
      <c r="B86" s="63">
        <v>39</v>
      </c>
      <c r="C86" s="63">
        <v>34</v>
      </c>
      <c r="D86" s="63" t="s">
        <v>441</v>
      </c>
      <c r="E86" s="73" t="s">
        <v>440</v>
      </c>
      <c r="F86" s="64" t="s">
        <v>0</v>
      </c>
      <c r="G86" s="65">
        <v>15010</v>
      </c>
      <c r="H86" s="63">
        <v>202</v>
      </c>
      <c r="I86" s="50">
        <v>12720.338983050848</v>
      </c>
      <c r="J86" s="50">
        <f>G86*H86</f>
        <v>3032020</v>
      </c>
      <c r="K86" s="51">
        <v>329.06</v>
      </c>
      <c r="L86" s="50">
        <f>K86*G86</f>
        <v>4939190.5999999996</v>
      </c>
      <c r="M86" s="50">
        <f>IF(L86&gt;J86,L86-J86,0)</f>
        <v>1907170.5999999996</v>
      </c>
      <c r="N86" s="50">
        <f>IF(J86&gt;L86,J86-L86,0)</f>
        <v>0</v>
      </c>
      <c r="O86" s="66">
        <v>0</v>
      </c>
      <c r="P86" s="67">
        <f>O86*G86</f>
        <v>0</v>
      </c>
      <c r="Q86" s="68">
        <v>0</v>
      </c>
      <c r="R86" s="69">
        <f>Q86*G86</f>
        <v>0</v>
      </c>
      <c r="S86" s="69">
        <f>IF(R86&gt;P86,R86-P86,0)</f>
        <v>0</v>
      </c>
      <c r="T86" s="69">
        <f>IF(P86&gt;R86,P86-R86,0)</f>
        <v>0</v>
      </c>
      <c r="U86" s="70">
        <f>H86+O86</f>
        <v>202</v>
      </c>
      <c r="V86" s="71">
        <f>U86*G86</f>
        <v>3032020</v>
      </c>
      <c r="W86" s="68">
        <f>K86+Q86</f>
        <v>329.06</v>
      </c>
      <c r="X86" s="67">
        <f>W86*G86</f>
        <v>4939190.5999999996</v>
      </c>
      <c r="Y86" s="67">
        <f>IF(X86&gt;V86,X86-V86,0)</f>
        <v>1907170.5999999996</v>
      </c>
      <c r="Z86" s="72">
        <f>IF(V86&gt;X86,V86-X86,0)</f>
        <v>0</v>
      </c>
      <c r="AA86" s="68">
        <v>202</v>
      </c>
      <c r="AB86" s="67">
        <f>AA86*G86</f>
        <v>3032020</v>
      </c>
      <c r="AC86" s="67">
        <f t="shared" si="18"/>
        <v>0</v>
      </c>
      <c r="AD86" s="253">
        <f t="shared" si="19"/>
        <v>0</v>
      </c>
      <c r="AE86" s="251" t="s">
        <v>565</v>
      </c>
      <c r="AF86" s="49"/>
    </row>
    <row r="87" spans="1:32" s="47" customFormat="1" ht="21">
      <c r="A87" s="129"/>
      <c r="B87" s="143"/>
      <c r="C87" s="143"/>
      <c r="D87" s="143"/>
      <c r="E87" s="146" t="s">
        <v>553</v>
      </c>
      <c r="F87" s="143"/>
      <c r="G87" s="65">
        <v>15010</v>
      </c>
      <c r="H87" s="143"/>
      <c r="I87" s="143"/>
      <c r="J87" s="143"/>
      <c r="K87" s="143"/>
      <c r="L87" s="143"/>
      <c r="M87" s="143"/>
      <c r="N87" s="143"/>
      <c r="O87" s="143"/>
      <c r="P87" s="143"/>
      <c r="Q87" s="143"/>
      <c r="R87" s="143"/>
      <c r="S87" s="143"/>
      <c r="T87" s="143"/>
      <c r="U87" s="143"/>
      <c r="V87" s="71"/>
      <c r="W87" s="143"/>
      <c r="X87" s="143"/>
      <c r="Y87" s="143"/>
      <c r="Z87" s="143"/>
      <c r="AA87" s="270">
        <v>136.93180000000001</v>
      </c>
      <c r="AB87" s="67">
        <f>AA87*G87</f>
        <v>2055346.3180000002</v>
      </c>
      <c r="AC87" s="67">
        <f t="shared" si="18"/>
        <v>2055346.3180000002</v>
      </c>
      <c r="AD87" s="253">
        <f t="shared" si="19"/>
        <v>0</v>
      </c>
      <c r="AE87" s="251" t="s">
        <v>565</v>
      </c>
      <c r="AF87" s="49"/>
    </row>
    <row r="88" spans="1:32" s="47" customFormat="1" ht="28.8">
      <c r="A88" s="129"/>
      <c r="B88" s="63">
        <v>40</v>
      </c>
      <c r="C88" s="63">
        <v>35</v>
      </c>
      <c r="D88" s="63" t="s">
        <v>439</v>
      </c>
      <c r="E88" s="73" t="s">
        <v>438</v>
      </c>
      <c r="F88" s="64" t="s">
        <v>0</v>
      </c>
      <c r="G88" s="65">
        <v>15010</v>
      </c>
      <c r="H88" s="63">
        <f>85+61</f>
        <v>146</v>
      </c>
      <c r="I88" s="50">
        <v>12720.338983050848</v>
      </c>
      <c r="J88" s="50">
        <f>G88*H88</f>
        <v>2191460</v>
      </c>
      <c r="K88" s="51">
        <v>174</v>
      </c>
      <c r="L88" s="50">
        <f>K88*G88</f>
        <v>2611740</v>
      </c>
      <c r="M88" s="50">
        <f>IF(L88&gt;J88,L88-J88,0)</f>
        <v>420280</v>
      </c>
      <c r="N88" s="50">
        <f>IF(J88&gt;L88,J88-L88,0)</f>
        <v>0</v>
      </c>
      <c r="O88" s="66">
        <v>0</v>
      </c>
      <c r="P88" s="67">
        <f>O88*G88</f>
        <v>0</v>
      </c>
      <c r="Q88" s="68">
        <v>0</v>
      </c>
      <c r="R88" s="69">
        <f>Q88*G88</f>
        <v>0</v>
      </c>
      <c r="S88" s="69">
        <f>IF(R88&gt;P88,R88-P88,0)</f>
        <v>0</v>
      </c>
      <c r="T88" s="69">
        <f>IF(P88&gt;R88,P88-R88,0)</f>
        <v>0</v>
      </c>
      <c r="U88" s="70">
        <f>H88+O88</f>
        <v>146</v>
      </c>
      <c r="V88" s="71">
        <f>U88*G88</f>
        <v>2191460</v>
      </c>
      <c r="W88" s="68">
        <f>K88+Q88</f>
        <v>174</v>
      </c>
      <c r="X88" s="67">
        <f>W88*G88</f>
        <v>2611740</v>
      </c>
      <c r="Y88" s="67">
        <f>IF(X88&gt;V88,X88-V88,0)</f>
        <v>420280</v>
      </c>
      <c r="Z88" s="72">
        <f>IF(V88&gt;X88,V88-X88,0)</f>
        <v>0</v>
      </c>
      <c r="AA88" s="68">
        <v>146</v>
      </c>
      <c r="AB88" s="67">
        <f>AA88*G88</f>
        <v>2191460</v>
      </c>
      <c r="AC88" s="67">
        <f t="shared" si="18"/>
        <v>0</v>
      </c>
      <c r="AD88" s="253">
        <f t="shared" si="19"/>
        <v>0</v>
      </c>
      <c r="AE88" s="251" t="s">
        <v>565</v>
      </c>
      <c r="AF88" s="49"/>
    </row>
    <row r="89" spans="1:32" s="47" customFormat="1" ht="21">
      <c r="A89" s="129"/>
      <c r="B89" s="143"/>
      <c r="C89" s="143"/>
      <c r="D89" s="143"/>
      <c r="E89" s="146" t="s">
        <v>553</v>
      </c>
      <c r="F89" s="143"/>
      <c r="G89" s="65">
        <v>15010</v>
      </c>
      <c r="H89" s="143"/>
      <c r="I89" s="143"/>
      <c r="J89" s="143"/>
      <c r="K89" s="143"/>
      <c r="L89" s="143"/>
      <c r="M89" s="143"/>
      <c r="N89" s="143"/>
      <c r="O89" s="143"/>
      <c r="P89" s="143"/>
      <c r="Q89" s="143"/>
      <c r="R89" s="143"/>
      <c r="S89" s="143"/>
      <c r="T89" s="143"/>
      <c r="U89" s="143"/>
      <c r="V89" s="71"/>
      <c r="W89" s="143"/>
      <c r="X89" s="143"/>
      <c r="Y89" s="143"/>
      <c r="Z89" s="143"/>
      <c r="AA89" s="270">
        <v>33.22</v>
      </c>
      <c r="AB89" s="67">
        <f>AA89*G89</f>
        <v>498632.2</v>
      </c>
      <c r="AC89" s="67">
        <f t="shared" si="18"/>
        <v>498632.2</v>
      </c>
      <c r="AD89" s="253">
        <f t="shared" si="19"/>
        <v>0</v>
      </c>
      <c r="AE89" s="251" t="s">
        <v>565</v>
      </c>
      <c r="AF89" s="49"/>
    </row>
    <row r="90" spans="1:32" s="47" customFormat="1" ht="15">
      <c r="A90" s="129"/>
      <c r="B90" s="63">
        <v>41</v>
      </c>
      <c r="C90" s="63">
        <v>202</v>
      </c>
      <c r="D90" s="63" t="s">
        <v>437</v>
      </c>
      <c r="E90" s="73" t="s">
        <v>436</v>
      </c>
      <c r="F90" s="64" t="s">
        <v>0</v>
      </c>
      <c r="G90" s="65">
        <v>4035</v>
      </c>
      <c r="H90" s="63">
        <v>146</v>
      </c>
      <c r="I90" s="50">
        <v>3419.4915254237289</v>
      </c>
      <c r="J90" s="50">
        <f>G90*H90</f>
        <v>589110</v>
      </c>
      <c r="K90" s="51">
        <v>72.22</v>
      </c>
      <c r="L90" s="50">
        <f>K90*G90</f>
        <v>291407.7</v>
      </c>
      <c r="M90" s="50">
        <f>IF(L90&gt;J90,L90-J90,0)</f>
        <v>0</v>
      </c>
      <c r="N90" s="50">
        <f>IF(J90&gt;L90,J90-L90,0)</f>
        <v>297702.3</v>
      </c>
      <c r="O90" s="66"/>
      <c r="P90" s="67">
        <f>O90*G90</f>
        <v>0</v>
      </c>
      <c r="Q90" s="68"/>
      <c r="R90" s="69">
        <f>Q90*G90</f>
        <v>0</v>
      </c>
      <c r="S90" s="69">
        <f>IF(R90&gt;P90,R90-P90,0)</f>
        <v>0</v>
      </c>
      <c r="T90" s="69">
        <f>IF(P90&gt;R90,P90-R90,0)</f>
        <v>0</v>
      </c>
      <c r="U90" s="70">
        <f>H90+O90</f>
        <v>146</v>
      </c>
      <c r="V90" s="71">
        <f>U90*G90</f>
        <v>589110</v>
      </c>
      <c r="W90" s="68">
        <f>K90+Q90</f>
        <v>72.22</v>
      </c>
      <c r="X90" s="67">
        <f>W90*G90</f>
        <v>291407.7</v>
      </c>
      <c r="Y90" s="67">
        <f>IF(X90&gt;V90,X90-V90,0)</f>
        <v>0</v>
      </c>
      <c r="Z90" s="72">
        <f>IF(V90&gt;X90,V90-X90,0)</f>
        <v>297702.3</v>
      </c>
      <c r="AA90" s="68">
        <f>W90*1.02</f>
        <v>73.664400000000001</v>
      </c>
      <c r="AB90" s="67">
        <f>AA90*G90</f>
        <v>297235.85399999999</v>
      </c>
      <c r="AC90" s="67">
        <f t="shared" si="18"/>
        <v>0</v>
      </c>
      <c r="AD90" s="253">
        <f t="shared" si="19"/>
        <v>291874.14600000001</v>
      </c>
      <c r="AE90" s="251" t="s">
        <v>565</v>
      </c>
      <c r="AF90" s="49"/>
    </row>
    <row r="91" spans="1:32" s="47" customFormat="1" ht="21">
      <c r="A91" s="129"/>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c r="AA91" s="143"/>
      <c r="AB91" s="143"/>
      <c r="AC91" s="67">
        <f t="shared" si="18"/>
        <v>0</v>
      </c>
      <c r="AD91" s="253">
        <f t="shared" si="19"/>
        <v>0</v>
      </c>
      <c r="AE91" s="251" t="s">
        <v>561</v>
      </c>
      <c r="AF91" s="49"/>
    </row>
    <row r="92" spans="1:32" s="47" customFormat="1" ht="15">
      <c r="A92" s="129"/>
      <c r="B92" s="63">
        <v>42</v>
      </c>
      <c r="C92" s="63">
        <v>36</v>
      </c>
      <c r="D92" s="63" t="s">
        <v>435</v>
      </c>
      <c r="E92" s="73" t="s">
        <v>434</v>
      </c>
      <c r="F92" s="64" t="s">
        <v>0</v>
      </c>
      <c r="G92" s="65">
        <v>3750</v>
      </c>
      <c r="H92" s="63">
        <v>61</v>
      </c>
      <c r="I92" s="50">
        <v>3177.9661016949153</v>
      </c>
      <c r="J92" s="50">
        <f>G92*H92</f>
        <v>228750</v>
      </c>
      <c r="K92" s="51">
        <v>127.58</v>
      </c>
      <c r="L92" s="50">
        <f>K92*G92</f>
        <v>478425</v>
      </c>
      <c r="M92" s="50">
        <f>IF(L92&gt;J92,L92-J92,0)</f>
        <v>249675</v>
      </c>
      <c r="N92" s="50">
        <f>IF(J92&gt;L92,J92-L92,0)</f>
        <v>0</v>
      </c>
      <c r="O92" s="66"/>
      <c r="P92" s="67">
        <f>O92*G92</f>
        <v>0</v>
      </c>
      <c r="Q92" s="68"/>
      <c r="R92" s="69">
        <f>Q92*G92</f>
        <v>0</v>
      </c>
      <c r="S92" s="69">
        <f>IF(R92&gt;P92,R92-P92,0)</f>
        <v>0</v>
      </c>
      <c r="T92" s="69">
        <f>IF(P92&gt;R92,P92-R92,0)</f>
        <v>0</v>
      </c>
      <c r="U92" s="70">
        <f>H92+O92</f>
        <v>61</v>
      </c>
      <c r="V92" s="71">
        <f>U92*G92</f>
        <v>228750</v>
      </c>
      <c r="W92" s="68">
        <f>K92+Q92</f>
        <v>127.58</v>
      </c>
      <c r="X92" s="67">
        <f>W92*G92</f>
        <v>478425</v>
      </c>
      <c r="Y92" s="67">
        <f>IF(X92&gt;V92,X92-V92,0)</f>
        <v>249675</v>
      </c>
      <c r="Z92" s="72">
        <f>IF(V92&gt;X92,V92-X92,0)</f>
        <v>0</v>
      </c>
      <c r="AA92" s="68">
        <v>61</v>
      </c>
      <c r="AB92" s="67">
        <f>AA92*G92</f>
        <v>228750</v>
      </c>
      <c r="AC92" s="67">
        <f t="shared" si="18"/>
        <v>0</v>
      </c>
      <c r="AD92" s="253">
        <f t="shared" si="19"/>
        <v>0</v>
      </c>
      <c r="AE92" s="251" t="s">
        <v>565</v>
      </c>
      <c r="AF92" s="49"/>
    </row>
    <row r="93" spans="1:32" s="47" customFormat="1" ht="21">
      <c r="A93" s="129"/>
      <c r="B93" s="143"/>
      <c r="C93" s="143"/>
      <c r="D93" s="143"/>
      <c r="E93" s="146" t="s">
        <v>553</v>
      </c>
      <c r="F93" s="143"/>
      <c r="G93" s="65">
        <v>3750</v>
      </c>
      <c r="H93" s="143"/>
      <c r="I93" s="143"/>
      <c r="J93" s="143"/>
      <c r="K93" s="143"/>
      <c r="L93" s="143"/>
      <c r="M93" s="143"/>
      <c r="N93" s="143"/>
      <c r="O93" s="143"/>
      <c r="P93" s="143"/>
      <c r="Q93" s="143"/>
      <c r="R93" s="143"/>
      <c r="S93" s="143"/>
      <c r="T93" s="143"/>
      <c r="U93" s="143"/>
      <c r="V93" s="71"/>
      <c r="W93" s="143"/>
      <c r="X93" s="143"/>
      <c r="Y93" s="143"/>
      <c r="Z93" s="143"/>
      <c r="AA93" s="270">
        <v>70.407399999999996</v>
      </c>
      <c r="AB93" s="67">
        <f>AA93*G93</f>
        <v>264027.75</v>
      </c>
      <c r="AC93" s="67">
        <f t="shared" si="18"/>
        <v>264027.75</v>
      </c>
      <c r="AD93" s="253">
        <f t="shared" si="19"/>
        <v>0</v>
      </c>
      <c r="AE93" s="251" t="s">
        <v>565</v>
      </c>
      <c r="AF93" s="49"/>
    </row>
    <row r="94" spans="1:32" s="47" customFormat="1" ht="15">
      <c r="A94" s="129"/>
      <c r="B94" s="63">
        <v>43</v>
      </c>
      <c r="C94" s="63">
        <v>37</v>
      </c>
      <c r="D94" s="63" t="s">
        <v>433</v>
      </c>
      <c r="E94" s="73" t="s">
        <v>432</v>
      </c>
      <c r="F94" s="64" t="s">
        <v>3</v>
      </c>
      <c r="G94" s="65">
        <v>395000</v>
      </c>
      <c r="H94" s="63">
        <v>3</v>
      </c>
      <c r="I94" s="50">
        <v>334745.76271186443</v>
      </c>
      <c r="J94" s="50">
        <f>G94*H94</f>
        <v>1185000</v>
      </c>
      <c r="K94" s="51">
        <v>3</v>
      </c>
      <c r="L94" s="50">
        <f>K94*G94</f>
        <v>1185000</v>
      </c>
      <c r="M94" s="50">
        <f>IF(L94&gt;J94,L94-J94,0)</f>
        <v>0</v>
      </c>
      <c r="N94" s="50">
        <f>IF(J94&gt;L94,J94-L94,0)</f>
        <v>0</v>
      </c>
      <c r="O94" s="66"/>
      <c r="P94" s="67">
        <f>O94*G94</f>
        <v>0</v>
      </c>
      <c r="Q94" s="68"/>
      <c r="R94" s="69">
        <f>Q94*G94</f>
        <v>0</v>
      </c>
      <c r="S94" s="69">
        <f>IF(R94&gt;P94,R94-P94,0)</f>
        <v>0</v>
      </c>
      <c r="T94" s="69">
        <f>IF(P94&gt;R94,P94-R94,0)</f>
        <v>0</v>
      </c>
      <c r="U94" s="70">
        <f>H94+O94</f>
        <v>3</v>
      </c>
      <c r="V94" s="71">
        <f>U94*G94</f>
        <v>1185000</v>
      </c>
      <c r="W94" s="68">
        <f>K94+Q94</f>
        <v>3</v>
      </c>
      <c r="X94" s="67">
        <f>W94*G94</f>
        <v>1185000</v>
      </c>
      <c r="Y94" s="67">
        <f>IF(X94&gt;V94,X94-V94,0)</f>
        <v>0</v>
      </c>
      <c r="Z94" s="72">
        <f>IF(V94&gt;X94,V94-X94,0)</f>
        <v>0</v>
      </c>
      <c r="AA94" s="68">
        <v>3</v>
      </c>
      <c r="AB94" s="67">
        <f>AA94*G94</f>
        <v>1185000</v>
      </c>
      <c r="AC94" s="67">
        <f t="shared" si="18"/>
        <v>0</v>
      </c>
      <c r="AD94" s="253">
        <f t="shared" si="19"/>
        <v>0</v>
      </c>
      <c r="AE94" s="251" t="s">
        <v>563</v>
      </c>
      <c r="AF94" s="49"/>
    </row>
    <row r="95" spans="1:32" s="47" customFormat="1" ht="21">
      <c r="A95" s="129"/>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c r="AA95" s="143"/>
      <c r="AB95" s="143"/>
      <c r="AC95" s="67">
        <f t="shared" si="18"/>
        <v>0</v>
      </c>
      <c r="AD95" s="253">
        <f t="shared" si="19"/>
        <v>0</v>
      </c>
      <c r="AE95" s="251"/>
      <c r="AF95" s="49"/>
    </row>
    <row r="96" spans="1:32" s="47" customFormat="1" ht="15">
      <c r="A96" s="129"/>
      <c r="B96" s="63">
        <v>44</v>
      </c>
      <c r="C96" s="63">
        <v>38</v>
      </c>
      <c r="D96" s="63" t="s">
        <v>431</v>
      </c>
      <c r="E96" s="73" t="s">
        <v>430</v>
      </c>
      <c r="F96" s="64" t="s">
        <v>3</v>
      </c>
      <c r="G96" s="65">
        <v>1495000</v>
      </c>
      <c r="H96" s="63">
        <v>2</v>
      </c>
      <c r="I96" s="50">
        <v>1266949.1525423729</v>
      </c>
      <c r="J96" s="50">
        <f>G96*H96</f>
        <v>2990000</v>
      </c>
      <c r="K96" s="51">
        <v>2</v>
      </c>
      <c r="L96" s="50">
        <f>K96*G96</f>
        <v>2990000</v>
      </c>
      <c r="M96" s="50">
        <f>IF(L96&gt;J96,L96-J96,0)</f>
        <v>0</v>
      </c>
      <c r="N96" s="50">
        <f>IF(J96&gt;L96,J96-L96,0)</f>
        <v>0</v>
      </c>
      <c r="O96" s="66"/>
      <c r="P96" s="67">
        <f>O96*G96</f>
        <v>0</v>
      </c>
      <c r="Q96" s="68"/>
      <c r="R96" s="69">
        <f>Q96*G96</f>
        <v>0</v>
      </c>
      <c r="S96" s="69">
        <f>IF(R96&gt;P96,R96-P96,0)</f>
        <v>0</v>
      </c>
      <c r="T96" s="69">
        <f>IF(P96&gt;R96,P96-R96,0)</f>
        <v>0</v>
      </c>
      <c r="U96" s="70">
        <f>H96+O96</f>
        <v>2</v>
      </c>
      <c r="V96" s="71">
        <f>U96*G96</f>
        <v>2990000</v>
      </c>
      <c r="W96" s="68">
        <f>K96+Q96</f>
        <v>2</v>
      </c>
      <c r="X96" s="67">
        <f>W96*G96</f>
        <v>2990000</v>
      </c>
      <c r="Y96" s="67">
        <f>IF(X96&gt;V96,X96-V96,0)</f>
        <v>0</v>
      </c>
      <c r="Z96" s="72">
        <f>IF(V96&gt;X96,V96-X96,0)</f>
        <v>0</v>
      </c>
      <c r="AA96" s="68">
        <v>2</v>
      </c>
      <c r="AB96" s="67">
        <f>AA96*G96</f>
        <v>2990000</v>
      </c>
      <c r="AC96" s="67">
        <f t="shared" si="18"/>
        <v>0</v>
      </c>
      <c r="AD96" s="253">
        <f t="shared" si="19"/>
        <v>0</v>
      </c>
      <c r="AE96" s="251" t="s">
        <v>563</v>
      </c>
      <c r="AF96" s="49"/>
    </row>
    <row r="97" spans="1:32" s="47" customFormat="1" ht="21">
      <c r="A97" s="129"/>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c r="AA97" s="143"/>
      <c r="AB97" s="143"/>
      <c r="AC97" s="67">
        <f t="shared" si="18"/>
        <v>0</v>
      </c>
      <c r="AD97" s="253">
        <f t="shared" si="19"/>
        <v>0</v>
      </c>
      <c r="AE97" s="251"/>
      <c r="AF97" s="49"/>
    </row>
    <row r="98" spans="1:32" s="47" customFormat="1" ht="15">
      <c r="A98" s="129"/>
      <c r="B98" s="63">
        <v>45</v>
      </c>
      <c r="C98" s="63">
        <v>39</v>
      </c>
      <c r="D98" s="63" t="s">
        <v>429</v>
      </c>
      <c r="E98" s="73" t="s">
        <v>428</v>
      </c>
      <c r="F98" s="64" t="s">
        <v>3</v>
      </c>
      <c r="G98" s="65">
        <v>1195000</v>
      </c>
      <c r="H98" s="63">
        <v>1</v>
      </c>
      <c r="I98" s="50">
        <v>1012711.8644067798</v>
      </c>
      <c r="J98" s="50">
        <f>G98*H98</f>
        <v>1195000</v>
      </c>
      <c r="K98" s="51">
        <v>1</v>
      </c>
      <c r="L98" s="50">
        <f>K98*G98</f>
        <v>1195000</v>
      </c>
      <c r="M98" s="50">
        <f>IF(L98&gt;J98,L98-J98,0)</f>
        <v>0</v>
      </c>
      <c r="N98" s="50">
        <f>IF(J98&gt;L98,J98-L98,0)</f>
        <v>0</v>
      </c>
      <c r="O98" s="66"/>
      <c r="P98" s="67">
        <f>O98*G98</f>
        <v>0</v>
      </c>
      <c r="Q98" s="68"/>
      <c r="R98" s="69">
        <f>Q98*G98</f>
        <v>0</v>
      </c>
      <c r="S98" s="69">
        <f>IF(R98&gt;P98,R98-P98,0)</f>
        <v>0</v>
      </c>
      <c r="T98" s="69">
        <f>IF(P98&gt;R98,P98-R98,0)</f>
        <v>0</v>
      </c>
      <c r="U98" s="70">
        <f>H98+O98</f>
        <v>1</v>
      </c>
      <c r="V98" s="71">
        <f>U98*G98</f>
        <v>1195000</v>
      </c>
      <c r="W98" s="68">
        <f>K98+Q98</f>
        <v>1</v>
      </c>
      <c r="X98" s="67">
        <f>W98*G98</f>
        <v>1195000</v>
      </c>
      <c r="Y98" s="67">
        <f>IF(X98&gt;V98,X98-V98,0)</f>
        <v>0</v>
      </c>
      <c r="Z98" s="72">
        <f>IF(V98&gt;X98,V98-X98,0)</f>
        <v>0</v>
      </c>
      <c r="AA98" s="68">
        <v>1</v>
      </c>
      <c r="AB98" s="67">
        <f>AA98*G98</f>
        <v>1195000</v>
      </c>
      <c r="AC98" s="67">
        <f t="shared" si="18"/>
        <v>0</v>
      </c>
      <c r="AD98" s="253">
        <f t="shared" si="19"/>
        <v>0</v>
      </c>
      <c r="AE98" s="251" t="s">
        <v>563</v>
      </c>
      <c r="AF98" s="49"/>
    </row>
    <row r="99" spans="1:32" s="47" customFormat="1" ht="21">
      <c r="A99" s="129"/>
      <c r="B99" s="143"/>
      <c r="C99" s="143"/>
      <c r="D99" s="143"/>
      <c r="E99" s="143"/>
      <c r="F99" s="143"/>
      <c r="G99" s="143"/>
      <c r="H99" s="143"/>
      <c r="I99" s="143"/>
      <c r="J99" s="143"/>
      <c r="K99" s="143"/>
      <c r="L99" s="143"/>
      <c r="M99" s="143"/>
      <c r="N99" s="143"/>
      <c r="O99" s="143"/>
      <c r="P99" s="143"/>
      <c r="Q99" s="143"/>
      <c r="R99" s="143"/>
      <c r="S99" s="143"/>
      <c r="T99" s="143"/>
      <c r="U99" s="143"/>
      <c r="V99" s="143"/>
      <c r="W99" s="143"/>
      <c r="X99" s="143"/>
      <c r="Y99" s="143"/>
      <c r="Z99" s="143"/>
      <c r="AA99" s="143"/>
      <c r="AB99" s="143"/>
      <c r="AC99" s="67">
        <f t="shared" si="18"/>
        <v>0</v>
      </c>
      <c r="AD99" s="253">
        <f t="shared" si="19"/>
        <v>0</v>
      </c>
      <c r="AE99" s="251"/>
      <c r="AF99" s="49"/>
    </row>
    <row r="100" spans="1:32" s="47" customFormat="1" ht="15">
      <c r="A100" s="129"/>
      <c r="B100" s="63">
        <v>46</v>
      </c>
      <c r="C100" s="63">
        <v>40</v>
      </c>
      <c r="D100" s="63" t="s">
        <v>427</v>
      </c>
      <c r="E100" s="73" t="s">
        <v>426</v>
      </c>
      <c r="F100" s="64" t="s">
        <v>3</v>
      </c>
      <c r="G100" s="65">
        <v>345000</v>
      </c>
      <c r="H100" s="63">
        <v>3</v>
      </c>
      <c r="I100" s="50">
        <v>292372.88135593222</v>
      </c>
      <c r="J100" s="50">
        <f>G100*H100</f>
        <v>1035000</v>
      </c>
      <c r="K100" s="51">
        <v>3</v>
      </c>
      <c r="L100" s="50">
        <f>K100*G100</f>
        <v>1035000</v>
      </c>
      <c r="M100" s="50">
        <f>IF(L100&gt;J100,L100-J100,0)</f>
        <v>0</v>
      </c>
      <c r="N100" s="50">
        <f>IF(J100&gt;L100,J100-L100,0)</f>
        <v>0</v>
      </c>
      <c r="O100" s="66"/>
      <c r="P100" s="67">
        <f>O100*G100</f>
        <v>0</v>
      </c>
      <c r="Q100" s="68"/>
      <c r="R100" s="69">
        <f>Q100*G100</f>
        <v>0</v>
      </c>
      <c r="S100" s="69">
        <f>IF(R100&gt;P100,R100-P100,0)</f>
        <v>0</v>
      </c>
      <c r="T100" s="69">
        <f>IF(P100&gt;R100,P100-R100,0)</f>
        <v>0</v>
      </c>
      <c r="U100" s="70">
        <f>H100+O100</f>
        <v>3</v>
      </c>
      <c r="V100" s="71">
        <f>U100*G100</f>
        <v>1035000</v>
      </c>
      <c r="W100" s="68">
        <f>K100+Q100</f>
        <v>3</v>
      </c>
      <c r="X100" s="67">
        <f>W100*G100</f>
        <v>1035000</v>
      </c>
      <c r="Y100" s="67">
        <f>IF(X100&gt;V100,X100-V100,0)</f>
        <v>0</v>
      </c>
      <c r="Z100" s="72">
        <f>IF(V100&gt;X100,V100-X100,0)</f>
        <v>0</v>
      </c>
      <c r="AA100" s="68">
        <v>3</v>
      </c>
      <c r="AB100" s="67">
        <f>AA100*G100</f>
        <v>1035000</v>
      </c>
      <c r="AC100" s="67">
        <f t="shared" si="18"/>
        <v>0</v>
      </c>
      <c r="AD100" s="253">
        <f t="shared" si="19"/>
        <v>0</v>
      </c>
      <c r="AE100" s="251" t="s">
        <v>563</v>
      </c>
      <c r="AF100" s="49"/>
    </row>
    <row r="101" spans="1:32" s="47" customFormat="1" ht="21">
      <c r="A101" s="129"/>
      <c r="B101" s="143"/>
      <c r="C101" s="143"/>
      <c r="D101" s="143"/>
      <c r="E101" s="146" t="s">
        <v>553</v>
      </c>
      <c r="F101" s="143"/>
      <c r="G101" s="65">
        <v>345000</v>
      </c>
      <c r="H101" s="143"/>
      <c r="I101" s="143"/>
      <c r="J101" s="143"/>
      <c r="K101" s="143"/>
      <c r="L101" s="143"/>
      <c r="M101" s="143"/>
      <c r="N101" s="143"/>
      <c r="O101" s="143"/>
      <c r="P101" s="143"/>
      <c r="Q101" s="143"/>
      <c r="R101" s="143"/>
      <c r="S101" s="143"/>
      <c r="T101" s="143"/>
      <c r="U101" s="143"/>
      <c r="V101" s="71"/>
      <c r="W101" s="143"/>
      <c r="X101" s="143"/>
      <c r="Y101" s="143"/>
      <c r="Z101" s="143"/>
      <c r="AA101" s="66">
        <v>3</v>
      </c>
      <c r="AB101" s="67">
        <f>AA101*G101</f>
        <v>1035000</v>
      </c>
      <c r="AC101" s="67">
        <f t="shared" si="18"/>
        <v>1035000</v>
      </c>
      <c r="AD101" s="253">
        <f t="shared" si="19"/>
        <v>0</v>
      </c>
      <c r="AE101" s="251" t="s">
        <v>563</v>
      </c>
      <c r="AF101" s="49"/>
    </row>
    <row r="102" spans="1:32" s="47" customFormat="1" ht="15">
      <c r="A102" s="129"/>
      <c r="B102" s="63">
        <v>47</v>
      </c>
      <c r="C102" s="63">
        <v>41</v>
      </c>
      <c r="D102" s="63" t="s">
        <v>425</v>
      </c>
      <c r="E102" s="73" t="s">
        <v>424</v>
      </c>
      <c r="F102" s="64" t="s">
        <v>3</v>
      </c>
      <c r="G102" s="65">
        <v>22500</v>
      </c>
      <c r="H102" s="63">
        <v>3</v>
      </c>
      <c r="I102" s="50">
        <v>19067.796610169491</v>
      </c>
      <c r="J102" s="50">
        <f>G102*H102</f>
        <v>67500</v>
      </c>
      <c r="K102" s="51">
        <v>3</v>
      </c>
      <c r="L102" s="50">
        <f>K102*G102</f>
        <v>67500</v>
      </c>
      <c r="M102" s="50">
        <f>IF(L102&gt;J102,L102-J102,0)</f>
        <v>0</v>
      </c>
      <c r="N102" s="50">
        <f>IF(J102&gt;L102,J102-L102,0)</f>
        <v>0</v>
      </c>
      <c r="O102" s="66"/>
      <c r="P102" s="67">
        <f>O102*G102</f>
        <v>0</v>
      </c>
      <c r="Q102" s="68"/>
      <c r="R102" s="69">
        <f>Q102*G102</f>
        <v>0</v>
      </c>
      <c r="S102" s="69">
        <f>IF(R102&gt;P102,R102-P102,0)</f>
        <v>0</v>
      </c>
      <c r="T102" s="69">
        <f>IF(P102&gt;R102,P102-R102,0)</f>
        <v>0</v>
      </c>
      <c r="U102" s="70">
        <f>H102+O102</f>
        <v>3</v>
      </c>
      <c r="V102" s="71">
        <f>U102*G102</f>
        <v>67500</v>
      </c>
      <c r="W102" s="68">
        <f>K102+Q102</f>
        <v>3</v>
      </c>
      <c r="X102" s="67">
        <f>W102*G102</f>
        <v>67500</v>
      </c>
      <c r="Y102" s="67">
        <f>IF(X102&gt;V102,X102-V102,0)</f>
        <v>0</v>
      </c>
      <c r="Z102" s="72">
        <f>IF(V102&gt;X102,V102-X102,0)</f>
        <v>0</v>
      </c>
      <c r="AA102" s="68">
        <v>3</v>
      </c>
      <c r="AB102" s="67">
        <f>AA102*G102</f>
        <v>67500</v>
      </c>
      <c r="AC102" s="67">
        <f t="shared" si="18"/>
        <v>0</v>
      </c>
      <c r="AD102" s="253">
        <f t="shared" si="19"/>
        <v>0</v>
      </c>
      <c r="AE102" s="251" t="s">
        <v>584</v>
      </c>
      <c r="AF102" s="49"/>
    </row>
    <row r="103" spans="1:32" s="47" customFormat="1" ht="21">
      <c r="A103" s="129"/>
      <c r="B103" s="143"/>
      <c r="C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c r="AA103" s="143"/>
      <c r="AB103" s="143"/>
      <c r="AC103" s="67">
        <f t="shared" si="18"/>
        <v>0</v>
      </c>
      <c r="AD103" s="253">
        <f t="shared" si="19"/>
        <v>0</v>
      </c>
      <c r="AE103" s="251"/>
      <c r="AF103" s="49"/>
    </row>
    <row r="104" spans="1:32" s="47" customFormat="1" ht="15">
      <c r="A104" s="129"/>
      <c r="B104" s="63">
        <v>48</v>
      </c>
      <c r="C104" s="63">
        <v>42</v>
      </c>
      <c r="D104" s="63" t="s">
        <v>423</v>
      </c>
      <c r="E104" s="73" t="s">
        <v>422</v>
      </c>
      <c r="F104" s="64" t="s">
        <v>3</v>
      </c>
      <c r="G104" s="65">
        <v>525000</v>
      </c>
      <c r="H104" s="63">
        <v>3</v>
      </c>
      <c r="I104" s="50">
        <v>444915.25423728814</v>
      </c>
      <c r="J104" s="50">
        <f>G104*H104</f>
        <v>1575000</v>
      </c>
      <c r="K104" s="51">
        <v>3</v>
      </c>
      <c r="L104" s="50">
        <f>K104*G104</f>
        <v>1575000</v>
      </c>
      <c r="M104" s="50">
        <f>IF(L104&gt;J104,L104-J104,0)</f>
        <v>0</v>
      </c>
      <c r="N104" s="50">
        <f>IF(J104&gt;L104,J104-L104,0)</f>
        <v>0</v>
      </c>
      <c r="O104" s="66"/>
      <c r="P104" s="67">
        <f>O104*G104</f>
        <v>0</v>
      </c>
      <c r="Q104" s="68"/>
      <c r="R104" s="69">
        <f>Q104*G104</f>
        <v>0</v>
      </c>
      <c r="S104" s="69">
        <f>IF(R104&gt;P104,R104-P104,0)</f>
        <v>0</v>
      </c>
      <c r="T104" s="69">
        <f>IF(P104&gt;R104,P104-R104,0)</f>
        <v>0</v>
      </c>
      <c r="U104" s="70">
        <f>H104+O104</f>
        <v>3</v>
      </c>
      <c r="V104" s="71">
        <f>U104*G104</f>
        <v>1575000</v>
      </c>
      <c r="W104" s="68">
        <f>K104+Q104</f>
        <v>3</v>
      </c>
      <c r="X104" s="67">
        <f>W104*G104</f>
        <v>1575000</v>
      </c>
      <c r="Y104" s="67">
        <f>IF(X104&gt;V104,X104-V104,0)</f>
        <v>0</v>
      </c>
      <c r="Z104" s="72">
        <f>IF(V104&gt;X104,V104-X104,0)</f>
        <v>0</v>
      </c>
      <c r="AA104" s="68">
        <v>3</v>
      </c>
      <c r="AB104" s="67">
        <f>AA104*G104</f>
        <v>1575000</v>
      </c>
      <c r="AC104" s="67">
        <f t="shared" si="18"/>
        <v>0</v>
      </c>
      <c r="AD104" s="253">
        <f t="shared" si="19"/>
        <v>0</v>
      </c>
      <c r="AE104" s="251" t="s">
        <v>565</v>
      </c>
      <c r="AF104" s="49"/>
    </row>
    <row r="105" spans="1:32" s="47" customFormat="1" ht="21">
      <c r="A105" s="129"/>
      <c r="B105" s="143"/>
      <c r="C105" s="143"/>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c r="AA105" s="143"/>
      <c r="AB105" s="143"/>
      <c r="AC105" s="67">
        <f t="shared" si="18"/>
        <v>0</v>
      </c>
      <c r="AD105" s="253">
        <f t="shared" si="19"/>
        <v>0</v>
      </c>
      <c r="AE105" s="251"/>
      <c r="AF105" s="49"/>
    </row>
    <row r="106" spans="1:32" s="47" customFormat="1" ht="15">
      <c r="A106" s="129"/>
      <c r="B106" s="63">
        <v>49</v>
      </c>
      <c r="C106" s="63">
        <v>43</v>
      </c>
      <c r="D106" s="63" t="s">
        <v>421</v>
      </c>
      <c r="E106" s="73" t="s">
        <v>420</v>
      </c>
      <c r="F106" s="64" t="s">
        <v>0</v>
      </c>
      <c r="G106" s="65">
        <v>650.00000000000011</v>
      </c>
      <c r="H106" s="63">
        <v>40</v>
      </c>
      <c r="I106" s="50">
        <v>550.84745762711873</v>
      </c>
      <c r="J106" s="50">
        <f>G106*H106</f>
        <v>26000.000000000004</v>
      </c>
      <c r="K106" s="51">
        <v>40</v>
      </c>
      <c r="L106" s="50">
        <f>K106*G106</f>
        <v>26000.000000000004</v>
      </c>
      <c r="M106" s="50">
        <f>IF(L106&gt;J106,L106-J106,0)</f>
        <v>0</v>
      </c>
      <c r="N106" s="50">
        <f>IF(J106&gt;L106,J106-L106,0)</f>
        <v>0</v>
      </c>
      <c r="O106" s="66"/>
      <c r="P106" s="67">
        <f>O106*G106</f>
        <v>0</v>
      </c>
      <c r="Q106" s="68"/>
      <c r="R106" s="69">
        <f>Q106*G106</f>
        <v>0</v>
      </c>
      <c r="S106" s="69">
        <f>IF(R106&gt;P106,R106-P106,0)</f>
        <v>0</v>
      </c>
      <c r="T106" s="69">
        <f>IF(P106&gt;R106,P106-R106,0)</f>
        <v>0</v>
      </c>
      <c r="U106" s="70">
        <f>H106+O106</f>
        <v>40</v>
      </c>
      <c r="V106" s="71">
        <f>U106*G106</f>
        <v>26000.000000000004</v>
      </c>
      <c r="W106" s="68">
        <f>K106+Q106</f>
        <v>40</v>
      </c>
      <c r="X106" s="67">
        <f>W106*G106</f>
        <v>26000.000000000004</v>
      </c>
      <c r="Y106" s="67">
        <f>IF(X106&gt;V106,X106-V106,0)</f>
        <v>0</v>
      </c>
      <c r="Z106" s="72">
        <f>IF(V106&gt;X106,V106-X106,0)</f>
        <v>0</v>
      </c>
      <c r="AA106" s="68">
        <v>40</v>
      </c>
      <c r="AB106" s="67">
        <f>AA106*G106</f>
        <v>26000.000000000004</v>
      </c>
      <c r="AC106" s="67">
        <f t="shared" si="18"/>
        <v>0</v>
      </c>
      <c r="AD106" s="253">
        <f t="shared" si="19"/>
        <v>0</v>
      </c>
      <c r="AE106" s="251" t="s">
        <v>565</v>
      </c>
      <c r="AF106" s="49"/>
    </row>
    <row r="107" spans="1:32" s="47" customFormat="1" ht="21">
      <c r="A107" s="129"/>
      <c r="B107" s="143"/>
      <c r="C107" s="143"/>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c r="AA107" s="143"/>
      <c r="AB107" s="143"/>
      <c r="AC107" s="67">
        <f t="shared" si="18"/>
        <v>0</v>
      </c>
      <c r="AD107" s="253">
        <f t="shared" si="19"/>
        <v>0</v>
      </c>
      <c r="AE107" s="251"/>
      <c r="AF107" s="49"/>
    </row>
    <row r="108" spans="1:32" s="47" customFormat="1" ht="15">
      <c r="A108" s="129"/>
      <c r="B108" s="63">
        <v>50</v>
      </c>
      <c r="C108" s="63">
        <v>44</v>
      </c>
      <c r="D108" s="63" t="s">
        <v>419</v>
      </c>
      <c r="E108" s="73" t="s">
        <v>418</v>
      </c>
      <c r="F108" s="64" t="s">
        <v>3</v>
      </c>
      <c r="G108" s="65">
        <v>165000</v>
      </c>
      <c r="H108" s="63">
        <v>3</v>
      </c>
      <c r="I108" s="50">
        <v>139830.50847457629</v>
      </c>
      <c r="J108" s="50">
        <f>G108*H108</f>
        <v>495000</v>
      </c>
      <c r="K108" s="51">
        <v>3</v>
      </c>
      <c r="L108" s="50">
        <f>K108*G108</f>
        <v>495000</v>
      </c>
      <c r="M108" s="50">
        <f>IF(L108&gt;J108,L108-J108,0)</f>
        <v>0</v>
      </c>
      <c r="N108" s="50">
        <f>IF(J108&gt;L108,J108-L108,0)</f>
        <v>0</v>
      </c>
      <c r="O108" s="66"/>
      <c r="P108" s="67">
        <f>O108*G108</f>
        <v>0</v>
      </c>
      <c r="Q108" s="68"/>
      <c r="R108" s="69">
        <f>Q108*G108</f>
        <v>0</v>
      </c>
      <c r="S108" s="69">
        <f>IF(R108&gt;P108,R108-P108,0)</f>
        <v>0</v>
      </c>
      <c r="T108" s="69">
        <f>IF(P108&gt;R108,P108-R108,0)</f>
        <v>0</v>
      </c>
      <c r="U108" s="70">
        <f>H108+O108</f>
        <v>3</v>
      </c>
      <c r="V108" s="71">
        <f>U108*G108</f>
        <v>495000</v>
      </c>
      <c r="W108" s="68">
        <f>K108+Q108</f>
        <v>3</v>
      </c>
      <c r="X108" s="67">
        <f>W108*G108</f>
        <v>495000</v>
      </c>
      <c r="Y108" s="67">
        <f>IF(X108&gt;V108,X108-V108,0)</f>
        <v>0</v>
      </c>
      <c r="Z108" s="72">
        <f>IF(V108&gt;X108,V108-X108,0)</f>
        <v>0</v>
      </c>
      <c r="AA108" s="68">
        <v>3</v>
      </c>
      <c r="AB108" s="67">
        <f>AA108*G108</f>
        <v>495000</v>
      </c>
      <c r="AC108" s="67">
        <f t="shared" si="18"/>
        <v>0</v>
      </c>
      <c r="AD108" s="253">
        <f t="shared" si="19"/>
        <v>0</v>
      </c>
      <c r="AE108" s="251" t="s">
        <v>584</v>
      </c>
      <c r="AF108" s="49"/>
    </row>
    <row r="109" spans="1:32" s="47" customFormat="1" ht="21">
      <c r="A109" s="129"/>
      <c r="B109" s="143"/>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c r="AA109" s="143"/>
      <c r="AB109" s="143"/>
      <c r="AC109" s="67">
        <f t="shared" si="18"/>
        <v>0</v>
      </c>
      <c r="AD109" s="253">
        <f t="shared" si="19"/>
        <v>0</v>
      </c>
      <c r="AE109" s="251"/>
      <c r="AF109" s="49"/>
    </row>
    <row r="110" spans="1:32" s="47" customFormat="1" ht="15">
      <c r="A110" s="129"/>
      <c r="B110" s="63">
        <v>51</v>
      </c>
      <c r="C110" s="63">
        <v>45</v>
      </c>
      <c r="D110" s="63" t="s">
        <v>417</v>
      </c>
      <c r="E110" s="73" t="s">
        <v>416</v>
      </c>
      <c r="F110" s="64" t="s">
        <v>3</v>
      </c>
      <c r="G110" s="65">
        <v>12000</v>
      </c>
      <c r="H110" s="63">
        <v>3</v>
      </c>
      <c r="I110" s="50">
        <v>10169.491525423729</v>
      </c>
      <c r="J110" s="50">
        <f>G110*H110</f>
        <v>36000</v>
      </c>
      <c r="K110" s="51">
        <v>3</v>
      </c>
      <c r="L110" s="50">
        <f>K110*G110</f>
        <v>36000</v>
      </c>
      <c r="M110" s="50">
        <f>IF(L110&gt;J110,L110-J110,0)</f>
        <v>0</v>
      </c>
      <c r="N110" s="50">
        <f>IF(J110&gt;L110,J110-L110,0)</f>
        <v>0</v>
      </c>
      <c r="O110" s="66"/>
      <c r="P110" s="67">
        <f>O110*G110</f>
        <v>0</v>
      </c>
      <c r="Q110" s="68"/>
      <c r="R110" s="69">
        <f>Q110*G110</f>
        <v>0</v>
      </c>
      <c r="S110" s="69">
        <f>IF(R110&gt;P110,R110-P110,0)</f>
        <v>0</v>
      </c>
      <c r="T110" s="69">
        <f>IF(P110&gt;R110,P110-R110,0)</f>
        <v>0</v>
      </c>
      <c r="U110" s="70">
        <f>H110+O110</f>
        <v>3</v>
      </c>
      <c r="V110" s="71">
        <f>U110*G110</f>
        <v>36000</v>
      </c>
      <c r="W110" s="68">
        <f>K110+Q110</f>
        <v>3</v>
      </c>
      <c r="X110" s="67">
        <f>W110*G110</f>
        <v>36000</v>
      </c>
      <c r="Y110" s="67">
        <f>IF(X110&gt;V110,X110-V110,0)</f>
        <v>0</v>
      </c>
      <c r="Z110" s="72">
        <f>IF(V110&gt;X110,V110-X110,0)</f>
        <v>0</v>
      </c>
      <c r="AA110" s="68">
        <v>3</v>
      </c>
      <c r="AB110" s="67">
        <f>AA110*G110</f>
        <v>36000</v>
      </c>
      <c r="AC110" s="67">
        <f t="shared" si="18"/>
        <v>0</v>
      </c>
      <c r="AD110" s="253">
        <f t="shared" si="19"/>
        <v>0</v>
      </c>
      <c r="AE110" s="251" t="s">
        <v>562</v>
      </c>
      <c r="AF110" s="49"/>
    </row>
    <row r="111" spans="1:32" s="47" customFormat="1" ht="21">
      <c r="A111" s="129"/>
      <c r="B111" s="143"/>
      <c r="C111" s="143"/>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c r="AA111" s="143"/>
      <c r="AB111" s="143"/>
      <c r="AC111" s="67">
        <f t="shared" si="18"/>
        <v>0</v>
      </c>
      <c r="AD111" s="253">
        <f t="shared" si="19"/>
        <v>0</v>
      </c>
      <c r="AE111" s="251"/>
      <c r="AF111" s="49"/>
    </row>
    <row r="112" spans="1:32" s="47" customFormat="1" ht="28.8">
      <c r="A112" s="129"/>
      <c r="B112" s="63">
        <v>52</v>
      </c>
      <c r="C112" s="63">
        <v>46</v>
      </c>
      <c r="D112" s="63" t="s">
        <v>415</v>
      </c>
      <c r="E112" s="73" t="s">
        <v>414</v>
      </c>
      <c r="F112" s="64" t="s">
        <v>3</v>
      </c>
      <c r="G112" s="65">
        <v>49500</v>
      </c>
      <c r="H112" s="63">
        <v>3</v>
      </c>
      <c r="I112" s="50">
        <v>41949.152542372882</v>
      </c>
      <c r="J112" s="50">
        <f>G112*H112</f>
        <v>148500</v>
      </c>
      <c r="K112" s="51">
        <v>6</v>
      </c>
      <c r="L112" s="50">
        <f>K112*G112</f>
        <v>297000</v>
      </c>
      <c r="M112" s="50">
        <f>IF(L112&gt;J112,L112-J112,0)</f>
        <v>148500</v>
      </c>
      <c r="N112" s="50">
        <f>IF(J112&gt;L112,J112-L112,0)</f>
        <v>0</v>
      </c>
      <c r="O112" s="66"/>
      <c r="P112" s="67">
        <f>O112*G112</f>
        <v>0</v>
      </c>
      <c r="Q112" s="68"/>
      <c r="R112" s="69">
        <f>Q112*G112</f>
        <v>0</v>
      </c>
      <c r="S112" s="69">
        <f>IF(R112&gt;P112,R112-P112,0)</f>
        <v>0</v>
      </c>
      <c r="T112" s="69">
        <f>IF(P112&gt;R112,P112-R112,0)</f>
        <v>0</v>
      </c>
      <c r="U112" s="70">
        <f>H112+O112</f>
        <v>3</v>
      </c>
      <c r="V112" s="71">
        <f>U112*G112</f>
        <v>148500</v>
      </c>
      <c r="W112" s="68">
        <f>K112+Q112</f>
        <v>6</v>
      </c>
      <c r="X112" s="67">
        <f>W112*G112</f>
        <v>297000</v>
      </c>
      <c r="Y112" s="67">
        <f>IF(X112&gt;V112,X112-V112,0)</f>
        <v>148500</v>
      </c>
      <c r="Z112" s="72">
        <f>IF(V112&gt;X112,V112-X112,0)</f>
        <v>0</v>
      </c>
      <c r="AA112" s="68">
        <v>3</v>
      </c>
      <c r="AB112" s="67">
        <f>AA112*G112</f>
        <v>148500</v>
      </c>
      <c r="AC112" s="67">
        <f t="shared" si="18"/>
        <v>0</v>
      </c>
      <c r="AD112" s="253">
        <f t="shared" si="19"/>
        <v>0</v>
      </c>
      <c r="AE112" s="251" t="s">
        <v>568</v>
      </c>
      <c r="AF112" s="49"/>
    </row>
    <row r="113" spans="1:32" s="47" customFormat="1" ht="21">
      <c r="A113" s="129"/>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c r="AA113" s="143"/>
      <c r="AB113" s="143"/>
      <c r="AC113" s="67">
        <f t="shared" si="18"/>
        <v>0</v>
      </c>
      <c r="AD113" s="253">
        <f t="shared" si="19"/>
        <v>0</v>
      </c>
      <c r="AE113" s="251"/>
      <c r="AF113" s="49"/>
    </row>
    <row r="114" spans="1:32" s="47" customFormat="1" ht="15">
      <c r="A114" s="129"/>
      <c r="B114" s="63">
        <v>54</v>
      </c>
      <c r="C114" s="63">
        <v>48</v>
      </c>
      <c r="D114" s="63" t="s">
        <v>411</v>
      </c>
      <c r="E114" s="73" t="s">
        <v>410</v>
      </c>
      <c r="F114" s="64" t="s">
        <v>3</v>
      </c>
      <c r="G114" s="65">
        <v>18750</v>
      </c>
      <c r="H114" s="63">
        <v>5</v>
      </c>
      <c r="I114" s="50">
        <v>15889.830508474577</v>
      </c>
      <c r="J114" s="50">
        <f>G114*H114</f>
        <v>93750</v>
      </c>
      <c r="K114" s="51">
        <v>5</v>
      </c>
      <c r="L114" s="50">
        <f>K114*G114</f>
        <v>93750</v>
      </c>
      <c r="M114" s="50">
        <f>IF(L114&gt;J114,L114-J114,0)</f>
        <v>0</v>
      </c>
      <c r="N114" s="50">
        <f>IF(J114&gt;L114,J114-L114,0)</f>
        <v>0</v>
      </c>
      <c r="O114" s="66"/>
      <c r="P114" s="67">
        <f>O114*G114</f>
        <v>0</v>
      </c>
      <c r="Q114" s="68"/>
      <c r="R114" s="69">
        <f>Q114*G114</f>
        <v>0</v>
      </c>
      <c r="S114" s="69">
        <f>IF(R114&gt;P114,R114-P114,0)</f>
        <v>0</v>
      </c>
      <c r="T114" s="69">
        <f>IF(P114&gt;R114,P114-R114,0)</f>
        <v>0</v>
      </c>
      <c r="U114" s="70">
        <f>H114+O114</f>
        <v>5</v>
      </c>
      <c r="V114" s="71">
        <f>U114*G114</f>
        <v>93750</v>
      </c>
      <c r="W114" s="68">
        <f>K114+Q114</f>
        <v>5</v>
      </c>
      <c r="X114" s="67">
        <f>W114*G114</f>
        <v>93750</v>
      </c>
      <c r="Y114" s="67">
        <f>IF(X114&gt;V114,X114-V114,0)</f>
        <v>0</v>
      </c>
      <c r="Z114" s="72">
        <f>IF(V114&gt;X114,V114-X114,0)</f>
        <v>0</v>
      </c>
      <c r="AA114" s="68">
        <v>5</v>
      </c>
      <c r="AB114" s="67">
        <f>AA114*G114</f>
        <v>93750</v>
      </c>
      <c r="AC114" s="67">
        <f t="shared" si="18"/>
        <v>0</v>
      </c>
      <c r="AD114" s="253">
        <f t="shared" si="19"/>
        <v>0</v>
      </c>
      <c r="AE114" s="251" t="s">
        <v>565</v>
      </c>
      <c r="AF114" s="49"/>
    </row>
    <row r="115" spans="1:32" s="47" customFormat="1" ht="21">
      <c r="A115" s="129"/>
      <c r="B115" s="143"/>
      <c r="C115" s="143"/>
      <c r="D115" s="143"/>
      <c r="E115" s="146" t="s">
        <v>553</v>
      </c>
      <c r="F115" s="143"/>
      <c r="G115" s="65">
        <v>18750</v>
      </c>
      <c r="H115" s="143"/>
      <c r="I115" s="143"/>
      <c r="J115" s="143"/>
      <c r="K115" s="143"/>
      <c r="L115" s="143"/>
      <c r="M115" s="143"/>
      <c r="N115" s="143"/>
      <c r="O115" s="143"/>
      <c r="P115" s="143"/>
      <c r="Q115" s="143"/>
      <c r="R115" s="143"/>
      <c r="S115" s="143"/>
      <c r="T115" s="143"/>
      <c r="U115" s="143"/>
      <c r="V115" s="71"/>
      <c r="W115" s="143"/>
      <c r="X115" s="143"/>
      <c r="Y115" s="143"/>
      <c r="Z115" s="143"/>
      <c r="AA115" s="66">
        <v>1</v>
      </c>
      <c r="AB115" s="67">
        <f>AA115*G115</f>
        <v>18750</v>
      </c>
      <c r="AC115" s="67">
        <f t="shared" si="18"/>
        <v>18750</v>
      </c>
      <c r="AD115" s="253">
        <f t="shared" si="19"/>
        <v>0</v>
      </c>
      <c r="AE115" s="251" t="s">
        <v>565</v>
      </c>
      <c r="AF115" s="49"/>
    </row>
    <row r="116" spans="1:32" s="47" customFormat="1" ht="21">
      <c r="A116" s="129"/>
      <c r="B116" s="143"/>
      <c r="C116" s="143"/>
      <c r="D116" s="143"/>
      <c r="E116" s="146"/>
      <c r="F116" s="143"/>
      <c r="G116" s="65"/>
      <c r="H116" s="143"/>
      <c r="I116" s="143"/>
      <c r="J116" s="143"/>
      <c r="K116" s="143"/>
      <c r="L116" s="143"/>
      <c r="M116" s="143"/>
      <c r="N116" s="143"/>
      <c r="O116" s="143"/>
      <c r="P116" s="182" t="s">
        <v>555</v>
      </c>
      <c r="Q116" s="183"/>
      <c r="R116" s="183"/>
      <c r="S116" s="183"/>
      <c r="T116" s="183"/>
      <c r="U116" s="183"/>
      <c r="V116" s="186" t="s">
        <v>569</v>
      </c>
      <c r="W116" s="183"/>
      <c r="X116" s="183"/>
      <c r="Y116" s="183"/>
      <c r="Z116" s="183"/>
      <c r="AA116" s="187"/>
      <c r="AB116" s="188">
        <f>SUM(AB86:AB115)</f>
        <v>18467972.122000001</v>
      </c>
      <c r="AC116" s="67">
        <f t="shared" si="18"/>
        <v>0</v>
      </c>
      <c r="AD116" s="253" t="e">
        <f t="shared" si="19"/>
        <v>#VALUE!</v>
      </c>
      <c r="AE116" s="251"/>
      <c r="AF116" s="49"/>
    </row>
    <row r="117" spans="1:32" s="47" customFormat="1" ht="21">
      <c r="A117" s="129"/>
      <c r="B117" s="143"/>
      <c r="C117" s="143"/>
      <c r="D117" s="143"/>
      <c r="E117" s="144" t="s">
        <v>546</v>
      </c>
      <c r="F117" s="143"/>
      <c r="G117" s="143"/>
      <c r="H117" s="143"/>
      <c r="I117" s="143"/>
      <c r="J117" s="143"/>
      <c r="K117" s="143"/>
      <c r="L117" s="143"/>
      <c r="M117" s="143"/>
      <c r="N117" s="143"/>
      <c r="O117" s="143"/>
      <c r="P117" s="143"/>
      <c r="Q117" s="143"/>
      <c r="R117" s="143"/>
      <c r="S117" s="143"/>
      <c r="T117" s="143"/>
      <c r="U117" s="143"/>
      <c r="V117" s="143"/>
      <c r="W117" s="143"/>
      <c r="X117" s="143"/>
      <c r="Y117" s="143"/>
      <c r="Z117" s="143"/>
      <c r="AA117" s="143"/>
      <c r="AB117" s="143"/>
      <c r="AC117" s="67">
        <f t="shared" si="18"/>
        <v>0</v>
      </c>
      <c r="AD117" s="253">
        <f t="shared" si="19"/>
        <v>0</v>
      </c>
      <c r="AE117" s="251"/>
      <c r="AF117" s="49"/>
    </row>
    <row r="118" spans="1:32" s="47" customFormat="1" ht="15">
      <c r="A118" s="129"/>
      <c r="B118" s="63">
        <v>55</v>
      </c>
      <c r="C118" s="63">
        <v>49</v>
      </c>
      <c r="D118" s="63" t="s">
        <v>409</v>
      </c>
      <c r="E118" s="73" t="s">
        <v>408</v>
      </c>
      <c r="F118" s="64" t="s">
        <v>3</v>
      </c>
      <c r="G118" s="65">
        <v>9500</v>
      </c>
      <c r="H118" s="63">
        <v>10</v>
      </c>
      <c r="I118" s="50">
        <v>8050.8474576271192</v>
      </c>
      <c r="J118" s="50">
        <f>G118*H118</f>
        <v>95000</v>
      </c>
      <c r="K118" s="51">
        <v>10</v>
      </c>
      <c r="L118" s="50">
        <f>K118*G118</f>
        <v>95000</v>
      </c>
      <c r="M118" s="50">
        <f>IF(L118&gt;J118,L118-J118,0)</f>
        <v>0</v>
      </c>
      <c r="N118" s="50">
        <f>IF(J118&gt;L118,J118-L118,0)</f>
        <v>0</v>
      </c>
      <c r="O118" s="66"/>
      <c r="P118" s="67">
        <f>O118*G118</f>
        <v>0</v>
      </c>
      <c r="Q118" s="68"/>
      <c r="R118" s="69">
        <f>Q118*G118</f>
        <v>0</v>
      </c>
      <c r="S118" s="69">
        <f>IF(R118&gt;P118,R118-P118,0)</f>
        <v>0</v>
      </c>
      <c r="T118" s="69">
        <f>IF(P118&gt;R118,P118-R118,0)</f>
        <v>0</v>
      </c>
      <c r="U118" s="70">
        <f>H118+O118</f>
        <v>10</v>
      </c>
      <c r="V118" s="71">
        <f>U118*G118</f>
        <v>95000</v>
      </c>
      <c r="W118" s="68">
        <f>K118+Q118</f>
        <v>10</v>
      </c>
      <c r="X118" s="67">
        <f>W118*G118</f>
        <v>95000</v>
      </c>
      <c r="Y118" s="67">
        <f>IF(X118&gt;V118,X118-V118,0)</f>
        <v>0</v>
      </c>
      <c r="Z118" s="72">
        <f>IF(V118&gt;X118,V118-X118,0)</f>
        <v>0</v>
      </c>
      <c r="AA118" s="68">
        <v>10</v>
      </c>
      <c r="AB118" s="67">
        <f>AA118*G118</f>
        <v>95000</v>
      </c>
      <c r="AC118" s="67">
        <f t="shared" si="18"/>
        <v>0</v>
      </c>
      <c r="AD118" s="253">
        <f t="shared" si="19"/>
        <v>0</v>
      </c>
      <c r="AE118" s="251" t="s">
        <v>562</v>
      </c>
      <c r="AF118" s="49"/>
    </row>
    <row r="119" spans="1:32" s="47" customFormat="1" ht="21">
      <c r="A119" s="129"/>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c r="AA119" s="143"/>
      <c r="AB119" s="143"/>
      <c r="AC119" s="67">
        <f t="shared" si="18"/>
        <v>0</v>
      </c>
      <c r="AD119" s="253">
        <f t="shared" si="19"/>
        <v>0</v>
      </c>
      <c r="AE119" s="251"/>
      <c r="AF119" s="49"/>
    </row>
    <row r="120" spans="1:32" s="47" customFormat="1" ht="15">
      <c r="A120" s="129"/>
      <c r="B120" s="63">
        <v>56</v>
      </c>
      <c r="C120" s="63">
        <v>50</v>
      </c>
      <c r="D120" s="63" t="s">
        <v>407</v>
      </c>
      <c r="E120" s="74" t="s">
        <v>406</v>
      </c>
      <c r="F120" s="75" t="s">
        <v>97</v>
      </c>
      <c r="G120" s="76">
        <v>110</v>
      </c>
      <c r="H120" s="77">
        <v>10000</v>
      </c>
      <c r="I120" s="53">
        <v>93.220338983050851</v>
      </c>
      <c r="J120" s="50">
        <f>G120*H120</f>
        <v>1100000</v>
      </c>
      <c r="K120" s="51">
        <f>H120</f>
        <v>10000</v>
      </c>
      <c r="L120" s="50">
        <f>K120*G120</f>
        <v>1100000</v>
      </c>
      <c r="M120" s="50">
        <f>IF(L120&gt;J120,L120-J120,0)</f>
        <v>0</v>
      </c>
      <c r="N120" s="50">
        <f>IF(J120&gt;L120,J120-L120,0)</f>
        <v>0</v>
      </c>
      <c r="O120" s="66"/>
      <c r="P120" s="67">
        <f>O120*G120</f>
        <v>0</v>
      </c>
      <c r="Q120" s="68"/>
      <c r="R120" s="69">
        <f>Q120*G120</f>
        <v>0</v>
      </c>
      <c r="S120" s="69">
        <f>IF(R120&gt;P120,R120-P120,0)</f>
        <v>0</v>
      </c>
      <c r="T120" s="69">
        <f>IF(P120&gt;R120,P120-R120,0)</f>
        <v>0</v>
      </c>
      <c r="U120" s="70">
        <f>H120+O120</f>
        <v>10000</v>
      </c>
      <c r="V120" s="71">
        <f>U120*G120</f>
        <v>1100000</v>
      </c>
      <c r="W120" s="68">
        <f>K120+Q120</f>
        <v>10000</v>
      </c>
      <c r="X120" s="67">
        <f>W120*G120</f>
        <v>1100000</v>
      </c>
      <c r="Y120" s="67">
        <f>IF(X120&gt;V120,X120-V120,0)</f>
        <v>0</v>
      </c>
      <c r="Z120" s="72">
        <f>IF(V120&gt;X120,V120-X120,0)</f>
        <v>0</v>
      </c>
      <c r="AA120" s="68">
        <f>W120</f>
        <v>10000</v>
      </c>
      <c r="AB120" s="67">
        <f>AA120*G120</f>
        <v>1100000</v>
      </c>
      <c r="AC120" s="67">
        <f t="shared" si="18"/>
        <v>0</v>
      </c>
      <c r="AD120" s="253">
        <f t="shared" si="19"/>
        <v>0</v>
      </c>
      <c r="AE120" s="251" t="s">
        <v>562</v>
      </c>
      <c r="AF120" s="49"/>
    </row>
    <row r="121" spans="1:32" s="47" customFormat="1" ht="21">
      <c r="A121" s="129"/>
      <c r="B121" s="143"/>
      <c r="C121" s="143"/>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c r="AA121" s="143"/>
      <c r="AB121" s="143"/>
      <c r="AC121" s="67">
        <f t="shared" si="18"/>
        <v>0</v>
      </c>
      <c r="AD121" s="253">
        <f t="shared" si="19"/>
        <v>0</v>
      </c>
      <c r="AE121" s="251"/>
      <c r="AF121" s="49"/>
    </row>
    <row r="122" spans="1:32" s="47" customFormat="1" ht="15">
      <c r="A122" s="129"/>
      <c r="B122" s="63">
        <v>57</v>
      </c>
      <c r="C122" s="63">
        <v>51</v>
      </c>
      <c r="D122" s="63" t="s">
        <v>405</v>
      </c>
      <c r="E122" s="74" t="s">
        <v>404</v>
      </c>
      <c r="F122" s="75" t="s">
        <v>97</v>
      </c>
      <c r="G122" s="76">
        <v>115</v>
      </c>
      <c r="H122" s="77">
        <v>4000</v>
      </c>
      <c r="I122" s="53">
        <v>97.457627118644069</v>
      </c>
      <c r="J122" s="50">
        <f>G122*H122</f>
        <v>460000</v>
      </c>
      <c r="K122" s="51">
        <f>H122</f>
        <v>4000</v>
      </c>
      <c r="L122" s="50">
        <f>K122*G122</f>
        <v>460000</v>
      </c>
      <c r="M122" s="50">
        <f>IF(L122&gt;J122,L122-J122,0)</f>
        <v>0</v>
      </c>
      <c r="N122" s="50">
        <f>IF(J122&gt;L122,J122-L122,0)</f>
        <v>0</v>
      </c>
      <c r="O122" s="66"/>
      <c r="P122" s="67">
        <f>O122*G122</f>
        <v>0</v>
      </c>
      <c r="Q122" s="68"/>
      <c r="R122" s="69">
        <f>Q122*G122</f>
        <v>0</v>
      </c>
      <c r="S122" s="69">
        <f>IF(R122&gt;P122,R122-P122,0)</f>
        <v>0</v>
      </c>
      <c r="T122" s="69">
        <f>IF(P122&gt;R122,P122-R122,0)</f>
        <v>0</v>
      </c>
      <c r="U122" s="70">
        <f>H122+O122</f>
        <v>4000</v>
      </c>
      <c r="V122" s="71">
        <f>U122*G122</f>
        <v>460000</v>
      </c>
      <c r="W122" s="68">
        <f>K122+Q122</f>
        <v>4000</v>
      </c>
      <c r="X122" s="67">
        <f>W122*G122</f>
        <v>460000</v>
      </c>
      <c r="Y122" s="67">
        <f>IF(X122&gt;V122,X122-V122,0)</f>
        <v>0</v>
      </c>
      <c r="Z122" s="72">
        <f>IF(V122&gt;X122,V122-X122,0)</f>
        <v>0</v>
      </c>
      <c r="AA122" s="68">
        <f>W122</f>
        <v>4000</v>
      </c>
      <c r="AB122" s="67">
        <f>AA122*G122</f>
        <v>460000</v>
      </c>
      <c r="AC122" s="67">
        <f t="shared" si="18"/>
        <v>0</v>
      </c>
      <c r="AD122" s="253">
        <f t="shared" si="19"/>
        <v>0</v>
      </c>
      <c r="AE122" s="251" t="s">
        <v>562</v>
      </c>
      <c r="AF122" s="49"/>
    </row>
    <row r="123" spans="1:32" s="47" customFormat="1" ht="21">
      <c r="A123" s="129"/>
      <c r="B123" s="143"/>
      <c r="C123" s="143"/>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c r="AA123" s="143"/>
      <c r="AB123" s="143"/>
      <c r="AC123" s="67">
        <f t="shared" si="18"/>
        <v>0</v>
      </c>
      <c r="AD123" s="253">
        <f t="shared" si="19"/>
        <v>0</v>
      </c>
      <c r="AE123" s="251"/>
      <c r="AF123" s="49"/>
    </row>
    <row r="124" spans="1:32" s="47" customFormat="1" ht="28.8">
      <c r="A124" s="129"/>
      <c r="B124" s="63">
        <v>58</v>
      </c>
      <c r="C124" s="63">
        <v>52</v>
      </c>
      <c r="D124" s="63" t="s">
        <v>403</v>
      </c>
      <c r="E124" s="78" t="s">
        <v>402</v>
      </c>
      <c r="F124" s="75" t="s">
        <v>393</v>
      </c>
      <c r="G124" s="76">
        <v>1525</v>
      </c>
      <c r="H124" s="77">
        <v>570</v>
      </c>
      <c r="I124" s="53">
        <v>1292.3728813559323</v>
      </c>
      <c r="J124" s="50">
        <f>G124*H124</f>
        <v>869250</v>
      </c>
      <c r="K124" s="51">
        <f>H124</f>
        <v>570</v>
      </c>
      <c r="L124" s="50">
        <f>K124*G124</f>
        <v>869250</v>
      </c>
      <c r="M124" s="50">
        <f>IF(L124&gt;J124,L124-J124,0)</f>
        <v>0</v>
      </c>
      <c r="N124" s="50">
        <f>IF(J124&gt;L124,J124-L124,0)</f>
        <v>0</v>
      </c>
      <c r="O124" s="66"/>
      <c r="P124" s="67">
        <f>O124*G124</f>
        <v>0</v>
      </c>
      <c r="Q124" s="68"/>
      <c r="R124" s="69">
        <f>Q124*G124</f>
        <v>0</v>
      </c>
      <c r="S124" s="69">
        <f>IF(R124&gt;P124,R124-P124,0)</f>
        <v>0</v>
      </c>
      <c r="T124" s="69">
        <f>IF(P124&gt;R124,P124-R124,0)</f>
        <v>0</v>
      </c>
      <c r="U124" s="70">
        <f>H124+O124</f>
        <v>570</v>
      </c>
      <c r="V124" s="71">
        <f>U124*G124</f>
        <v>869250</v>
      </c>
      <c r="W124" s="68">
        <f>K124+Q124</f>
        <v>570</v>
      </c>
      <c r="X124" s="67">
        <f>W124*G124</f>
        <v>869250</v>
      </c>
      <c r="Y124" s="67">
        <f>IF(X124&gt;V124,X124-V124,0)</f>
        <v>0</v>
      </c>
      <c r="Z124" s="72">
        <f>IF(V124&gt;X124,V124-X124,0)</f>
        <v>0</v>
      </c>
      <c r="AA124" s="68">
        <f>W124</f>
        <v>570</v>
      </c>
      <c r="AB124" s="67">
        <f>AA124*G124</f>
        <v>869250</v>
      </c>
      <c r="AC124" s="67">
        <f t="shared" si="18"/>
        <v>0</v>
      </c>
      <c r="AD124" s="253">
        <f t="shared" si="19"/>
        <v>0</v>
      </c>
      <c r="AE124" s="251" t="s">
        <v>562</v>
      </c>
      <c r="AF124" s="49"/>
    </row>
    <row r="125" spans="1:32" s="47" customFormat="1" ht="21">
      <c r="A125" s="129"/>
      <c r="B125" s="143"/>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c r="AA125" s="143"/>
      <c r="AB125" s="143"/>
      <c r="AC125" s="67">
        <f t="shared" si="18"/>
        <v>0</v>
      </c>
      <c r="AD125" s="253">
        <f t="shared" si="19"/>
        <v>0</v>
      </c>
      <c r="AE125" s="251"/>
      <c r="AF125" s="49"/>
    </row>
    <row r="126" spans="1:32" s="47" customFormat="1" ht="43.2">
      <c r="A126" s="129"/>
      <c r="B126" s="63">
        <v>59</v>
      </c>
      <c r="C126" s="63">
        <v>53</v>
      </c>
      <c r="D126" s="63" t="s">
        <v>401</v>
      </c>
      <c r="E126" s="78" t="s">
        <v>400</v>
      </c>
      <c r="F126" s="75" t="s">
        <v>393</v>
      </c>
      <c r="G126" s="76">
        <v>1100</v>
      </c>
      <c r="H126" s="77">
        <v>10</v>
      </c>
      <c r="I126" s="53">
        <v>932.20338983050851</v>
      </c>
      <c r="J126" s="50">
        <f>G126*H126</f>
        <v>11000</v>
      </c>
      <c r="K126" s="51">
        <f>H126</f>
        <v>10</v>
      </c>
      <c r="L126" s="50">
        <f>K126*G126</f>
        <v>11000</v>
      </c>
      <c r="M126" s="50">
        <f>IF(L126&gt;J126,L126-J126,0)</f>
        <v>0</v>
      </c>
      <c r="N126" s="50">
        <f>IF(J126&gt;L126,J126-L126,0)</f>
        <v>0</v>
      </c>
      <c r="O126" s="66"/>
      <c r="P126" s="67">
        <f>O126*G126</f>
        <v>0</v>
      </c>
      <c r="Q126" s="68"/>
      <c r="R126" s="69">
        <f>Q126*G126</f>
        <v>0</v>
      </c>
      <c r="S126" s="69">
        <f>IF(R126&gt;P126,R126-P126,0)</f>
        <v>0</v>
      </c>
      <c r="T126" s="69">
        <f>IF(P126&gt;R126,P126-R126,0)</f>
        <v>0</v>
      </c>
      <c r="U126" s="70">
        <f>H126+O126</f>
        <v>10</v>
      </c>
      <c r="V126" s="71">
        <f>U126*G126</f>
        <v>11000</v>
      </c>
      <c r="W126" s="68">
        <f>K126+Q126</f>
        <v>10</v>
      </c>
      <c r="X126" s="67">
        <f>W126*G126</f>
        <v>11000</v>
      </c>
      <c r="Y126" s="67">
        <f>IF(X126&gt;V126,X126-V126,0)</f>
        <v>0</v>
      </c>
      <c r="Z126" s="72">
        <f>IF(V126&gt;X126,V126-X126,0)</f>
        <v>0</v>
      </c>
      <c r="AA126" s="68">
        <f>W126</f>
        <v>10</v>
      </c>
      <c r="AB126" s="67">
        <f>AA126*G126</f>
        <v>11000</v>
      </c>
      <c r="AC126" s="67">
        <f t="shared" si="18"/>
        <v>0</v>
      </c>
      <c r="AD126" s="253">
        <f t="shared" si="19"/>
        <v>0</v>
      </c>
      <c r="AE126" s="251" t="s">
        <v>562</v>
      </c>
      <c r="AF126" s="49"/>
    </row>
    <row r="127" spans="1:32" s="47" customFormat="1" ht="21">
      <c r="A127" s="129"/>
      <c r="B127" s="143"/>
      <c r="C127" s="143"/>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c r="AA127" s="143"/>
      <c r="AB127" s="143"/>
      <c r="AC127" s="67">
        <f t="shared" si="18"/>
        <v>0</v>
      </c>
      <c r="AD127" s="253">
        <f t="shared" si="19"/>
        <v>0</v>
      </c>
      <c r="AE127" s="251"/>
      <c r="AF127" s="49"/>
    </row>
    <row r="128" spans="1:32" s="47" customFormat="1" ht="28.8">
      <c r="A128" s="129"/>
      <c r="B128" s="63">
        <v>60</v>
      </c>
      <c r="C128" s="63">
        <v>54</v>
      </c>
      <c r="D128" s="63" t="s">
        <v>399</v>
      </c>
      <c r="E128" s="74" t="s">
        <v>398</v>
      </c>
      <c r="F128" s="75" t="s">
        <v>393</v>
      </c>
      <c r="G128" s="76">
        <v>900</v>
      </c>
      <c r="H128" s="77">
        <v>25</v>
      </c>
      <c r="I128" s="53">
        <v>762.71186440677968</v>
      </c>
      <c r="J128" s="50">
        <f>G128*H128</f>
        <v>22500</v>
      </c>
      <c r="K128" s="51">
        <f>H128</f>
        <v>25</v>
      </c>
      <c r="L128" s="50">
        <f>K128*G128</f>
        <v>22500</v>
      </c>
      <c r="M128" s="50">
        <f>IF(L128&gt;J128,L128-J128,0)</f>
        <v>0</v>
      </c>
      <c r="N128" s="50">
        <f>IF(J128&gt;L128,J128-L128,0)</f>
        <v>0</v>
      </c>
      <c r="O128" s="66"/>
      <c r="P128" s="67">
        <f>O128*G128</f>
        <v>0</v>
      </c>
      <c r="Q128" s="68"/>
      <c r="R128" s="69">
        <f>Q128*G128</f>
        <v>0</v>
      </c>
      <c r="S128" s="69">
        <f>IF(R128&gt;P128,R128-P128,0)</f>
        <v>0</v>
      </c>
      <c r="T128" s="69">
        <f>IF(P128&gt;R128,P128-R128,0)</f>
        <v>0</v>
      </c>
      <c r="U128" s="70">
        <f>H128+O128</f>
        <v>25</v>
      </c>
      <c r="V128" s="71">
        <f>U128*G128</f>
        <v>22500</v>
      </c>
      <c r="W128" s="68">
        <f>K128+Q128</f>
        <v>25</v>
      </c>
      <c r="X128" s="67">
        <f>W128*G128</f>
        <v>22500</v>
      </c>
      <c r="Y128" s="67">
        <f>IF(X128&gt;V128,X128-V128,0)</f>
        <v>0</v>
      </c>
      <c r="Z128" s="72">
        <f>IF(V128&gt;X128,V128-X128,0)</f>
        <v>0</v>
      </c>
      <c r="AA128" s="68">
        <f>W128</f>
        <v>25</v>
      </c>
      <c r="AB128" s="67">
        <f>AA128*G128</f>
        <v>22500</v>
      </c>
      <c r="AC128" s="67">
        <f t="shared" si="18"/>
        <v>0</v>
      </c>
      <c r="AD128" s="253">
        <f t="shared" si="19"/>
        <v>0</v>
      </c>
      <c r="AE128" s="251" t="s">
        <v>562</v>
      </c>
      <c r="AF128" s="49"/>
    </row>
    <row r="129" spans="1:32" s="47" customFormat="1" ht="21">
      <c r="A129" s="129"/>
      <c r="B129" s="143"/>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c r="AA129" s="143"/>
      <c r="AB129" s="143"/>
      <c r="AC129" s="67">
        <f t="shared" si="18"/>
        <v>0</v>
      </c>
      <c r="AD129" s="253">
        <f t="shared" si="19"/>
        <v>0</v>
      </c>
      <c r="AE129" s="251"/>
      <c r="AF129" s="49"/>
    </row>
    <row r="130" spans="1:32" s="47" customFormat="1" ht="28.8">
      <c r="A130" s="129"/>
      <c r="B130" s="63">
        <v>61</v>
      </c>
      <c r="C130" s="63">
        <v>55</v>
      </c>
      <c r="D130" s="63" t="s">
        <v>397</v>
      </c>
      <c r="E130" s="74" t="s">
        <v>396</v>
      </c>
      <c r="F130" s="75" t="s">
        <v>393</v>
      </c>
      <c r="G130" s="76">
        <v>2800</v>
      </c>
      <c r="H130" s="77">
        <v>50</v>
      </c>
      <c r="I130" s="53">
        <v>2372.8813559322034</v>
      </c>
      <c r="J130" s="50">
        <f>G130*H130</f>
        <v>140000</v>
      </c>
      <c r="K130" s="51">
        <f>H130</f>
        <v>50</v>
      </c>
      <c r="L130" s="50">
        <f>K130*G130</f>
        <v>140000</v>
      </c>
      <c r="M130" s="50">
        <f>IF(L130&gt;J130,L130-J130,0)</f>
        <v>0</v>
      </c>
      <c r="N130" s="50">
        <f>IF(J130&gt;L130,J130-L130,0)</f>
        <v>0</v>
      </c>
      <c r="O130" s="66"/>
      <c r="P130" s="67">
        <f>O130*G130</f>
        <v>0</v>
      </c>
      <c r="Q130" s="68"/>
      <c r="R130" s="69">
        <f>Q130*G130</f>
        <v>0</v>
      </c>
      <c r="S130" s="69">
        <f>IF(R130&gt;P130,R130-P130,0)</f>
        <v>0</v>
      </c>
      <c r="T130" s="69">
        <f>IF(P130&gt;R130,P130-R130,0)</f>
        <v>0</v>
      </c>
      <c r="U130" s="70">
        <f>H130+O130</f>
        <v>50</v>
      </c>
      <c r="V130" s="71">
        <f>U130*G130</f>
        <v>140000</v>
      </c>
      <c r="W130" s="68">
        <f>K130+Q130</f>
        <v>50</v>
      </c>
      <c r="X130" s="67">
        <f>W130*G130</f>
        <v>140000</v>
      </c>
      <c r="Y130" s="67">
        <f>IF(X130&gt;V130,X130-V130,0)</f>
        <v>0</v>
      </c>
      <c r="Z130" s="72">
        <f>IF(V130&gt;X130,V130-X130,0)</f>
        <v>0</v>
      </c>
      <c r="AA130" s="68">
        <f>W130</f>
        <v>50</v>
      </c>
      <c r="AB130" s="67">
        <f>AA130*G130</f>
        <v>140000</v>
      </c>
      <c r="AC130" s="67">
        <f t="shared" si="18"/>
        <v>0</v>
      </c>
      <c r="AD130" s="253">
        <f t="shared" si="19"/>
        <v>0</v>
      </c>
      <c r="AE130" s="251" t="s">
        <v>562</v>
      </c>
      <c r="AF130" s="49"/>
    </row>
    <row r="131" spans="1:32" s="47" customFormat="1" ht="21">
      <c r="A131" s="129"/>
      <c r="B131" s="143"/>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c r="AA131" s="143"/>
      <c r="AB131" s="143"/>
      <c r="AC131" s="67">
        <f t="shared" si="18"/>
        <v>0</v>
      </c>
      <c r="AD131" s="253">
        <f t="shared" si="19"/>
        <v>0</v>
      </c>
      <c r="AE131" s="251"/>
      <c r="AF131" s="49"/>
    </row>
    <row r="132" spans="1:32" s="47" customFormat="1" ht="28.8">
      <c r="A132" s="129"/>
      <c r="B132" s="63">
        <v>62</v>
      </c>
      <c r="C132" s="63">
        <v>56</v>
      </c>
      <c r="D132" s="63" t="s">
        <v>395</v>
      </c>
      <c r="E132" s="74" t="s">
        <v>394</v>
      </c>
      <c r="F132" s="75" t="s">
        <v>393</v>
      </c>
      <c r="G132" s="76">
        <v>1400</v>
      </c>
      <c r="H132" s="77">
        <v>200</v>
      </c>
      <c r="I132" s="53">
        <v>1186.4406779661017</v>
      </c>
      <c r="J132" s="50">
        <f>G132*H132</f>
        <v>280000</v>
      </c>
      <c r="K132" s="51">
        <f>H132</f>
        <v>200</v>
      </c>
      <c r="L132" s="50">
        <f>K132*G132</f>
        <v>280000</v>
      </c>
      <c r="M132" s="50">
        <f>IF(L132&gt;J132,L132-J132,0)</f>
        <v>0</v>
      </c>
      <c r="N132" s="50">
        <f>IF(J132&gt;L132,J132-L132,0)</f>
        <v>0</v>
      </c>
      <c r="O132" s="66"/>
      <c r="P132" s="67">
        <f>O132*G132</f>
        <v>0</v>
      </c>
      <c r="Q132" s="68"/>
      <c r="R132" s="69">
        <f>Q132*G132</f>
        <v>0</v>
      </c>
      <c r="S132" s="69">
        <f>IF(R132&gt;P132,R132-P132,0)</f>
        <v>0</v>
      </c>
      <c r="T132" s="69">
        <f>IF(P132&gt;R132,P132-R132,0)</f>
        <v>0</v>
      </c>
      <c r="U132" s="70">
        <f>H132+O132</f>
        <v>200</v>
      </c>
      <c r="V132" s="71">
        <f>U132*G132</f>
        <v>280000</v>
      </c>
      <c r="W132" s="68">
        <f>K132+Q132</f>
        <v>200</v>
      </c>
      <c r="X132" s="67">
        <f>W132*G132</f>
        <v>280000</v>
      </c>
      <c r="Y132" s="67">
        <f>IF(X132&gt;V132,X132-V132,0)</f>
        <v>0</v>
      </c>
      <c r="Z132" s="72">
        <f>IF(V132&gt;X132,V132-X132,0)</f>
        <v>0</v>
      </c>
      <c r="AA132" s="68">
        <f>W132</f>
        <v>200</v>
      </c>
      <c r="AB132" s="67">
        <f>AA132*G132</f>
        <v>280000</v>
      </c>
      <c r="AC132" s="67">
        <f t="shared" si="18"/>
        <v>0</v>
      </c>
      <c r="AD132" s="253">
        <f t="shared" si="19"/>
        <v>0</v>
      </c>
      <c r="AE132" s="251" t="s">
        <v>562</v>
      </c>
      <c r="AF132" s="49"/>
    </row>
    <row r="133" spans="1:32" s="47" customFormat="1" ht="21">
      <c r="A133" s="129"/>
      <c r="B133" s="143"/>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c r="AA133" s="143"/>
      <c r="AB133" s="143"/>
      <c r="AC133" s="67">
        <f t="shared" si="18"/>
        <v>0</v>
      </c>
      <c r="AD133" s="253">
        <f t="shared" si="19"/>
        <v>0</v>
      </c>
      <c r="AE133" s="251"/>
      <c r="AF133" s="49"/>
    </row>
    <row r="134" spans="1:32" s="47" customFormat="1" ht="28.8">
      <c r="A134" s="129"/>
      <c r="B134" s="63">
        <v>63</v>
      </c>
      <c r="C134" s="63">
        <v>203</v>
      </c>
      <c r="D134" s="63" t="s">
        <v>392</v>
      </c>
      <c r="E134" s="74" t="s">
        <v>391</v>
      </c>
      <c r="F134" s="64" t="s">
        <v>3</v>
      </c>
      <c r="G134" s="65">
        <v>900</v>
      </c>
      <c r="H134" s="77">
        <v>200</v>
      </c>
      <c r="I134" s="53">
        <v>762.71186440677968</v>
      </c>
      <c r="J134" s="50">
        <f>G134*H134</f>
        <v>180000</v>
      </c>
      <c r="K134" s="51">
        <f>H134</f>
        <v>200</v>
      </c>
      <c r="L134" s="50">
        <f>K134*G134</f>
        <v>180000</v>
      </c>
      <c r="M134" s="50">
        <f>IF(L134&gt;J134,L134-J134,0)</f>
        <v>0</v>
      </c>
      <c r="N134" s="50">
        <f>IF(J134&gt;L134,J134-L134,0)</f>
        <v>0</v>
      </c>
      <c r="O134" s="66"/>
      <c r="P134" s="67">
        <f>O134*G134</f>
        <v>0</v>
      </c>
      <c r="Q134" s="68"/>
      <c r="R134" s="69">
        <f>Q134*G134</f>
        <v>0</v>
      </c>
      <c r="S134" s="69">
        <f>IF(R134&gt;P134,R134-P134,0)</f>
        <v>0</v>
      </c>
      <c r="T134" s="69">
        <f>IF(P134&gt;R134,P134-R134,0)</f>
        <v>0</v>
      </c>
      <c r="U134" s="70">
        <f>H134+O134</f>
        <v>200</v>
      </c>
      <c r="V134" s="71">
        <f>U134*G134</f>
        <v>180000</v>
      </c>
      <c r="W134" s="68">
        <f>K134+Q134</f>
        <v>200</v>
      </c>
      <c r="X134" s="67">
        <f>W134*G134</f>
        <v>180000</v>
      </c>
      <c r="Y134" s="67">
        <f>IF(X134&gt;V134,X134-V134,0)</f>
        <v>0</v>
      </c>
      <c r="Z134" s="72">
        <f>IF(V134&gt;X134,V134-X134,0)</f>
        <v>0</v>
      </c>
      <c r="AA134" s="68">
        <f>W134</f>
        <v>200</v>
      </c>
      <c r="AB134" s="67">
        <f>AA134*G134</f>
        <v>180000</v>
      </c>
      <c r="AC134" s="67">
        <f t="shared" ref="AC134:AC197" si="20">IF(AB134&gt;V134,AB134-V134,0)</f>
        <v>0</v>
      </c>
      <c r="AD134" s="253">
        <f t="shared" ref="AD134:AD197" si="21">IF(V134&gt;AB134,V134-AB134,0)</f>
        <v>0</v>
      </c>
      <c r="AE134" s="251" t="s">
        <v>562</v>
      </c>
      <c r="AF134" s="49"/>
    </row>
    <row r="135" spans="1:32" s="47" customFormat="1" ht="21">
      <c r="A135" s="129"/>
      <c r="B135" s="143"/>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c r="AA135" s="143"/>
      <c r="AB135" s="143"/>
      <c r="AC135" s="67">
        <f t="shared" si="20"/>
        <v>0</v>
      </c>
      <c r="AD135" s="253">
        <f t="shared" si="21"/>
        <v>0</v>
      </c>
      <c r="AE135" s="251"/>
      <c r="AF135" s="49"/>
    </row>
    <row r="136" spans="1:32" s="47" customFormat="1" ht="15">
      <c r="A136" s="129"/>
      <c r="B136" s="63">
        <v>64</v>
      </c>
      <c r="C136" s="63">
        <v>204</v>
      </c>
      <c r="D136" s="63" t="s">
        <v>390</v>
      </c>
      <c r="E136" s="74" t="s">
        <v>389</v>
      </c>
      <c r="F136" s="64" t="s">
        <v>3</v>
      </c>
      <c r="G136" s="65">
        <v>1600</v>
      </c>
      <c r="H136" s="77">
        <v>18</v>
      </c>
      <c r="I136" s="53">
        <v>1355.9322033898306</v>
      </c>
      <c r="J136" s="50">
        <f>G136*H136</f>
        <v>28800</v>
      </c>
      <c r="K136" s="51">
        <f>H136</f>
        <v>18</v>
      </c>
      <c r="L136" s="50">
        <f>K136*G136</f>
        <v>28800</v>
      </c>
      <c r="M136" s="50">
        <f>IF(L136&gt;J136,L136-J136,0)</f>
        <v>0</v>
      </c>
      <c r="N136" s="50">
        <f>IF(J136&gt;L136,J136-L136,0)</f>
        <v>0</v>
      </c>
      <c r="O136" s="66"/>
      <c r="P136" s="67">
        <f>O136*G136</f>
        <v>0</v>
      </c>
      <c r="Q136" s="68"/>
      <c r="R136" s="69">
        <f>Q136*G136</f>
        <v>0</v>
      </c>
      <c r="S136" s="69">
        <f>IF(R136&gt;P136,R136-P136,0)</f>
        <v>0</v>
      </c>
      <c r="T136" s="69">
        <f>IF(P136&gt;R136,P136-R136,0)</f>
        <v>0</v>
      </c>
      <c r="U136" s="70">
        <f>H136+O136</f>
        <v>18</v>
      </c>
      <c r="V136" s="71">
        <f>U136*G136</f>
        <v>28800</v>
      </c>
      <c r="W136" s="68">
        <f>K136+Q136</f>
        <v>18</v>
      </c>
      <c r="X136" s="67">
        <f>W136*G136</f>
        <v>28800</v>
      </c>
      <c r="Y136" s="67">
        <f>IF(X136&gt;V136,X136-V136,0)</f>
        <v>0</v>
      </c>
      <c r="Z136" s="72">
        <f>IF(V136&gt;X136,V136-X136,0)</f>
        <v>0</v>
      </c>
      <c r="AA136" s="68">
        <f>W136</f>
        <v>18</v>
      </c>
      <c r="AB136" s="67">
        <f>AA136*G136</f>
        <v>28800</v>
      </c>
      <c r="AC136" s="67">
        <f t="shared" si="20"/>
        <v>0</v>
      </c>
      <c r="AD136" s="253">
        <f t="shared" si="21"/>
        <v>0</v>
      </c>
      <c r="AE136" s="251" t="s">
        <v>562</v>
      </c>
      <c r="AF136" s="49"/>
    </row>
    <row r="137" spans="1:32" s="47" customFormat="1" ht="21">
      <c r="A137" s="129"/>
      <c r="B137" s="143"/>
      <c r="C137" s="143"/>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c r="AA137" s="143"/>
      <c r="AB137" s="143"/>
      <c r="AC137" s="67">
        <f t="shared" si="20"/>
        <v>0</v>
      </c>
      <c r="AD137" s="253">
        <f t="shared" si="21"/>
        <v>0</v>
      </c>
      <c r="AE137" s="251"/>
      <c r="AF137" s="49"/>
    </row>
    <row r="138" spans="1:32" s="47" customFormat="1" ht="15">
      <c r="A138" s="129"/>
      <c r="B138" s="63">
        <v>65</v>
      </c>
      <c r="C138" s="63">
        <v>205</v>
      </c>
      <c r="D138" s="63" t="s">
        <v>388</v>
      </c>
      <c r="E138" s="74" t="s">
        <v>387</v>
      </c>
      <c r="F138" s="64" t="s">
        <v>3</v>
      </c>
      <c r="G138" s="65">
        <v>18000</v>
      </c>
      <c r="H138" s="77">
        <v>4</v>
      </c>
      <c r="I138" s="53">
        <v>15254.237288135593</v>
      </c>
      <c r="J138" s="50">
        <f>G138*H138</f>
        <v>72000</v>
      </c>
      <c r="K138" s="51">
        <f>H138</f>
        <v>4</v>
      </c>
      <c r="L138" s="50">
        <f>K138*G138</f>
        <v>72000</v>
      </c>
      <c r="M138" s="50">
        <f>IF(L138&gt;J138,L138-J138,0)</f>
        <v>0</v>
      </c>
      <c r="N138" s="50">
        <f>IF(J138&gt;L138,J138-L138,0)</f>
        <v>0</v>
      </c>
      <c r="O138" s="66"/>
      <c r="P138" s="67">
        <f>O138*G138</f>
        <v>0</v>
      </c>
      <c r="Q138" s="68"/>
      <c r="R138" s="69">
        <f>Q138*G138</f>
        <v>0</v>
      </c>
      <c r="S138" s="69">
        <f>IF(R138&gt;P138,R138-P138,0)</f>
        <v>0</v>
      </c>
      <c r="T138" s="69">
        <f>IF(P138&gt;R138,P138-R138,0)</f>
        <v>0</v>
      </c>
      <c r="U138" s="70">
        <f>H138+O138</f>
        <v>4</v>
      </c>
      <c r="V138" s="71">
        <f>U138*G138</f>
        <v>72000</v>
      </c>
      <c r="W138" s="68">
        <f>K138+Q138</f>
        <v>4</v>
      </c>
      <c r="X138" s="67">
        <f>W138*G138</f>
        <v>72000</v>
      </c>
      <c r="Y138" s="67">
        <f>IF(X138&gt;V138,X138-V138,0)</f>
        <v>0</v>
      </c>
      <c r="Z138" s="72">
        <f>IF(V138&gt;X138,V138-X138,0)</f>
        <v>0</v>
      </c>
      <c r="AA138" s="68">
        <f>W138</f>
        <v>4</v>
      </c>
      <c r="AB138" s="67">
        <f>AA138*G138</f>
        <v>72000</v>
      </c>
      <c r="AC138" s="67">
        <f t="shared" si="20"/>
        <v>0</v>
      </c>
      <c r="AD138" s="253">
        <f t="shared" si="21"/>
        <v>0</v>
      </c>
      <c r="AE138" s="251" t="s">
        <v>562</v>
      </c>
      <c r="AF138" s="49"/>
    </row>
    <row r="139" spans="1:32" s="47" customFormat="1" ht="21">
      <c r="A139" s="129"/>
      <c r="B139" s="143"/>
      <c r="C139" s="143"/>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c r="AA139" s="143"/>
      <c r="AB139" s="143"/>
      <c r="AC139" s="67">
        <f t="shared" si="20"/>
        <v>0</v>
      </c>
      <c r="AD139" s="253">
        <f t="shared" si="21"/>
        <v>0</v>
      </c>
      <c r="AE139" s="251"/>
      <c r="AF139" s="49"/>
    </row>
    <row r="140" spans="1:32" ht="43.2">
      <c r="B140" s="63">
        <v>66</v>
      </c>
      <c r="C140" s="63">
        <v>57</v>
      </c>
      <c r="D140" s="63" t="s">
        <v>386</v>
      </c>
      <c r="E140" s="74" t="s">
        <v>385</v>
      </c>
      <c r="F140" s="75" t="s">
        <v>97</v>
      </c>
      <c r="G140" s="76">
        <v>36</v>
      </c>
      <c r="H140" s="77">
        <v>2000</v>
      </c>
      <c r="I140" s="53">
        <v>30.508474576271187</v>
      </c>
      <c r="J140" s="50">
        <f>G140*H140</f>
        <v>72000</v>
      </c>
      <c r="K140" s="51">
        <f>H140</f>
        <v>2000</v>
      </c>
      <c r="L140" s="50">
        <f>K140*G140</f>
        <v>72000</v>
      </c>
      <c r="M140" s="50">
        <f>IF(L140&gt;J140,L140-J140,0)</f>
        <v>0</v>
      </c>
      <c r="N140" s="50">
        <f>IF(J140&gt;L140,J140-L140,0)</f>
        <v>0</v>
      </c>
      <c r="O140" s="66"/>
      <c r="P140" s="67">
        <f>O140*G140</f>
        <v>0</v>
      </c>
      <c r="Q140" s="68"/>
      <c r="R140" s="69">
        <f>Q140*G140</f>
        <v>0</v>
      </c>
      <c r="S140" s="69">
        <f>IF(R140&gt;P140,R140-P140,0)</f>
        <v>0</v>
      </c>
      <c r="T140" s="69">
        <f>IF(P140&gt;R140,P140-R140,0)</f>
        <v>0</v>
      </c>
      <c r="U140" s="70">
        <f>H140+O140</f>
        <v>2000</v>
      </c>
      <c r="V140" s="71">
        <f>U140*G140</f>
        <v>72000</v>
      </c>
      <c r="W140" s="68">
        <f>K140+Q140</f>
        <v>2000</v>
      </c>
      <c r="X140" s="67">
        <f>W140*G140</f>
        <v>72000</v>
      </c>
      <c r="Y140" s="67">
        <f>IF(X140&gt;V140,X140-V140,0)</f>
        <v>0</v>
      </c>
      <c r="Z140" s="72">
        <f>IF(V140&gt;X140,V140-X140,0)</f>
        <v>0</v>
      </c>
      <c r="AA140" s="68">
        <f>W140</f>
        <v>2000</v>
      </c>
      <c r="AB140" s="67">
        <f>AA140*G140</f>
        <v>72000</v>
      </c>
      <c r="AC140" s="67">
        <f t="shared" si="20"/>
        <v>0</v>
      </c>
      <c r="AD140" s="253">
        <f t="shared" si="21"/>
        <v>0</v>
      </c>
      <c r="AE140" s="251" t="s">
        <v>562</v>
      </c>
      <c r="AF140" s="49"/>
    </row>
    <row r="141" spans="1:32" ht="21">
      <c r="B141" s="143"/>
      <c r="C141" s="143"/>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c r="AA141" s="143"/>
      <c r="AB141" s="143"/>
      <c r="AC141" s="67">
        <f t="shared" si="20"/>
        <v>0</v>
      </c>
      <c r="AD141" s="253">
        <f t="shared" si="21"/>
        <v>0</v>
      </c>
      <c r="AE141" s="251"/>
      <c r="AF141" s="49"/>
    </row>
    <row r="142" spans="1:32" ht="43.2">
      <c r="B142" s="63">
        <v>67</v>
      </c>
      <c r="C142" s="63">
        <v>58</v>
      </c>
      <c r="D142" s="63" t="s">
        <v>384</v>
      </c>
      <c r="E142" s="74" t="s">
        <v>383</v>
      </c>
      <c r="F142" s="75" t="s">
        <v>97</v>
      </c>
      <c r="G142" s="76">
        <v>100</v>
      </c>
      <c r="H142" s="77">
        <v>2000</v>
      </c>
      <c r="I142" s="53">
        <v>84.745762711864415</v>
      </c>
      <c r="J142" s="50">
        <f>G142*H142</f>
        <v>200000</v>
      </c>
      <c r="K142" s="51">
        <f>H142</f>
        <v>2000</v>
      </c>
      <c r="L142" s="50">
        <f>K142*G142</f>
        <v>200000</v>
      </c>
      <c r="M142" s="50">
        <f>IF(L142&gt;J142,L142-J142,0)</f>
        <v>0</v>
      </c>
      <c r="N142" s="50">
        <f>IF(J142&gt;L142,J142-L142,0)</f>
        <v>0</v>
      </c>
      <c r="O142" s="66"/>
      <c r="P142" s="67">
        <f>O142*G142</f>
        <v>0</v>
      </c>
      <c r="Q142" s="68"/>
      <c r="R142" s="69">
        <f>Q142*G142</f>
        <v>0</v>
      </c>
      <c r="S142" s="69">
        <f>IF(R142&gt;P142,R142-P142,0)</f>
        <v>0</v>
      </c>
      <c r="T142" s="69">
        <f>IF(P142&gt;R142,P142-R142,0)</f>
        <v>0</v>
      </c>
      <c r="U142" s="70">
        <f>H142+O142</f>
        <v>2000</v>
      </c>
      <c r="V142" s="71">
        <f>U142*G142</f>
        <v>200000</v>
      </c>
      <c r="W142" s="68">
        <f>K142+Q142</f>
        <v>2000</v>
      </c>
      <c r="X142" s="67">
        <f>W142*G142</f>
        <v>200000</v>
      </c>
      <c r="Y142" s="67">
        <f>IF(X142&gt;V142,X142-V142,0)</f>
        <v>0</v>
      </c>
      <c r="Z142" s="72">
        <f>IF(V142&gt;X142,V142-X142,0)</f>
        <v>0</v>
      </c>
      <c r="AA142" s="68">
        <f>W142</f>
        <v>2000</v>
      </c>
      <c r="AB142" s="67">
        <f>AA142*G142</f>
        <v>200000</v>
      </c>
      <c r="AC142" s="67">
        <f t="shared" si="20"/>
        <v>0</v>
      </c>
      <c r="AD142" s="253">
        <f t="shared" si="21"/>
        <v>0</v>
      </c>
      <c r="AE142" s="251" t="s">
        <v>562</v>
      </c>
      <c r="AF142" s="49"/>
    </row>
    <row r="143" spans="1:32" ht="21">
      <c r="B143" s="143"/>
      <c r="C143" s="143"/>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c r="AA143" s="143"/>
      <c r="AB143" s="143"/>
      <c r="AC143" s="67">
        <f t="shared" si="20"/>
        <v>0</v>
      </c>
      <c r="AD143" s="253">
        <f t="shared" si="21"/>
        <v>0</v>
      </c>
      <c r="AE143" s="251"/>
      <c r="AF143" s="49"/>
    </row>
    <row r="144" spans="1:32" ht="43.2">
      <c r="B144" s="63">
        <v>68</v>
      </c>
      <c r="C144" s="63">
        <v>59</v>
      </c>
      <c r="D144" s="63" t="s">
        <v>382</v>
      </c>
      <c r="E144" s="74" t="s">
        <v>381</v>
      </c>
      <c r="F144" s="75" t="s">
        <v>97</v>
      </c>
      <c r="G144" s="76">
        <v>145</v>
      </c>
      <c r="H144" s="77">
        <v>8000</v>
      </c>
      <c r="I144" s="53">
        <v>122.88135593220339</v>
      </c>
      <c r="J144" s="50">
        <f>G144*H144</f>
        <v>1160000</v>
      </c>
      <c r="K144" s="51">
        <f>H144</f>
        <v>8000</v>
      </c>
      <c r="L144" s="50">
        <f>K144*G144</f>
        <v>1160000</v>
      </c>
      <c r="M144" s="50">
        <f>IF(L144&gt;J144,L144-J144,0)</f>
        <v>0</v>
      </c>
      <c r="N144" s="50">
        <f>IF(J144&gt;L144,J144-L144,0)</f>
        <v>0</v>
      </c>
      <c r="O144" s="66"/>
      <c r="P144" s="67">
        <f>O144*G144</f>
        <v>0</v>
      </c>
      <c r="Q144" s="68"/>
      <c r="R144" s="69">
        <f>Q144*G144</f>
        <v>0</v>
      </c>
      <c r="S144" s="69">
        <f>IF(R144&gt;P144,R144-P144,0)</f>
        <v>0</v>
      </c>
      <c r="T144" s="69">
        <f>IF(P144&gt;R144,P144-R144,0)</f>
        <v>0</v>
      </c>
      <c r="U144" s="70">
        <f>H144+O144</f>
        <v>8000</v>
      </c>
      <c r="V144" s="71">
        <f>U144*G144</f>
        <v>1160000</v>
      </c>
      <c r="W144" s="68">
        <f>K144+Q144</f>
        <v>8000</v>
      </c>
      <c r="X144" s="67">
        <f>W144*G144</f>
        <v>1160000</v>
      </c>
      <c r="Y144" s="67">
        <f>IF(X144&gt;V144,X144-V144,0)</f>
        <v>0</v>
      </c>
      <c r="Z144" s="72">
        <f>IF(V144&gt;X144,V144-X144,0)</f>
        <v>0</v>
      </c>
      <c r="AA144" s="68">
        <f>W144</f>
        <v>8000</v>
      </c>
      <c r="AB144" s="67">
        <f>AA144*G144</f>
        <v>1160000</v>
      </c>
      <c r="AC144" s="67">
        <f t="shared" si="20"/>
        <v>0</v>
      </c>
      <c r="AD144" s="253">
        <f t="shared" si="21"/>
        <v>0</v>
      </c>
      <c r="AE144" s="251" t="s">
        <v>562</v>
      </c>
      <c r="AF144" s="49"/>
    </row>
    <row r="145" spans="2:32" ht="21">
      <c r="B145" s="143"/>
      <c r="C145" s="143"/>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c r="AA145" s="143"/>
      <c r="AB145" s="143"/>
      <c r="AC145" s="67">
        <f t="shared" si="20"/>
        <v>0</v>
      </c>
      <c r="AD145" s="253">
        <f t="shared" si="21"/>
        <v>0</v>
      </c>
      <c r="AE145" s="251"/>
      <c r="AF145" s="49"/>
    </row>
    <row r="146" spans="2:32" ht="43.2">
      <c r="B146" s="63">
        <v>69</v>
      </c>
      <c r="C146" s="63">
        <v>60</v>
      </c>
      <c r="D146" s="63" t="s">
        <v>380</v>
      </c>
      <c r="E146" s="74" t="s">
        <v>379</v>
      </c>
      <c r="F146" s="75" t="s">
        <v>97</v>
      </c>
      <c r="G146" s="76">
        <v>230</v>
      </c>
      <c r="H146" s="77">
        <v>5000</v>
      </c>
      <c r="I146" s="53">
        <v>194.91525423728814</v>
      </c>
      <c r="J146" s="50">
        <f>G146*H146</f>
        <v>1150000</v>
      </c>
      <c r="K146" s="51">
        <f>H146</f>
        <v>5000</v>
      </c>
      <c r="L146" s="50">
        <f>K146*G146</f>
        <v>1150000</v>
      </c>
      <c r="M146" s="50">
        <f>IF(L146&gt;J146,L146-J146,0)</f>
        <v>0</v>
      </c>
      <c r="N146" s="50">
        <f>IF(J146&gt;L146,J146-L146,0)</f>
        <v>0</v>
      </c>
      <c r="O146" s="66"/>
      <c r="P146" s="67">
        <f>O146*G146</f>
        <v>0</v>
      </c>
      <c r="Q146" s="68"/>
      <c r="R146" s="69">
        <f>Q146*G146</f>
        <v>0</v>
      </c>
      <c r="S146" s="69">
        <f>IF(R146&gt;P146,R146-P146,0)</f>
        <v>0</v>
      </c>
      <c r="T146" s="69">
        <f>IF(P146&gt;R146,P146-R146,0)</f>
        <v>0</v>
      </c>
      <c r="U146" s="70">
        <f>H146+O146</f>
        <v>5000</v>
      </c>
      <c r="V146" s="71">
        <f>U146*G146</f>
        <v>1150000</v>
      </c>
      <c r="W146" s="68">
        <f>K146+Q146</f>
        <v>5000</v>
      </c>
      <c r="X146" s="67">
        <f>W146*G146</f>
        <v>1150000</v>
      </c>
      <c r="Y146" s="67">
        <f>IF(X146&gt;V146,X146-V146,0)</f>
        <v>0</v>
      </c>
      <c r="Z146" s="72">
        <f>IF(V146&gt;X146,V146-X146,0)</f>
        <v>0</v>
      </c>
      <c r="AA146" s="68">
        <f>W146</f>
        <v>5000</v>
      </c>
      <c r="AB146" s="67">
        <f>AA146*G146</f>
        <v>1150000</v>
      </c>
      <c r="AC146" s="67">
        <f t="shared" si="20"/>
        <v>0</v>
      </c>
      <c r="AD146" s="253">
        <f t="shared" si="21"/>
        <v>0</v>
      </c>
      <c r="AE146" s="251" t="s">
        <v>562</v>
      </c>
      <c r="AF146" s="49"/>
    </row>
    <row r="147" spans="2:32" ht="21">
      <c r="B147" s="143"/>
      <c r="C147" s="143"/>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c r="AA147" s="143"/>
      <c r="AB147" s="143"/>
      <c r="AC147" s="67">
        <f t="shared" si="20"/>
        <v>0</v>
      </c>
      <c r="AD147" s="253">
        <f t="shared" si="21"/>
        <v>0</v>
      </c>
      <c r="AE147" s="251"/>
      <c r="AF147" s="49"/>
    </row>
    <row r="148" spans="2:32" ht="43.2">
      <c r="B148" s="63">
        <v>70</v>
      </c>
      <c r="C148" s="63">
        <v>61</v>
      </c>
      <c r="D148" s="63" t="s">
        <v>378</v>
      </c>
      <c r="E148" s="74" t="s">
        <v>377</v>
      </c>
      <c r="F148" s="75" t="s">
        <v>97</v>
      </c>
      <c r="G148" s="76">
        <v>325.00000000000006</v>
      </c>
      <c r="H148" s="77">
        <v>300</v>
      </c>
      <c r="I148" s="53">
        <v>275.42372881355936</v>
      </c>
      <c r="J148" s="50">
        <f>G148*H148</f>
        <v>97500.000000000015</v>
      </c>
      <c r="K148" s="51">
        <f>H148</f>
        <v>300</v>
      </c>
      <c r="L148" s="50">
        <f>K148*G148</f>
        <v>97500.000000000015</v>
      </c>
      <c r="M148" s="50">
        <f>IF(L148&gt;J148,L148-J148,0)</f>
        <v>0</v>
      </c>
      <c r="N148" s="50">
        <f>IF(J148&gt;L148,J148-L148,0)</f>
        <v>0</v>
      </c>
      <c r="O148" s="66"/>
      <c r="P148" s="67">
        <f>O148*G148</f>
        <v>0</v>
      </c>
      <c r="Q148" s="68"/>
      <c r="R148" s="69">
        <f>Q148*G148</f>
        <v>0</v>
      </c>
      <c r="S148" s="69">
        <f>IF(R148&gt;P148,R148-P148,0)</f>
        <v>0</v>
      </c>
      <c r="T148" s="69">
        <f>IF(P148&gt;R148,P148-R148,0)</f>
        <v>0</v>
      </c>
      <c r="U148" s="70">
        <f>H148+O148</f>
        <v>300</v>
      </c>
      <c r="V148" s="71">
        <f>U148*G148</f>
        <v>97500.000000000015</v>
      </c>
      <c r="W148" s="68">
        <f>K148+Q148</f>
        <v>300</v>
      </c>
      <c r="X148" s="67">
        <f>W148*G148</f>
        <v>97500.000000000015</v>
      </c>
      <c r="Y148" s="67">
        <f>IF(X148&gt;V148,X148-V148,0)</f>
        <v>0</v>
      </c>
      <c r="Z148" s="72">
        <f>IF(V148&gt;X148,V148-X148,0)</f>
        <v>0</v>
      </c>
      <c r="AA148" s="68">
        <f>W148</f>
        <v>300</v>
      </c>
      <c r="AB148" s="67">
        <f>AA148*G148</f>
        <v>97500.000000000015</v>
      </c>
      <c r="AC148" s="67">
        <f t="shared" si="20"/>
        <v>0</v>
      </c>
      <c r="AD148" s="253">
        <f t="shared" si="21"/>
        <v>0</v>
      </c>
      <c r="AE148" s="251" t="s">
        <v>562</v>
      </c>
      <c r="AF148" s="49"/>
    </row>
    <row r="149" spans="2:32" ht="21">
      <c r="B149" s="143"/>
      <c r="C149" s="143"/>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c r="AA149" s="143"/>
      <c r="AB149" s="143"/>
      <c r="AC149" s="67">
        <f t="shared" si="20"/>
        <v>0</v>
      </c>
      <c r="AD149" s="253">
        <f t="shared" si="21"/>
        <v>0</v>
      </c>
      <c r="AE149" s="251"/>
      <c r="AF149" s="49"/>
    </row>
    <row r="150" spans="2:32" ht="43.2">
      <c r="B150" s="63">
        <v>71</v>
      </c>
      <c r="C150" s="63">
        <v>62</v>
      </c>
      <c r="D150" s="63" t="s">
        <v>376</v>
      </c>
      <c r="E150" s="74" t="s">
        <v>375</v>
      </c>
      <c r="F150" s="75" t="s">
        <v>97</v>
      </c>
      <c r="G150" s="76">
        <v>545</v>
      </c>
      <c r="H150" s="77">
        <v>300</v>
      </c>
      <c r="I150" s="53">
        <v>461.86440677966107</v>
      </c>
      <c r="J150" s="50">
        <f>G150*H150</f>
        <v>163500</v>
      </c>
      <c r="K150" s="51">
        <f>H150</f>
        <v>300</v>
      </c>
      <c r="L150" s="50">
        <f>K150*G150</f>
        <v>163500</v>
      </c>
      <c r="M150" s="50">
        <f>IF(L150&gt;J150,L150-J150,0)</f>
        <v>0</v>
      </c>
      <c r="N150" s="50">
        <f>IF(J150&gt;L150,J150-L150,0)</f>
        <v>0</v>
      </c>
      <c r="O150" s="66"/>
      <c r="P150" s="67">
        <f>O150*G150</f>
        <v>0</v>
      </c>
      <c r="Q150" s="68"/>
      <c r="R150" s="69">
        <f>Q150*G150</f>
        <v>0</v>
      </c>
      <c r="S150" s="69">
        <f>IF(R150&gt;P150,R150-P150,0)</f>
        <v>0</v>
      </c>
      <c r="T150" s="69">
        <f>IF(P150&gt;R150,P150-R150,0)</f>
        <v>0</v>
      </c>
      <c r="U150" s="70">
        <f>H150+O150</f>
        <v>300</v>
      </c>
      <c r="V150" s="71">
        <f>U150*G150</f>
        <v>163500</v>
      </c>
      <c r="W150" s="68">
        <f>K150+Q150</f>
        <v>300</v>
      </c>
      <c r="X150" s="67">
        <f>W150*G150</f>
        <v>163500</v>
      </c>
      <c r="Y150" s="67">
        <f>IF(X150&gt;V150,X150-V150,0)</f>
        <v>0</v>
      </c>
      <c r="Z150" s="72">
        <f>IF(V150&gt;X150,V150-X150,0)</f>
        <v>0</v>
      </c>
      <c r="AA150" s="68">
        <f>W150</f>
        <v>300</v>
      </c>
      <c r="AB150" s="67">
        <f>AA150*G150</f>
        <v>163500</v>
      </c>
      <c r="AC150" s="67">
        <f t="shared" si="20"/>
        <v>0</v>
      </c>
      <c r="AD150" s="253">
        <f t="shared" si="21"/>
        <v>0</v>
      </c>
      <c r="AE150" s="251" t="s">
        <v>562</v>
      </c>
      <c r="AF150" s="49"/>
    </row>
    <row r="151" spans="2:32" ht="21">
      <c r="B151" s="143"/>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c r="AA151" s="143"/>
      <c r="AB151" s="143"/>
      <c r="AC151" s="67">
        <f t="shared" si="20"/>
        <v>0</v>
      </c>
      <c r="AD151" s="253">
        <f t="shared" si="21"/>
        <v>0</v>
      </c>
      <c r="AE151" s="251"/>
      <c r="AF151" s="49"/>
    </row>
    <row r="152" spans="2:32" ht="43.2">
      <c r="B152" s="63">
        <v>72</v>
      </c>
      <c r="C152" s="63">
        <v>63</v>
      </c>
      <c r="D152" s="63" t="s">
        <v>374</v>
      </c>
      <c r="E152" s="74" t="s">
        <v>373</v>
      </c>
      <c r="F152" s="75" t="s">
        <v>97</v>
      </c>
      <c r="G152" s="76">
        <v>849.99999999999989</v>
      </c>
      <c r="H152" s="77">
        <v>500</v>
      </c>
      <c r="I152" s="53">
        <v>720.33898305084745</v>
      </c>
      <c r="J152" s="50">
        <f>G152*H152</f>
        <v>424999.99999999994</v>
      </c>
      <c r="K152" s="51">
        <f>H152</f>
        <v>500</v>
      </c>
      <c r="L152" s="50">
        <f>K152*G152</f>
        <v>424999.99999999994</v>
      </c>
      <c r="M152" s="50">
        <f>IF(L152&gt;J152,L152-J152,0)</f>
        <v>0</v>
      </c>
      <c r="N152" s="50">
        <f>IF(J152&gt;L152,J152-L152,0)</f>
        <v>0</v>
      </c>
      <c r="O152" s="66"/>
      <c r="P152" s="67">
        <f>O152*G152</f>
        <v>0</v>
      </c>
      <c r="Q152" s="68"/>
      <c r="R152" s="69">
        <f>Q152*G152</f>
        <v>0</v>
      </c>
      <c r="S152" s="69">
        <f>IF(R152&gt;P152,R152-P152,0)</f>
        <v>0</v>
      </c>
      <c r="T152" s="69">
        <f>IF(P152&gt;R152,P152-R152,0)</f>
        <v>0</v>
      </c>
      <c r="U152" s="70">
        <f>H152+O152</f>
        <v>500</v>
      </c>
      <c r="V152" s="71">
        <f>U152*G152</f>
        <v>424999.99999999994</v>
      </c>
      <c r="W152" s="68">
        <f>K152+Q152</f>
        <v>500</v>
      </c>
      <c r="X152" s="67">
        <f>W152*G152</f>
        <v>424999.99999999994</v>
      </c>
      <c r="Y152" s="67">
        <f>IF(X152&gt;V152,X152-V152,0)</f>
        <v>0</v>
      </c>
      <c r="Z152" s="72">
        <f>IF(V152&gt;X152,V152-X152,0)</f>
        <v>0</v>
      </c>
      <c r="AA152" s="68">
        <f>W152</f>
        <v>500</v>
      </c>
      <c r="AB152" s="67">
        <f>AA152*G152</f>
        <v>424999.99999999994</v>
      </c>
      <c r="AC152" s="67">
        <f t="shared" si="20"/>
        <v>0</v>
      </c>
      <c r="AD152" s="253">
        <f t="shared" si="21"/>
        <v>0</v>
      </c>
      <c r="AE152" s="251" t="s">
        <v>562</v>
      </c>
      <c r="AF152" s="49"/>
    </row>
    <row r="153" spans="2:32" ht="21">
      <c r="B153" s="143"/>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c r="AA153" s="143"/>
      <c r="AB153" s="143"/>
      <c r="AC153" s="67">
        <f t="shared" si="20"/>
        <v>0</v>
      </c>
      <c r="AD153" s="253">
        <f t="shared" si="21"/>
        <v>0</v>
      </c>
      <c r="AE153" s="251"/>
      <c r="AF153" s="49"/>
    </row>
    <row r="154" spans="2:32" ht="28.8">
      <c r="B154" s="63">
        <v>73</v>
      </c>
      <c r="C154" s="63">
        <v>64</v>
      </c>
      <c r="D154" s="63" t="s">
        <v>372</v>
      </c>
      <c r="E154" s="74" t="s">
        <v>371</v>
      </c>
      <c r="F154" s="64" t="s">
        <v>3</v>
      </c>
      <c r="G154" s="65">
        <v>1800</v>
      </c>
      <c r="H154" s="77">
        <v>8</v>
      </c>
      <c r="I154" s="53">
        <v>1525.4237288135594</v>
      </c>
      <c r="J154" s="50">
        <f>G154*H154</f>
        <v>14400</v>
      </c>
      <c r="K154" s="51">
        <f>H154</f>
        <v>8</v>
      </c>
      <c r="L154" s="50">
        <f>K154*G154</f>
        <v>14400</v>
      </c>
      <c r="M154" s="50">
        <f>IF(L154&gt;J154,L154-J154,0)</f>
        <v>0</v>
      </c>
      <c r="N154" s="50">
        <f>IF(J154&gt;L154,J154-L154,0)</f>
        <v>0</v>
      </c>
      <c r="O154" s="66"/>
      <c r="P154" s="67">
        <f>O154*G154</f>
        <v>0</v>
      </c>
      <c r="Q154" s="68"/>
      <c r="R154" s="69">
        <f>Q154*G154</f>
        <v>0</v>
      </c>
      <c r="S154" s="69">
        <f>IF(R154&gt;P154,R154-P154,0)</f>
        <v>0</v>
      </c>
      <c r="T154" s="69">
        <f>IF(P154&gt;R154,P154-R154,0)</f>
        <v>0</v>
      </c>
      <c r="U154" s="70">
        <f>H154+O154</f>
        <v>8</v>
      </c>
      <c r="V154" s="71">
        <f>U154*G154</f>
        <v>14400</v>
      </c>
      <c r="W154" s="68">
        <f>K154+Q154</f>
        <v>8</v>
      </c>
      <c r="X154" s="67">
        <f>W154*G154</f>
        <v>14400</v>
      </c>
      <c r="Y154" s="67">
        <f>IF(X154&gt;V154,X154-V154,0)</f>
        <v>0</v>
      </c>
      <c r="Z154" s="72">
        <f>IF(V154&gt;X154,V154-X154,0)</f>
        <v>0</v>
      </c>
      <c r="AA154" s="68">
        <f>W154</f>
        <v>8</v>
      </c>
      <c r="AB154" s="67">
        <f>AA154*G154</f>
        <v>14400</v>
      </c>
      <c r="AC154" s="67">
        <f t="shared" si="20"/>
        <v>0</v>
      </c>
      <c r="AD154" s="253">
        <f t="shared" si="21"/>
        <v>0</v>
      </c>
      <c r="AE154" s="251" t="s">
        <v>562</v>
      </c>
      <c r="AF154" s="49"/>
    </row>
    <row r="155" spans="2:32" ht="21">
      <c r="B155" s="143"/>
      <c r="C155" s="143"/>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c r="AA155" s="143"/>
      <c r="AB155" s="143"/>
      <c r="AC155" s="67">
        <f t="shared" si="20"/>
        <v>0</v>
      </c>
      <c r="AD155" s="253">
        <f t="shared" si="21"/>
        <v>0</v>
      </c>
      <c r="AE155" s="251"/>
      <c r="AF155" s="49"/>
    </row>
    <row r="156" spans="2:32" ht="43.2">
      <c r="B156" s="63">
        <v>74</v>
      </c>
      <c r="C156" s="63">
        <v>65</v>
      </c>
      <c r="D156" s="63" t="s">
        <v>370</v>
      </c>
      <c r="E156" s="74" t="s">
        <v>369</v>
      </c>
      <c r="F156" s="64" t="s">
        <v>3</v>
      </c>
      <c r="G156" s="65">
        <v>13000</v>
      </c>
      <c r="H156" s="63">
        <v>10</v>
      </c>
      <c r="I156" s="53">
        <v>11016.949152542373</v>
      </c>
      <c r="J156" s="50">
        <f>G156*H156</f>
        <v>130000</v>
      </c>
      <c r="K156" s="51">
        <f>H156</f>
        <v>10</v>
      </c>
      <c r="L156" s="50">
        <f>K156*G156</f>
        <v>130000</v>
      </c>
      <c r="M156" s="50">
        <f>IF(L156&gt;J156,L156-J156,0)</f>
        <v>0</v>
      </c>
      <c r="N156" s="50">
        <f>IF(J156&gt;L156,J156-L156,0)</f>
        <v>0</v>
      </c>
      <c r="O156" s="66"/>
      <c r="P156" s="67">
        <f>O156*G156</f>
        <v>0</v>
      </c>
      <c r="Q156" s="68"/>
      <c r="R156" s="69">
        <f>Q156*G156</f>
        <v>0</v>
      </c>
      <c r="S156" s="69">
        <f>IF(R156&gt;P156,R156-P156,0)</f>
        <v>0</v>
      </c>
      <c r="T156" s="69">
        <f>IF(P156&gt;R156,P156-R156,0)</f>
        <v>0</v>
      </c>
      <c r="U156" s="70">
        <f>H156+O156</f>
        <v>10</v>
      </c>
      <c r="V156" s="71">
        <f>U156*G156</f>
        <v>130000</v>
      </c>
      <c r="W156" s="68">
        <f>K156+Q156</f>
        <v>10</v>
      </c>
      <c r="X156" s="67">
        <f>W156*G156</f>
        <v>130000</v>
      </c>
      <c r="Y156" s="67">
        <f>IF(X156&gt;V156,X156-V156,0)</f>
        <v>0</v>
      </c>
      <c r="Z156" s="72">
        <f>IF(V156&gt;X156,V156-X156,0)</f>
        <v>0</v>
      </c>
      <c r="AA156" s="68">
        <f>W156</f>
        <v>10</v>
      </c>
      <c r="AB156" s="67">
        <f>AA156*G156</f>
        <v>130000</v>
      </c>
      <c r="AC156" s="67">
        <f t="shared" si="20"/>
        <v>0</v>
      </c>
      <c r="AD156" s="253">
        <f t="shared" si="21"/>
        <v>0</v>
      </c>
      <c r="AE156" s="251" t="s">
        <v>562</v>
      </c>
      <c r="AF156" s="49"/>
    </row>
    <row r="157" spans="2:32" ht="21">
      <c r="B157" s="143"/>
      <c r="C157" s="143"/>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c r="AA157" s="143"/>
      <c r="AB157" s="143"/>
      <c r="AC157" s="67">
        <f t="shared" si="20"/>
        <v>0</v>
      </c>
      <c r="AD157" s="253">
        <f t="shared" si="21"/>
        <v>0</v>
      </c>
      <c r="AE157" s="251"/>
      <c r="AF157" s="49"/>
    </row>
    <row r="158" spans="2:32" ht="43.2">
      <c r="B158" s="63">
        <v>75</v>
      </c>
      <c r="C158" s="63">
        <v>230</v>
      </c>
      <c r="D158" s="63" t="s">
        <v>368</v>
      </c>
      <c r="E158" s="74" t="s">
        <v>367</v>
      </c>
      <c r="F158" s="64" t="s">
        <v>3</v>
      </c>
      <c r="G158" s="65">
        <v>13000</v>
      </c>
      <c r="H158" s="63">
        <v>14</v>
      </c>
      <c r="I158" s="53">
        <v>11016.949152542373</v>
      </c>
      <c r="J158" s="50">
        <f>G158*H158</f>
        <v>182000</v>
      </c>
      <c r="K158" s="51">
        <f>H158</f>
        <v>14</v>
      </c>
      <c r="L158" s="50">
        <f>K158*G158</f>
        <v>182000</v>
      </c>
      <c r="M158" s="50">
        <f>IF(L158&gt;J158,L158-J158,0)</f>
        <v>0</v>
      </c>
      <c r="N158" s="50">
        <f>IF(J158&gt;L158,J158-L158,0)</f>
        <v>0</v>
      </c>
      <c r="O158" s="66"/>
      <c r="P158" s="67">
        <f>O158*G158</f>
        <v>0</v>
      </c>
      <c r="Q158" s="68"/>
      <c r="R158" s="69">
        <f>Q158*G158</f>
        <v>0</v>
      </c>
      <c r="S158" s="69">
        <f>IF(R158&gt;P158,R158-P158,0)</f>
        <v>0</v>
      </c>
      <c r="T158" s="69">
        <f>IF(P158&gt;R158,P158-R158,0)</f>
        <v>0</v>
      </c>
      <c r="U158" s="70">
        <f>H158+O158</f>
        <v>14</v>
      </c>
      <c r="V158" s="71">
        <f>U158*G158</f>
        <v>182000</v>
      </c>
      <c r="W158" s="68">
        <f>K158+Q158</f>
        <v>14</v>
      </c>
      <c r="X158" s="67">
        <f>W158*G158</f>
        <v>182000</v>
      </c>
      <c r="Y158" s="67">
        <f>IF(X158&gt;V158,X158-V158,0)</f>
        <v>0</v>
      </c>
      <c r="Z158" s="72">
        <f>IF(V158&gt;X158,V158-X158,0)</f>
        <v>0</v>
      </c>
      <c r="AA158" s="68">
        <f>W158</f>
        <v>14</v>
      </c>
      <c r="AB158" s="67">
        <f>AA158*G158</f>
        <v>182000</v>
      </c>
      <c r="AC158" s="67">
        <f t="shared" si="20"/>
        <v>0</v>
      </c>
      <c r="AD158" s="253">
        <f t="shared" si="21"/>
        <v>0</v>
      </c>
      <c r="AE158" s="251" t="s">
        <v>562</v>
      </c>
      <c r="AF158" s="49"/>
    </row>
    <row r="159" spans="2:32" ht="21">
      <c r="B159" s="143"/>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c r="AA159" s="143"/>
      <c r="AB159" s="143"/>
      <c r="AC159" s="67">
        <f t="shared" si="20"/>
        <v>0</v>
      </c>
      <c r="AD159" s="253">
        <f t="shared" si="21"/>
        <v>0</v>
      </c>
      <c r="AE159" s="251"/>
      <c r="AF159" s="49"/>
    </row>
    <row r="160" spans="2:32" ht="28.8">
      <c r="B160" s="63">
        <v>76</v>
      </c>
      <c r="C160" s="63">
        <v>66</v>
      </c>
      <c r="D160" s="63" t="s">
        <v>366</v>
      </c>
      <c r="E160" s="74" t="s">
        <v>365</v>
      </c>
      <c r="F160" s="64" t="s">
        <v>3</v>
      </c>
      <c r="G160" s="65">
        <v>50000</v>
      </c>
      <c r="H160" s="63">
        <v>5</v>
      </c>
      <c r="I160" s="53">
        <v>42372.881355932208</v>
      </c>
      <c r="J160" s="50">
        <f>G160*H160</f>
        <v>250000</v>
      </c>
      <c r="K160" s="51">
        <f>H160</f>
        <v>5</v>
      </c>
      <c r="L160" s="50">
        <f>K160*G160</f>
        <v>250000</v>
      </c>
      <c r="M160" s="50">
        <f>IF(L160&gt;J160,L160-J160,0)</f>
        <v>0</v>
      </c>
      <c r="N160" s="50">
        <f>IF(J160&gt;L160,J160-L160,0)</f>
        <v>0</v>
      </c>
      <c r="O160" s="66"/>
      <c r="P160" s="67">
        <f>O160*G160</f>
        <v>0</v>
      </c>
      <c r="Q160" s="68"/>
      <c r="R160" s="69">
        <f>Q160*G160</f>
        <v>0</v>
      </c>
      <c r="S160" s="69">
        <f>IF(R160&gt;P160,R160-P160,0)</f>
        <v>0</v>
      </c>
      <c r="T160" s="69">
        <f>IF(P160&gt;R160,P160-R160,0)</f>
        <v>0</v>
      </c>
      <c r="U160" s="70">
        <f>H160+O160</f>
        <v>5</v>
      </c>
      <c r="V160" s="71">
        <f>U160*G160</f>
        <v>250000</v>
      </c>
      <c r="W160" s="68">
        <f>K160+Q160</f>
        <v>5</v>
      </c>
      <c r="X160" s="67">
        <f>W160*G160</f>
        <v>250000</v>
      </c>
      <c r="Y160" s="67">
        <f>IF(X160&gt;V160,X160-V160,0)</f>
        <v>0</v>
      </c>
      <c r="Z160" s="72">
        <f>IF(V160&gt;X160,V160-X160,0)</f>
        <v>0</v>
      </c>
      <c r="AA160" s="68">
        <f>W160</f>
        <v>5</v>
      </c>
      <c r="AB160" s="67">
        <f>AA160*G160</f>
        <v>250000</v>
      </c>
      <c r="AC160" s="67">
        <f t="shared" si="20"/>
        <v>0</v>
      </c>
      <c r="AD160" s="253">
        <f t="shared" si="21"/>
        <v>0</v>
      </c>
      <c r="AE160" s="251" t="s">
        <v>562</v>
      </c>
      <c r="AF160" s="49"/>
    </row>
    <row r="161" spans="2:32" ht="21">
      <c r="B161" s="143"/>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c r="AA161" s="143"/>
      <c r="AB161" s="143"/>
      <c r="AC161" s="67">
        <f t="shared" si="20"/>
        <v>0</v>
      </c>
      <c r="AD161" s="253">
        <f t="shared" si="21"/>
        <v>0</v>
      </c>
      <c r="AE161" s="251"/>
      <c r="AF161" s="49"/>
    </row>
    <row r="162" spans="2:32" ht="43.2">
      <c r="B162" s="63">
        <v>77</v>
      </c>
      <c r="C162" s="63">
        <v>67</v>
      </c>
      <c r="D162" s="63" t="s">
        <v>364</v>
      </c>
      <c r="E162" s="74" t="s">
        <v>363</v>
      </c>
      <c r="F162" s="64" t="s">
        <v>3</v>
      </c>
      <c r="G162" s="65">
        <v>6000</v>
      </c>
      <c r="H162" s="63">
        <v>10</v>
      </c>
      <c r="I162" s="53">
        <v>5084.7457627118647</v>
      </c>
      <c r="J162" s="50">
        <f>G162*H162</f>
        <v>60000</v>
      </c>
      <c r="K162" s="51">
        <f>H162</f>
        <v>10</v>
      </c>
      <c r="L162" s="50">
        <f>K162*G162</f>
        <v>60000</v>
      </c>
      <c r="M162" s="50">
        <f>IF(L162&gt;J162,L162-J162,0)</f>
        <v>0</v>
      </c>
      <c r="N162" s="50">
        <f>IF(J162&gt;L162,J162-L162,0)</f>
        <v>0</v>
      </c>
      <c r="O162" s="66"/>
      <c r="P162" s="67">
        <f>O162*G162</f>
        <v>0</v>
      </c>
      <c r="Q162" s="68"/>
      <c r="R162" s="69">
        <f>Q162*G162</f>
        <v>0</v>
      </c>
      <c r="S162" s="69">
        <f>IF(R162&gt;P162,R162-P162,0)</f>
        <v>0</v>
      </c>
      <c r="T162" s="69">
        <f>IF(P162&gt;R162,P162-R162,0)</f>
        <v>0</v>
      </c>
      <c r="U162" s="70">
        <f>H162+O162</f>
        <v>10</v>
      </c>
      <c r="V162" s="71">
        <f>U162*G162</f>
        <v>60000</v>
      </c>
      <c r="W162" s="68">
        <f>K162+Q162</f>
        <v>10</v>
      </c>
      <c r="X162" s="67">
        <f>W162*G162</f>
        <v>60000</v>
      </c>
      <c r="Y162" s="67">
        <f>IF(X162&gt;V162,X162-V162,0)</f>
        <v>0</v>
      </c>
      <c r="Z162" s="72">
        <f>IF(V162&gt;X162,V162-X162,0)</f>
        <v>0</v>
      </c>
      <c r="AA162" s="68">
        <f>W162</f>
        <v>10</v>
      </c>
      <c r="AB162" s="67">
        <f>AA162*G162</f>
        <v>60000</v>
      </c>
      <c r="AC162" s="67">
        <f t="shared" si="20"/>
        <v>0</v>
      </c>
      <c r="AD162" s="253">
        <f t="shared" si="21"/>
        <v>0</v>
      </c>
      <c r="AE162" s="251" t="s">
        <v>562</v>
      </c>
      <c r="AF162" s="49"/>
    </row>
    <row r="163" spans="2:32" ht="21">
      <c r="B163" s="143"/>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c r="AA163" s="143"/>
      <c r="AB163" s="143"/>
      <c r="AC163" s="67">
        <f t="shared" si="20"/>
        <v>0</v>
      </c>
      <c r="AD163" s="253">
        <f t="shared" si="21"/>
        <v>0</v>
      </c>
      <c r="AE163" s="251"/>
      <c r="AF163" s="49"/>
    </row>
    <row r="164" spans="2:32" ht="28.8">
      <c r="B164" s="63">
        <v>78</v>
      </c>
      <c r="C164" s="63">
        <v>206</v>
      </c>
      <c r="D164" s="63" t="s">
        <v>362</v>
      </c>
      <c r="E164" s="74" t="s">
        <v>361</v>
      </c>
      <c r="F164" s="64" t="s">
        <v>3</v>
      </c>
      <c r="G164" s="65">
        <v>22500</v>
      </c>
      <c r="H164" s="77">
        <v>18</v>
      </c>
      <c r="I164" s="53">
        <v>19067.796610169491</v>
      </c>
      <c r="J164" s="50">
        <f>G164*H164</f>
        <v>405000</v>
      </c>
      <c r="K164" s="51">
        <f>H164</f>
        <v>18</v>
      </c>
      <c r="L164" s="50">
        <f>K164*G164</f>
        <v>405000</v>
      </c>
      <c r="M164" s="50">
        <f>IF(L164&gt;J164,L164-J164,0)</f>
        <v>0</v>
      </c>
      <c r="N164" s="50">
        <f>IF(J164&gt;L164,J164-L164,0)</f>
        <v>0</v>
      </c>
      <c r="O164" s="66"/>
      <c r="P164" s="67">
        <f>O164*G164</f>
        <v>0</v>
      </c>
      <c r="Q164" s="68"/>
      <c r="R164" s="69">
        <f>Q164*G164</f>
        <v>0</v>
      </c>
      <c r="S164" s="69">
        <f>IF(R164&gt;P164,R164-P164,0)</f>
        <v>0</v>
      </c>
      <c r="T164" s="69">
        <f>IF(P164&gt;R164,P164-R164,0)</f>
        <v>0</v>
      </c>
      <c r="U164" s="70">
        <f>H164+O164</f>
        <v>18</v>
      </c>
      <c r="V164" s="71">
        <f>U164*G164</f>
        <v>405000</v>
      </c>
      <c r="W164" s="68">
        <f>K164+Q164</f>
        <v>18</v>
      </c>
      <c r="X164" s="67">
        <f>W164*G164</f>
        <v>405000</v>
      </c>
      <c r="Y164" s="67">
        <f>IF(X164&gt;V164,X164-V164,0)</f>
        <v>0</v>
      </c>
      <c r="Z164" s="72">
        <f>IF(V164&gt;X164,V164-X164,0)</f>
        <v>0</v>
      </c>
      <c r="AA164" s="68">
        <f>W164</f>
        <v>18</v>
      </c>
      <c r="AB164" s="67">
        <f>AA164*G164</f>
        <v>405000</v>
      </c>
      <c r="AC164" s="67">
        <f t="shared" si="20"/>
        <v>0</v>
      </c>
      <c r="AD164" s="253">
        <f t="shared" si="21"/>
        <v>0</v>
      </c>
      <c r="AE164" s="251" t="s">
        <v>562</v>
      </c>
      <c r="AF164" s="49"/>
    </row>
    <row r="165" spans="2:32" ht="21">
      <c r="B165" s="143"/>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c r="AA165" s="143"/>
      <c r="AB165" s="143"/>
      <c r="AC165" s="67">
        <f t="shared" si="20"/>
        <v>0</v>
      </c>
      <c r="AD165" s="253">
        <f t="shared" si="21"/>
        <v>0</v>
      </c>
      <c r="AE165" s="251"/>
      <c r="AF165" s="49"/>
    </row>
    <row r="166" spans="2:32" ht="43.2">
      <c r="B166" s="63">
        <v>79</v>
      </c>
      <c r="C166" s="63">
        <v>68</v>
      </c>
      <c r="D166" s="63" t="s">
        <v>360</v>
      </c>
      <c r="E166" s="74" t="s">
        <v>359</v>
      </c>
      <c r="F166" s="64" t="s">
        <v>3</v>
      </c>
      <c r="G166" s="65">
        <v>54000</v>
      </c>
      <c r="H166" s="77">
        <v>18</v>
      </c>
      <c r="I166" s="53">
        <v>45762.711864406781</v>
      </c>
      <c r="J166" s="50">
        <f>G166*H166</f>
        <v>972000</v>
      </c>
      <c r="K166" s="51">
        <f>H166</f>
        <v>18</v>
      </c>
      <c r="L166" s="50">
        <f>K166*G166</f>
        <v>972000</v>
      </c>
      <c r="M166" s="50">
        <f>IF(L166&gt;J166,L166-J166,0)</f>
        <v>0</v>
      </c>
      <c r="N166" s="50">
        <f>IF(J166&gt;L166,J166-L166,0)</f>
        <v>0</v>
      </c>
      <c r="O166" s="66"/>
      <c r="P166" s="67">
        <f>O166*G166</f>
        <v>0</v>
      </c>
      <c r="Q166" s="68"/>
      <c r="R166" s="69">
        <f>Q166*G166</f>
        <v>0</v>
      </c>
      <c r="S166" s="69">
        <f>IF(R166&gt;P166,R166-P166,0)</f>
        <v>0</v>
      </c>
      <c r="T166" s="69">
        <f>IF(P166&gt;R166,P166-R166,0)</f>
        <v>0</v>
      </c>
      <c r="U166" s="70">
        <f>H166+O166</f>
        <v>18</v>
      </c>
      <c r="V166" s="71">
        <f>U166*G166</f>
        <v>972000</v>
      </c>
      <c r="W166" s="68">
        <f>K166+Q166</f>
        <v>18</v>
      </c>
      <c r="X166" s="67">
        <f>W166*G166</f>
        <v>972000</v>
      </c>
      <c r="Y166" s="67">
        <f>IF(X166&gt;V166,X166-V166,0)</f>
        <v>0</v>
      </c>
      <c r="Z166" s="72">
        <f>IF(V166&gt;X166,V166-X166,0)</f>
        <v>0</v>
      </c>
      <c r="AA166" s="68">
        <f>W166</f>
        <v>18</v>
      </c>
      <c r="AB166" s="67">
        <f>AA166*G166</f>
        <v>972000</v>
      </c>
      <c r="AC166" s="67">
        <f t="shared" si="20"/>
        <v>0</v>
      </c>
      <c r="AD166" s="253">
        <f t="shared" si="21"/>
        <v>0</v>
      </c>
      <c r="AE166" s="251" t="s">
        <v>562</v>
      </c>
      <c r="AF166" s="49"/>
    </row>
    <row r="167" spans="2:32" ht="21">
      <c r="B167" s="143"/>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c r="AA167" s="143"/>
      <c r="AB167" s="143"/>
      <c r="AC167" s="67">
        <f t="shared" si="20"/>
        <v>0</v>
      </c>
      <c r="AD167" s="253">
        <f t="shared" si="21"/>
        <v>0</v>
      </c>
      <c r="AE167" s="251"/>
      <c r="AF167" s="49"/>
    </row>
    <row r="168" spans="2:32" ht="28.8">
      <c r="B168" s="63">
        <v>80</v>
      </c>
      <c r="C168" s="63">
        <v>69</v>
      </c>
      <c r="D168" s="63" t="s">
        <v>358</v>
      </c>
      <c r="E168" s="74" t="s">
        <v>357</v>
      </c>
      <c r="F168" s="64" t="s">
        <v>3</v>
      </c>
      <c r="G168" s="65">
        <v>25000</v>
      </c>
      <c r="H168" s="77">
        <v>6</v>
      </c>
      <c r="I168" s="53">
        <v>21186.440677966104</v>
      </c>
      <c r="J168" s="50">
        <f>G168*H168</f>
        <v>150000</v>
      </c>
      <c r="K168" s="51">
        <f>H168</f>
        <v>6</v>
      </c>
      <c r="L168" s="50">
        <f>K168*G168</f>
        <v>150000</v>
      </c>
      <c r="M168" s="50">
        <f>IF(L168&gt;J168,L168-J168,0)</f>
        <v>0</v>
      </c>
      <c r="N168" s="50">
        <f>IF(J168&gt;L168,J168-L168,0)</f>
        <v>0</v>
      </c>
      <c r="O168" s="66"/>
      <c r="P168" s="67">
        <f>O168*G168</f>
        <v>0</v>
      </c>
      <c r="Q168" s="68"/>
      <c r="R168" s="69">
        <f>Q168*G168</f>
        <v>0</v>
      </c>
      <c r="S168" s="69">
        <f>IF(R168&gt;P168,R168-P168,0)</f>
        <v>0</v>
      </c>
      <c r="T168" s="69">
        <f>IF(P168&gt;R168,P168-R168,0)</f>
        <v>0</v>
      </c>
      <c r="U168" s="70">
        <f>H168+O168</f>
        <v>6</v>
      </c>
      <c r="V168" s="71">
        <f>U168*G168</f>
        <v>150000</v>
      </c>
      <c r="W168" s="68">
        <f>K168+Q168</f>
        <v>6</v>
      </c>
      <c r="X168" s="67">
        <f>W168*G168</f>
        <v>150000</v>
      </c>
      <c r="Y168" s="67">
        <f>IF(X168&gt;V168,X168-V168,0)</f>
        <v>0</v>
      </c>
      <c r="Z168" s="72">
        <f>IF(V168&gt;X168,V168-X168,0)</f>
        <v>0</v>
      </c>
      <c r="AA168" s="68">
        <f>W168</f>
        <v>6</v>
      </c>
      <c r="AB168" s="67">
        <f>AA168*G168</f>
        <v>150000</v>
      </c>
      <c r="AC168" s="67">
        <f t="shared" si="20"/>
        <v>0</v>
      </c>
      <c r="AD168" s="253">
        <f t="shared" si="21"/>
        <v>0</v>
      </c>
      <c r="AE168" s="251" t="s">
        <v>562</v>
      </c>
      <c r="AF168" s="49"/>
    </row>
    <row r="169" spans="2:32" ht="21">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c r="AA169" s="143"/>
      <c r="AB169" s="143"/>
      <c r="AC169" s="67">
        <f t="shared" si="20"/>
        <v>0</v>
      </c>
      <c r="AD169" s="253">
        <f t="shared" si="21"/>
        <v>0</v>
      </c>
      <c r="AE169" s="251"/>
      <c r="AF169" s="49"/>
    </row>
    <row r="170" spans="2:32" ht="15">
      <c r="B170" s="63">
        <v>81</v>
      </c>
      <c r="C170" s="63">
        <v>70</v>
      </c>
      <c r="D170" s="63" t="s">
        <v>356</v>
      </c>
      <c r="E170" s="74" t="s">
        <v>355</v>
      </c>
      <c r="F170" s="75" t="s">
        <v>97</v>
      </c>
      <c r="G170" s="76">
        <v>450</v>
      </c>
      <c r="H170" s="63">
        <v>400</v>
      </c>
      <c r="I170" s="53">
        <v>381.35593220338984</v>
      </c>
      <c r="J170" s="50">
        <f>G170*H170</f>
        <v>180000</v>
      </c>
      <c r="K170" s="51">
        <f>H170</f>
        <v>400</v>
      </c>
      <c r="L170" s="50">
        <f>K170*G170</f>
        <v>180000</v>
      </c>
      <c r="M170" s="50">
        <f>IF(L170&gt;J170,L170-J170,0)</f>
        <v>0</v>
      </c>
      <c r="N170" s="50">
        <f>IF(J170&gt;L170,J170-L170,0)</f>
        <v>0</v>
      </c>
      <c r="O170" s="66"/>
      <c r="P170" s="67">
        <f>O170*G170</f>
        <v>0</v>
      </c>
      <c r="Q170" s="68"/>
      <c r="R170" s="69">
        <f>Q170*G170</f>
        <v>0</v>
      </c>
      <c r="S170" s="69">
        <f>IF(R170&gt;P170,R170-P170,0)</f>
        <v>0</v>
      </c>
      <c r="T170" s="69">
        <f>IF(P170&gt;R170,P170-R170,0)</f>
        <v>0</v>
      </c>
      <c r="U170" s="70">
        <f>H170+O170</f>
        <v>400</v>
      </c>
      <c r="V170" s="71">
        <f>U170*G170</f>
        <v>180000</v>
      </c>
      <c r="W170" s="68">
        <f>K170+Q170</f>
        <v>400</v>
      </c>
      <c r="X170" s="67">
        <f>W170*G170</f>
        <v>180000</v>
      </c>
      <c r="Y170" s="67">
        <f>IF(X170&gt;V170,X170-V170,0)</f>
        <v>0</v>
      </c>
      <c r="Z170" s="72">
        <f>IF(V170&gt;X170,V170-X170,0)</f>
        <v>0</v>
      </c>
      <c r="AA170" s="68">
        <f>W170</f>
        <v>400</v>
      </c>
      <c r="AB170" s="67">
        <f>AA170*G170</f>
        <v>180000</v>
      </c>
      <c r="AC170" s="67">
        <f t="shared" si="20"/>
        <v>0</v>
      </c>
      <c r="AD170" s="253">
        <f t="shared" si="21"/>
        <v>0</v>
      </c>
      <c r="AE170" s="251" t="s">
        <v>562</v>
      </c>
      <c r="AF170" s="49"/>
    </row>
    <row r="171" spans="2:32" ht="21">
      <c r="B171" s="143"/>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c r="AA171" s="143"/>
      <c r="AB171" s="143"/>
      <c r="AC171" s="67">
        <f t="shared" si="20"/>
        <v>0</v>
      </c>
      <c r="AD171" s="253">
        <f t="shared" si="21"/>
        <v>0</v>
      </c>
      <c r="AE171" s="251"/>
      <c r="AF171" s="49"/>
    </row>
    <row r="172" spans="2:32" ht="15">
      <c r="B172" s="63">
        <v>82</v>
      </c>
      <c r="C172" s="63">
        <v>71</v>
      </c>
      <c r="D172" s="63" t="s">
        <v>354</v>
      </c>
      <c r="E172" s="74" t="s">
        <v>353</v>
      </c>
      <c r="F172" s="75" t="s">
        <v>97</v>
      </c>
      <c r="G172" s="76">
        <v>300</v>
      </c>
      <c r="H172" s="63">
        <v>400</v>
      </c>
      <c r="I172" s="53">
        <v>254.23728813559325</v>
      </c>
      <c r="J172" s="50">
        <f>G172*H172</f>
        <v>120000</v>
      </c>
      <c r="K172" s="51">
        <f>H172</f>
        <v>400</v>
      </c>
      <c r="L172" s="50">
        <f>K172*G172</f>
        <v>120000</v>
      </c>
      <c r="M172" s="50">
        <f>IF(L172&gt;J172,L172-J172,0)</f>
        <v>0</v>
      </c>
      <c r="N172" s="50">
        <f>IF(J172&gt;L172,J172-L172,0)</f>
        <v>0</v>
      </c>
      <c r="O172" s="66"/>
      <c r="P172" s="67">
        <f>O172*G172</f>
        <v>0</v>
      </c>
      <c r="Q172" s="68"/>
      <c r="R172" s="69">
        <f>Q172*G172</f>
        <v>0</v>
      </c>
      <c r="S172" s="69">
        <f>IF(R172&gt;P172,R172-P172,0)</f>
        <v>0</v>
      </c>
      <c r="T172" s="69">
        <f>IF(P172&gt;R172,P172-R172,0)</f>
        <v>0</v>
      </c>
      <c r="U172" s="70">
        <f>H172+O172</f>
        <v>400</v>
      </c>
      <c r="V172" s="71">
        <f>U172*G172</f>
        <v>120000</v>
      </c>
      <c r="W172" s="68">
        <f>K172+Q172</f>
        <v>400</v>
      </c>
      <c r="X172" s="67">
        <f>W172*G172</f>
        <v>120000</v>
      </c>
      <c r="Y172" s="67">
        <f>IF(X172&gt;V172,X172-V172,0)</f>
        <v>0</v>
      </c>
      <c r="Z172" s="72">
        <f>IF(V172&gt;X172,V172-X172,0)</f>
        <v>0</v>
      </c>
      <c r="AA172" s="68">
        <f>W172</f>
        <v>400</v>
      </c>
      <c r="AB172" s="67">
        <f>AA172*G172</f>
        <v>120000</v>
      </c>
      <c r="AC172" s="67">
        <f t="shared" si="20"/>
        <v>0</v>
      </c>
      <c r="AD172" s="253">
        <f t="shared" si="21"/>
        <v>0</v>
      </c>
      <c r="AE172" s="251" t="s">
        <v>562</v>
      </c>
      <c r="AF172" s="49"/>
    </row>
    <row r="173" spans="2:32" ht="21">
      <c r="B173" s="143"/>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c r="AA173" s="143"/>
      <c r="AB173" s="143"/>
      <c r="AC173" s="67">
        <f t="shared" si="20"/>
        <v>0</v>
      </c>
      <c r="AD173" s="253">
        <f t="shared" si="21"/>
        <v>0</v>
      </c>
      <c r="AE173" s="251"/>
      <c r="AF173" s="49"/>
    </row>
    <row r="174" spans="2:32" ht="28.8">
      <c r="B174" s="63">
        <v>83</v>
      </c>
      <c r="C174" s="63">
        <v>207</v>
      </c>
      <c r="D174" s="63" t="s">
        <v>352</v>
      </c>
      <c r="E174" s="74" t="s">
        <v>351</v>
      </c>
      <c r="F174" s="64" t="s">
        <v>3</v>
      </c>
      <c r="G174" s="65">
        <v>4800</v>
      </c>
      <c r="H174" s="77">
        <v>20</v>
      </c>
      <c r="I174" s="53">
        <v>4067.7966101694919</v>
      </c>
      <c r="J174" s="50">
        <f>G174*H174</f>
        <v>96000</v>
      </c>
      <c r="K174" s="51">
        <f>H174</f>
        <v>20</v>
      </c>
      <c r="L174" s="50">
        <f>K174*G174</f>
        <v>96000</v>
      </c>
      <c r="M174" s="50">
        <f>IF(L174&gt;J174,L174-J174,0)</f>
        <v>0</v>
      </c>
      <c r="N174" s="50">
        <f>IF(J174&gt;L174,J174-L174,0)</f>
        <v>0</v>
      </c>
      <c r="O174" s="66"/>
      <c r="P174" s="67">
        <f>O174*G174</f>
        <v>0</v>
      </c>
      <c r="Q174" s="68"/>
      <c r="R174" s="69">
        <f>Q174*G174</f>
        <v>0</v>
      </c>
      <c r="S174" s="69">
        <f>IF(R174&gt;P174,R174-P174,0)</f>
        <v>0</v>
      </c>
      <c r="T174" s="69">
        <f>IF(P174&gt;R174,P174-R174,0)</f>
        <v>0</v>
      </c>
      <c r="U174" s="70">
        <f>H174+O174</f>
        <v>20</v>
      </c>
      <c r="V174" s="71">
        <f>U174*G174</f>
        <v>96000</v>
      </c>
      <c r="W174" s="68">
        <f>K174+Q174</f>
        <v>20</v>
      </c>
      <c r="X174" s="67">
        <f>W174*G174</f>
        <v>96000</v>
      </c>
      <c r="Y174" s="67">
        <f>IF(X174&gt;V174,X174-V174,0)</f>
        <v>0</v>
      </c>
      <c r="Z174" s="72">
        <f>IF(V174&gt;X174,V174-X174,0)</f>
        <v>0</v>
      </c>
      <c r="AA174" s="68">
        <f>W174</f>
        <v>20</v>
      </c>
      <c r="AB174" s="67">
        <f>AA174*G174</f>
        <v>96000</v>
      </c>
      <c r="AC174" s="67">
        <f t="shared" si="20"/>
        <v>0</v>
      </c>
      <c r="AD174" s="253">
        <f t="shared" si="21"/>
        <v>0</v>
      </c>
      <c r="AE174" s="251" t="s">
        <v>562</v>
      </c>
      <c r="AF174" s="49"/>
    </row>
    <row r="175" spans="2:32" ht="21">
      <c r="B175" s="143"/>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c r="AA175" s="143"/>
      <c r="AB175" s="143"/>
      <c r="AC175" s="67">
        <f t="shared" si="20"/>
        <v>0</v>
      </c>
      <c r="AD175" s="253">
        <f t="shared" si="21"/>
        <v>0</v>
      </c>
      <c r="AE175" s="251"/>
      <c r="AF175" s="49"/>
    </row>
    <row r="176" spans="2:32" ht="28.8">
      <c r="B176" s="63">
        <v>84</v>
      </c>
      <c r="C176" s="63">
        <v>208</v>
      </c>
      <c r="D176" s="63" t="s">
        <v>350</v>
      </c>
      <c r="E176" s="74" t="s">
        <v>349</v>
      </c>
      <c r="F176" s="64" t="s">
        <v>3</v>
      </c>
      <c r="G176" s="65">
        <v>4000</v>
      </c>
      <c r="H176" s="77">
        <v>60</v>
      </c>
      <c r="I176" s="53">
        <v>3389.8305084745766</v>
      </c>
      <c r="J176" s="50">
        <f>G176*H176</f>
        <v>240000</v>
      </c>
      <c r="K176" s="51">
        <f>H176</f>
        <v>60</v>
      </c>
      <c r="L176" s="50">
        <f>K176*G176</f>
        <v>240000</v>
      </c>
      <c r="M176" s="50">
        <f>IF(L176&gt;J176,L176-J176,0)</f>
        <v>0</v>
      </c>
      <c r="N176" s="50">
        <f>IF(J176&gt;L176,J176-L176,0)</f>
        <v>0</v>
      </c>
      <c r="O176" s="66"/>
      <c r="P176" s="67">
        <f>O176*G176</f>
        <v>0</v>
      </c>
      <c r="Q176" s="68"/>
      <c r="R176" s="69">
        <f>Q176*G176</f>
        <v>0</v>
      </c>
      <c r="S176" s="69">
        <f>IF(R176&gt;P176,R176-P176,0)</f>
        <v>0</v>
      </c>
      <c r="T176" s="69">
        <f>IF(P176&gt;R176,P176-R176,0)</f>
        <v>0</v>
      </c>
      <c r="U176" s="70">
        <f>H176+O176</f>
        <v>60</v>
      </c>
      <c r="V176" s="71">
        <f>U176*G176</f>
        <v>240000</v>
      </c>
      <c r="W176" s="68">
        <f>K176+Q176</f>
        <v>60</v>
      </c>
      <c r="X176" s="67">
        <f>W176*G176</f>
        <v>240000</v>
      </c>
      <c r="Y176" s="67">
        <f>IF(X176&gt;V176,X176-V176,0)</f>
        <v>0</v>
      </c>
      <c r="Z176" s="72">
        <f>IF(V176&gt;X176,V176-X176,0)</f>
        <v>0</v>
      </c>
      <c r="AA176" s="68">
        <f>W176</f>
        <v>60</v>
      </c>
      <c r="AB176" s="67">
        <f>AA176*G176</f>
        <v>240000</v>
      </c>
      <c r="AC176" s="67">
        <f t="shared" si="20"/>
        <v>0</v>
      </c>
      <c r="AD176" s="253">
        <f t="shared" si="21"/>
        <v>0</v>
      </c>
      <c r="AE176" s="251" t="s">
        <v>562</v>
      </c>
      <c r="AF176" s="49"/>
    </row>
    <row r="177" spans="2:32" ht="21">
      <c r="B177" s="143"/>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c r="AA177" s="143"/>
      <c r="AB177" s="143"/>
      <c r="AC177" s="67">
        <f t="shared" si="20"/>
        <v>0</v>
      </c>
      <c r="AD177" s="253">
        <f t="shared" si="21"/>
        <v>0</v>
      </c>
      <c r="AE177" s="251"/>
      <c r="AF177" s="49"/>
    </row>
    <row r="178" spans="2:32" ht="28.8">
      <c r="B178" s="63">
        <v>85</v>
      </c>
      <c r="C178" s="63">
        <v>209</v>
      </c>
      <c r="D178" s="63" t="s">
        <v>348</v>
      </c>
      <c r="E178" s="74" t="s">
        <v>347</v>
      </c>
      <c r="F178" s="64" t="s">
        <v>3</v>
      </c>
      <c r="G178" s="65">
        <v>1400</v>
      </c>
      <c r="H178" s="77">
        <v>215</v>
      </c>
      <c r="I178" s="53">
        <v>1186.4406779661017</v>
      </c>
      <c r="J178" s="50">
        <f>G178*H178</f>
        <v>301000</v>
      </c>
      <c r="K178" s="51">
        <f>H178</f>
        <v>215</v>
      </c>
      <c r="L178" s="50">
        <f>K178*G178</f>
        <v>301000</v>
      </c>
      <c r="M178" s="50">
        <f>IF(L178&gt;J178,L178-J178,0)</f>
        <v>0</v>
      </c>
      <c r="N178" s="50">
        <f>IF(J178&gt;L178,J178-L178,0)</f>
        <v>0</v>
      </c>
      <c r="O178" s="66"/>
      <c r="P178" s="67">
        <f>O178*G178</f>
        <v>0</v>
      </c>
      <c r="Q178" s="68"/>
      <c r="R178" s="69">
        <f>Q178*G178</f>
        <v>0</v>
      </c>
      <c r="S178" s="69">
        <f>IF(R178&gt;P178,R178-P178,0)</f>
        <v>0</v>
      </c>
      <c r="T178" s="69">
        <f>IF(P178&gt;R178,P178-R178,0)</f>
        <v>0</v>
      </c>
      <c r="U178" s="70">
        <f>H178+O178</f>
        <v>215</v>
      </c>
      <c r="V178" s="71">
        <f>U178*G178</f>
        <v>301000</v>
      </c>
      <c r="W178" s="68">
        <f>K178+Q178</f>
        <v>215</v>
      </c>
      <c r="X178" s="67">
        <f>W178*G178</f>
        <v>301000</v>
      </c>
      <c r="Y178" s="67">
        <f>IF(X178&gt;V178,X178-V178,0)</f>
        <v>0</v>
      </c>
      <c r="Z178" s="72">
        <f>IF(V178&gt;X178,V178-X178,0)</f>
        <v>0</v>
      </c>
      <c r="AA178" s="68">
        <f>W178</f>
        <v>215</v>
      </c>
      <c r="AB178" s="67">
        <f>AA178*G178</f>
        <v>301000</v>
      </c>
      <c r="AC178" s="67">
        <f t="shared" si="20"/>
        <v>0</v>
      </c>
      <c r="AD178" s="253">
        <f t="shared" si="21"/>
        <v>0</v>
      </c>
      <c r="AE178" s="251" t="s">
        <v>562</v>
      </c>
      <c r="AF178" s="49"/>
    </row>
    <row r="179" spans="2:32" ht="21">
      <c r="B179" s="143"/>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c r="AA179" s="143"/>
      <c r="AB179" s="143"/>
      <c r="AC179" s="67">
        <f t="shared" si="20"/>
        <v>0</v>
      </c>
      <c r="AD179" s="253">
        <f t="shared" si="21"/>
        <v>0</v>
      </c>
      <c r="AE179" s="251"/>
      <c r="AF179" s="49"/>
    </row>
    <row r="180" spans="2:32" ht="28.8">
      <c r="B180" s="63">
        <v>86</v>
      </c>
      <c r="C180" s="63">
        <v>210</v>
      </c>
      <c r="D180" s="63" t="s">
        <v>346</v>
      </c>
      <c r="E180" s="74" t="s">
        <v>345</v>
      </c>
      <c r="F180" s="64" t="s">
        <v>3</v>
      </c>
      <c r="G180" s="65">
        <v>1800</v>
      </c>
      <c r="H180" s="77">
        <v>95</v>
      </c>
      <c r="I180" s="53">
        <v>1525.4237288135594</v>
      </c>
      <c r="J180" s="50">
        <f>G180*H180</f>
        <v>171000</v>
      </c>
      <c r="K180" s="51">
        <f>H180</f>
        <v>95</v>
      </c>
      <c r="L180" s="50">
        <f>K180*G180</f>
        <v>171000</v>
      </c>
      <c r="M180" s="50">
        <f>IF(L180&gt;J180,L180-J180,0)</f>
        <v>0</v>
      </c>
      <c r="N180" s="50">
        <f>IF(J180&gt;L180,J180-L180,0)</f>
        <v>0</v>
      </c>
      <c r="O180" s="66"/>
      <c r="P180" s="67">
        <f>O180*G180</f>
        <v>0</v>
      </c>
      <c r="Q180" s="68"/>
      <c r="R180" s="69">
        <f>Q180*G180</f>
        <v>0</v>
      </c>
      <c r="S180" s="69">
        <f>IF(R180&gt;P180,R180-P180,0)</f>
        <v>0</v>
      </c>
      <c r="T180" s="69">
        <f>IF(P180&gt;R180,P180-R180,0)</f>
        <v>0</v>
      </c>
      <c r="U180" s="70">
        <f>H180+O180</f>
        <v>95</v>
      </c>
      <c r="V180" s="71">
        <f>U180*G180</f>
        <v>171000</v>
      </c>
      <c r="W180" s="68">
        <f>K180+Q180</f>
        <v>95</v>
      </c>
      <c r="X180" s="67">
        <f>W180*G180</f>
        <v>171000</v>
      </c>
      <c r="Y180" s="67">
        <f>IF(X180&gt;V180,X180-V180,0)</f>
        <v>0</v>
      </c>
      <c r="Z180" s="72">
        <f>IF(V180&gt;X180,V180-X180,0)</f>
        <v>0</v>
      </c>
      <c r="AA180" s="68">
        <f>W180</f>
        <v>95</v>
      </c>
      <c r="AB180" s="67">
        <f>AA180*G180</f>
        <v>171000</v>
      </c>
      <c r="AC180" s="67">
        <f t="shared" si="20"/>
        <v>0</v>
      </c>
      <c r="AD180" s="253">
        <f t="shared" si="21"/>
        <v>0</v>
      </c>
      <c r="AE180" s="251" t="s">
        <v>562</v>
      </c>
      <c r="AF180" s="49"/>
    </row>
    <row r="181" spans="2:32" ht="21">
      <c r="B181" s="143"/>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c r="AA181" s="143"/>
      <c r="AB181" s="143"/>
      <c r="AC181" s="67">
        <f t="shared" si="20"/>
        <v>0</v>
      </c>
      <c r="AD181" s="253">
        <f t="shared" si="21"/>
        <v>0</v>
      </c>
      <c r="AE181" s="251"/>
      <c r="AF181" s="49"/>
    </row>
    <row r="182" spans="2:32" ht="28.8">
      <c r="B182" s="63">
        <v>87</v>
      </c>
      <c r="C182" s="63">
        <v>72</v>
      </c>
      <c r="D182" s="63" t="s">
        <v>344</v>
      </c>
      <c r="E182" s="74" t="s">
        <v>343</v>
      </c>
      <c r="F182" s="64" t="s">
        <v>3</v>
      </c>
      <c r="G182" s="65">
        <v>160</v>
      </c>
      <c r="H182" s="77">
        <v>8</v>
      </c>
      <c r="I182" s="53">
        <v>135.59322033898306</v>
      </c>
      <c r="J182" s="50">
        <f>G182*H182</f>
        <v>1280</v>
      </c>
      <c r="K182" s="51">
        <f>H182</f>
        <v>8</v>
      </c>
      <c r="L182" s="50">
        <f>K182*G182</f>
        <v>1280</v>
      </c>
      <c r="M182" s="50">
        <f>IF(L182&gt;J182,L182-J182,0)</f>
        <v>0</v>
      </c>
      <c r="N182" s="50">
        <f>IF(J182&gt;L182,J182-L182,0)</f>
        <v>0</v>
      </c>
      <c r="O182" s="66"/>
      <c r="P182" s="67">
        <f>O182*G182</f>
        <v>0</v>
      </c>
      <c r="Q182" s="68"/>
      <c r="R182" s="69">
        <f>Q182*G182</f>
        <v>0</v>
      </c>
      <c r="S182" s="69">
        <f>IF(R182&gt;P182,R182-P182,0)</f>
        <v>0</v>
      </c>
      <c r="T182" s="69">
        <f>IF(P182&gt;R182,P182-R182,0)</f>
        <v>0</v>
      </c>
      <c r="U182" s="70">
        <f>H182+O182</f>
        <v>8</v>
      </c>
      <c r="V182" s="71">
        <f>U182*G182</f>
        <v>1280</v>
      </c>
      <c r="W182" s="68">
        <f>K182+Q182</f>
        <v>8</v>
      </c>
      <c r="X182" s="67">
        <f>W182*G182</f>
        <v>1280</v>
      </c>
      <c r="Y182" s="67">
        <f>IF(X182&gt;V182,X182-V182,0)</f>
        <v>0</v>
      </c>
      <c r="Z182" s="72">
        <f>IF(V182&gt;X182,V182-X182,0)</f>
        <v>0</v>
      </c>
      <c r="AA182" s="68">
        <f>W182</f>
        <v>8</v>
      </c>
      <c r="AB182" s="67">
        <f>AA182*G182</f>
        <v>1280</v>
      </c>
      <c r="AC182" s="67">
        <f t="shared" si="20"/>
        <v>0</v>
      </c>
      <c r="AD182" s="253">
        <f t="shared" si="21"/>
        <v>0</v>
      </c>
      <c r="AE182" s="251" t="s">
        <v>562</v>
      </c>
      <c r="AF182" s="49"/>
    </row>
    <row r="183" spans="2:32" ht="21">
      <c r="B183" s="143"/>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c r="AA183" s="143"/>
      <c r="AB183" s="143"/>
      <c r="AC183" s="67">
        <f t="shared" si="20"/>
        <v>0</v>
      </c>
      <c r="AD183" s="253">
        <f t="shared" si="21"/>
        <v>0</v>
      </c>
      <c r="AE183" s="251"/>
      <c r="AF183" s="49"/>
    </row>
    <row r="184" spans="2:32" ht="43.2">
      <c r="B184" s="63">
        <v>88</v>
      </c>
      <c r="C184" s="63">
        <v>231</v>
      </c>
      <c r="D184" s="63" t="s">
        <v>342</v>
      </c>
      <c r="E184" s="74" t="s">
        <v>341</v>
      </c>
      <c r="F184" s="64" t="s">
        <v>3</v>
      </c>
      <c r="G184" s="65">
        <v>3700.0000000000005</v>
      </c>
      <c r="H184" s="77">
        <v>40</v>
      </c>
      <c r="I184" s="53">
        <v>3135.5932203389834</v>
      </c>
      <c r="J184" s="50">
        <f>G184*H184</f>
        <v>148000.00000000003</v>
      </c>
      <c r="K184" s="51">
        <f>H184</f>
        <v>40</v>
      </c>
      <c r="L184" s="50">
        <f>K184*G184</f>
        <v>148000.00000000003</v>
      </c>
      <c r="M184" s="50">
        <f>IF(L184&gt;J184,L184-J184,0)</f>
        <v>0</v>
      </c>
      <c r="N184" s="50">
        <f>IF(J184&gt;L184,J184-L184,0)</f>
        <v>0</v>
      </c>
      <c r="O184" s="66"/>
      <c r="P184" s="67">
        <f>O184*G184</f>
        <v>0</v>
      </c>
      <c r="Q184" s="68"/>
      <c r="R184" s="69">
        <f>Q184*G184</f>
        <v>0</v>
      </c>
      <c r="S184" s="69">
        <f>IF(R184&gt;P184,R184-P184,0)</f>
        <v>0</v>
      </c>
      <c r="T184" s="69">
        <f>IF(P184&gt;R184,P184-R184,0)</f>
        <v>0</v>
      </c>
      <c r="U184" s="70">
        <f>H184+O184</f>
        <v>40</v>
      </c>
      <c r="V184" s="71">
        <f>U184*G184</f>
        <v>148000.00000000003</v>
      </c>
      <c r="W184" s="68">
        <f>K184+Q184</f>
        <v>40</v>
      </c>
      <c r="X184" s="67">
        <f>W184*G184</f>
        <v>148000.00000000003</v>
      </c>
      <c r="Y184" s="67">
        <f>IF(X184&gt;V184,X184-V184,0)</f>
        <v>0</v>
      </c>
      <c r="Z184" s="72">
        <f>IF(V184&gt;X184,V184-X184,0)</f>
        <v>0</v>
      </c>
      <c r="AA184" s="68">
        <f>W184</f>
        <v>40</v>
      </c>
      <c r="AB184" s="67">
        <f>AA184*G184</f>
        <v>148000.00000000003</v>
      </c>
      <c r="AC184" s="67">
        <f t="shared" si="20"/>
        <v>0</v>
      </c>
      <c r="AD184" s="253">
        <f t="shared" si="21"/>
        <v>0</v>
      </c>
      <c r="AE184" s="251" t="s">
        <v>562</v>
      </c>
      <c r="AF184" s="49"/>
    </row>
    <row r="185" spans="2:32" ht="21">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c r="AA185" s="143"/>
      <c r="AB185" s="143"/>
      <c r="AC185" s="67">
        <f t="shared" si="20"/>
        <v>0</v>
      </c>
      <c r="AD185" s="253">
        <f t="shared" si="21"/>
        <v>0</v>
      </c>
      <c r="AE185" s="251"/>
      <c r="AF185" s="49"/>
    </row>
    <row r="186" spans="2:32" ht="15">
      <c r="B186" s="63">
        <v>89</v>
      </c>
      <c r="C186" s="63">
        <v>73</v>
      </c>
      <c r="D186" s="63" t="s">
        <v>340</v>
      </c>
      <c r="E186" s="74" t="s">
        <v>339</v>
      </c>
      <c r="F186" s="64" t="s">
        <v>3</v>
      </c>
      <c r="G186" s="65">
        <v>1000</v>
      </c>
      <c r="H186" s="77">
        <v>40</v>
      </c>
      <c r="I186" s="53">
        <v>847.45762711864415</v>
      </c>
      <c r="J186" s="50">
        <f>G186*H186</f>
        <v>40000</v>
      </c>
      <c r="K186" s="51">
        <f>H186</f>
        <v>40</v>
      </c>
      <c r="L186" s="50">
        <f>K186*G186</f>
        <v>40000</v>
      </c>
      <c r="M186" s="50">
        <f>IF(L186&gt;J186,L186-J186,0)</f>
        <v>0</v>
      </c>
      <c r="N186" s="50">
        <f>IF(J186&gt;L186,J186-L186,0)</f>
        <v>0</v>
      </c>
      <c r="O186" s="66"/>
      <c r="P186" s="67">
        <f>O186*G186</f>
        <v>0</v>
      </c>
      <c r="Q186" s="68"/>
      <c r="R186" s="69">
        <f>Q186*G186</f>
        <v>0</v>
      </c>
      <c r="S186" s="69">
        <f>IF(R186&gt;P186,R186-P186,0)</f>
        <v>0</v>
      </c>
      <c r="T186" s="69">
        <f>IF(P186&gt;R186,P186-R186,0)</f>
        <v>0</v>
      </c>
      <c r="U186" s="70">
        <f>H186+O186</f>
        <v>40</v>
      </c>
      <c r="V186" s="71">
        <f>U186*G186</f>
        <v>40000</v>
      </c>
      <c r="W186" s="68">
        <f>K186+Q186</f>
        <v>40</v>
      </c>
      <c r="X186" s="67">
        <f>W186*G186</f>
        <v>40000</v>
      </c>
      <c r="Y186" s="67">
        <f>IF(X186&gt;V186,X186-V186,0)</f>
        <v>0</v>
      </c>
      <c r="Z186" s="72">
        <f>IF(V186&gt;X186,V186-X186,0)</f>
        <v>0</v>
      </c>
      <c r="AA186" s="68">
        <f>W186</f>
        <v>40</v>
      </c>
      <c r="AB186" s="67">
        <f>AA186*G186</f>
        <v>40000</v>
      </c>
      <c r="AC186" s="67">
        <f t="shared" si="20"/>
        <v>0</v>
      </c>
      <c r="AD186" s="253">
        <f t="shared" si="21"/>
        <v>0</v>
      </c>
      <c r="AE186" s="251" t="s">
        <v>562</v>
      </c>
      <c r="AF186" s="49"/>
    </row>
    <row r="187" spans="2:32" ht="21">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c r="AA187" s="143"/>
      <c r="AB187" s="143"/>
      <c r="AC187" s="67">
        <f t="shared" si="20"/>
        <v>0</v>
      </c>
      <c r="AD187" s="253">
        <f t="shared" si="21"/>
        <v>0</v>
      </c>
      <c r="AE187" s="251"/>
      <c r="AF187" s="49"/>
    </row>
    <row r="188" spans="2:32" ht="15">
      <c r="B188" s="63">
        <v>90</v>
      </c>
      <c r="C188" s="63">
        <v>74</v>
      </c>
      <c r="D188" s="63" t="s">
        <v>338</v>
      </c>
      <c r="E188" s="74" t="s">
        <v>337</v>
      </c>
      <c r="F188" s="64" t="s">
        <v>3</v>
      </c>
      <c r="G188" s="65">
        <v>210</v>
      </c>
      <c r="H188" s="77">
        <v>40</v>
      </c>
      <c r="I188" s="53">
        <v>177.96610169491527</v>
      </c>
      <c r="J188" s="50">
        <f>G188*H188</f>
        <v>8400</v>
      </c>
      <c r="K188" s="51">
        <f>H188</f>
        <v>40</v>
      </c>
      <c r="L188" s="50">
        <f>K188*G188</f>
        <v>8400</v>
      </c>
      <c r="M188" s="50">
        <f>IF(L188&gt;J188,L188-J188,0)</f>
        <v>0</v>
      </c>
      <c r="N188" s="50">
        <f>IF(J188&gt;L188,J188-L188,0)</f>
        <v>0</v>
      </c>
      <c r="O188" s="66"/>
      <c r="P188" s="67">
        <f>O188*G188</f>
        <v>0</v>
      </c>
      <c r="Q188" s="68"/>
      <c r="R188" s="69">
        <f>Q188*G188</f>
        <v>0</v>
      </c>
      <c r="S188" s="69">
        <f>IF(R188&gt;P188,R188-P188,0)</f>
        <v>0</v>
      </c>
      <c r="T188" s="69">
        <f>IF(P188&gt;R188,P188-R188,0)</f>
        <v>0</v>
      </c>
      <c r="U188" s="70">
        <f>H188+O188</f>
        <v>40</v>
      </c>
      <c r="V188" s="71">
        <f>U188*G188</f>
        <v>8400</v>
      </c>
      <c r="W188" s="68">
        <f>K188+Q188</f>
        <v>40</v>
      </c>
      <c r="X188" s="67">
        <f>W188*G188</f>
        <v>8400</v>
      </c>
      <c r="Y188" s="67">
        <f>IF(X188&gt;V188,X188-V188,0)</f>
        <v>0</v>
      </c>
      <c r="Z188" s="72">
        <f>IF(V188&gt;X188,V188-X188,0)</f>
        <v>0</v>
      </c>
      <c r="AA188" s="68">
        <f>W188</f>
        <v>40</v>
      </c>
      <c r="AB188" s="67">
        <f>AA188*G188</f>
        <v>8400</v>
      </c>
      <c r="AC188" s="67">
        <f t="shared" si="20"/>
        <v>0</v>
      </c>
      <c r="AD188" s="253">
        <f t="shared" si="21"/>
        <v>0</v>
      </c>
      <c r="AE188" s="251" t="s">
        <v>562</v>
      </c>
      <c r="AF188" s="49"/>
    </row>
    <row r="189" spans="2:32" ht="21">
      <c r="B189" s="143"/>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c r="AA189" s="143"/>
      <c r="AB189" s="143"/>
      <c r="AC189" s="67">
        <f t="shared" si="20"/>
        <v>0</v>
      </c>
      <c r="AD189" s="253">
        <f t="shared" si="21"/>
        <v>0</v>
      </c>
      <c r="AE189" s="251"/>
      <c r="AF189" s="49"/>
    </row>
    <row r="190" spans="2:32" ht="28.8">
      <c r="B190" s="63">
        <v>91</v>
      </c>
      <c r="C190" s="63">
        <v>75</v>
      </c>
      <c r="D190" s="63" t="s">
        <v>336</v>
      </c>
      <c r="E190" s="74" t="s">
        <v>335</v>
      </c>
      <c r="F190" s="64" t="s">
        <v>3</v>
      </c>
      <c r="G190" s="65">
        <v>600</v>
      </c>
      <c r="H190" s="77">
        <v>40</v>
      </c>
      <c r="I190" s="53">
        <v>508.47457627118649</v>
      </c>
      <c r="J190" s="50">
        <f>G190*H190</f>
        <v>24000</v>
      </c>
      <c r="K190" s="51">
        <f>H190</f>
        <v>40</v>
      </c>
      <c r="L190" s="50">
        <f>K190*G190</f>
        <v>24000</v>
      </c>
      <c r="M190" s="50">
        <f>IF(L190&gt;J190,L190-J190,0)</f>
        <v>0</v>
      </c>
      <c r="N190" s="50">
        <f>IF(J190&gt;L190,J190-L190,0)</f>
        <v>0</v>
      </c>
      <c r="O190" s="66"/>
      <c r="P190" s="67">
        <f>O190*G190</f>
        <v>0</v>
      </c>
      <c r="Q190" s="68"/>
      <c r="R190" s="69">
        <f>Q190*G190</f>
        <v>0</v>
      </c>
      <c r="S190" s="69">
        <f>IF(R190&gt;P190,R190-P190,0)</f>
        <v>0</v>
      </c>
      <c r="T190" s="69">
        <f>IF(P190&gt;R190,P190-R190,0)</f>
        <v>0</v>
      </c>
      <c r="U190" s="70">
        <f>H190+O190</f>
        <v>40</v>
      </c>
      <c r="V190" s="71">
        <f>U190*G190</f>
        <v>24000</v>
      </c>
      <c r="W190" s="68">
        <f>K190+Q190</f>
        <v>40</v>
      </c>
      <c r="X190" s="67">
        <f>W190*G190</f>
        <v>24000</v>
      </c>
      <c r="Y190" s="67">
        <f>IF(X190&gt;V190,X190-V190,0)</f>
        <v>0</v>
      </c>
      <c r="Z190" s="72">
        <f>IF(V190&gt;X190,V190-X190,0)</f>
        <v>0</v>
      </c>
      <c r="AA190" s="68">
        <f>W190</f>
        <v>40</v>
      </c>
      <c r="AB190" s="67">
        <f>AA190*G190</f>
        <v>24000</v>
      </c>
      <c r="AC190" s="67">
        <f t="shared" si="20"/>
        <v>0</v>
      </c>
      <c r="AD190" s="253">
        <f t="shared" si="21"/>
        <v>0</v>
      </c>
      <c r="AE190" s="251" t="s">
        <v>562</v>
      </c>
      <c r="AF190" s="49"/>
    </row>
    <row r="191" spans="2:32" ht="21">
      <c r="B191" s="143"/>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c r="AA191" s="143"/>
      <c r="AB191" s="143"/>
      <c r="AC191" s="67">
        <f t="shared" si="20"/>
        <v>0</v>
      </c>
      <c r="AD191" s="253">
        <f t="shared" si="21"/>
        <v>0</v>
      </c>
      <c r="AE191" s="251"/>
      <c r="AF191" s="49"/>
    </row>
    <row r="192" spans="2:32" ht="15">
      <c r="B192" s="63">
        <v>92</v>
      </c>
      <c r="C192" s="63">
        <v>211</v>
      </c>
      <c r="D192" s="63" t="s">
        <v>334</v>
      </c>
      <c r="E192" s="74" t="s">
        <v>333</v>
      </c>
      <c r="F192" s="64" t="s">
        <v>3</v>
      </c>
      <c r="G192" s="65">
        <v>3000</v>
      </c>
      <c r="H192" s="77">
        <v>5</v>
      </c>
      <c r="I192" s="53">
        <v>2542.3728813559323</v>
      </c>
      <c r="J192" s="50">
        <f>G192*H192</f>
        <v>15000</v>
      </c>
      <c r="K192" s="51">
        <f>H192</f>
        <v>5</v>
      </c>
      <c r="L192" s="50">
        <f>K192*G192</f>
        <v>15000</v>
      </c>
      <c r="M192" s="50">
        <f>IF(L192&gt;J192,L192-J192,0)</f>
        <v>0</v>
      </c>
      <c r="N192" s="50">
        <f>IF(J192&gt;L192,J192-L192,0)</f>
        <v>0</v>
      </c>
      <c r="O192" s="66"/>
      <c r="P192" s="67">
        <f>O192*G192</f>
        <v>0</v>
      </c>
      <c r="Q192" s="68"/>
      <c r="R192" s="69">
        <f>Q192*G192</f>
        <v>0</v>
      </c>
      <c r="S192" s="69">
        <f>IF(R192&gt;P192,R192-P192,0)</f>
        <v>0</v>
      </c>
      <c r="T192" s="69">
        <f>IF(P192&gt;R192,P192-R192,0)</f>
        <v>0</v>
      </c>
      <c r="U192" s="70">
        <f>H192+O192</f>
        <v>5</v>
      </c>
      <c r="V192" s="71">
        <f>U192*G192</f>
        <v>15000</v>
      </c>
      <c r="W192" s="68">
        <f>K192+Q192</f>
        <v>5</v>
      </c>
      <c r="X192" s="67">
        <f>W192*G192</f>
        <v>15000</v>
      </c>
      <c r="Y192" s="67">
        <f>IF(X192&gt;V192,X192-V192,0)</f>
        <v>0</v>
      </c>
      <c r="Z192" s="72">
        <f>IF(V192&gt;X192,V192-X192,0)</f>
        <v>0</v>
      </c>
      <c r="AA192" s="68">
        <f>W192</f>
        <v>5</v>
      </c>
      <c r="AB192" s="67">
        <f>AA192*G192</f>
        <v>15000</v>
      </c>
      <c r="AC192" s="67">
        <f t="shared" si="20"/>
        <v>0</v>
      </c>
      <c r="AD192" s="253">
        <f t="shared" si="21"/>
        <v>0</v>
      </c>
      <c r="AE192" s="251" t="s">
        <v>562</v>
      </c>
      <c r="AF192" s="49"/>
    </row>
    <row r="193" spans="2:32" ht="21">
      <c r="B193" s="143"/>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c r="AA193" s="143"/>
      <c r="AB193" s="143"/>
      <c r="AC193" s="67">
        <f t="shared" si="20"/>
        <v>0</v>
      </c>
      <c r="AD193" s="253">
        <f t="shared" si="21"/>
        <v>0</v>
      </c>
      <c r="AE193" s="251"/>
      <c r="AF193" s="49"/>
    </row>
    <row r="194" spans="2:32" ht="28.8">
      <c r="B194" s="63">
        <v>93</v>
      </c>
      <c r="C194" s="63">
        <v>212</v>
      </c>
      <c r="D194" s="63" t="s">
        <v>332</v>
      </c>
      <c r="E194" s="74" t="s">
        <v>331</v>
      </c>
      <c r="F194" s="64" t="s">
        <v>3</v>
      </c>
      <c r="G194" s="65">
        <v>4899.9999999999991</v>
      </c>
      <c r="H194" s="77">
        <v>10</v>
      </c>
      <c r="I194" s="53">
        <v>4152.5423728813557</v>
      </c>
      <c r="J194" s="50">
        <f>G194*H194</f>
        <v>48999.999999999993</v>
      </c>
      <c r="K194" s="51">
        <f>H194</f>
        <v>10</v>
      </c>
      <c r="L194" s="50">
        <f>K194*G194</f>
        <v>48999.999999999993</v>
      </c>
      <c r="M194" s="50">
        <f>IF(L194&gt;J194,L194-J194,0)</f>
        <v>0</v>
      </c>
      <c r="N194" s="50">
        <f>IF(J194&gt;L194,J194-L194,0)</f>
        <v>0</v>
      </c>
      <c r="O194" s="66"/>
      <c r="P194" s="67">
        <f>O194*G194</f>
        <v>0</v>
      </c>
      <c r="Q194" s="68"/>
      <c r="R194" s="69">
        <f>Q194*G194</f>
        <v>0</v>
      </c>
      <c r="S194" s="69">
        <f>IF(R194&gt;P194,R194-P194,0)</f>
        <v>0</v>
      </c>
      <c r="T194" s="69">
        <f>IF(P194&gt;R194,P194-R194,0)</f>
        <v>0</v>
      </c>
      <c r="U194" s="70">
        <f>H194+O194</f>
        <v>10</v>
      </c>
      <c r="V194" s="71">
        <f>U194*G194</f>
        <v>48999.999999999993</v>
      </c>
      <c r="W194" s="68">
        <f>K194+Q194</f>
        <v>10</v>
      </c>
      <c r="X194" s="67">
        <f>W194*G194</f>
        <v>48999.999999999993</v>
      </c>
      <c r="Y194" s="67">
        <f>IF(X194&gt;V194,X194-V194,0)</f>
        <v>0</v>
      </c>
      <c r="Z194" s="72">
        <f>IF(V194&gt;X194,V194-X194,0)</f>
        <v>0</v>
      </c>
      <c r="AA194" s="68">
        <f>W194</f>
        <v>10</v>
      </c>
      <c r="AB194" s="67">
        <f>AA194*G194</f>
        <v>48999.999999999993</v>
      </c>
      <c r="AC194" s="67">
        <f t="shared" si="20"/>
        <v>0</v>
      </c>
      <c r="AD194" s="253">
        <f t="shared" si="21"/>
        <v>0</v>
      </c>
      <c r="AE194" s="251" t="s">
        <v>562</v>
      </c>
      <c r="AF194" s="49"/>
    </row>
    <row r="195" spans="2:32" ht="21">
      <c r="B195" s="143"/>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c r="AA195" s="143"/>
      <c r="AB195" s="143"/>
      <c r="AC195" s="67">
        <f t="shared" si="20"/>
        <v>0</v>
      </c>
      <c r="AD195" s="253">
        <f t="shared" si="21"/>
        <v>0</v>
      </c>
      <c r="AE195" s="251"/>
      <c r="AF195" s="49"/>
    </row>
    <row r="196" spans="2:32" ht="28.8">
      <c r="B196" s="63">
        <v>94</v>
      </c>
      <c r="C196" s="63">
        <v>76</v>
      </c>
      <c r="D196" s="63" t="s">
        <v>330</v>
      </c>
      <c r="E196" s="74" t="s">
        <v>329</v>
      </c>
      <c r="F196" s="64" t="s">
        <v>3</v>
      </c>
      <c r="G196" s="65">
        <v>900</v>
      </c>
      <c r="H196" s="77">
        <v>15</v>
      </c>
      <c r="I196" s="53">
        <v>762.71186440677968</v>
      </c>
      <c r="J196" s="50">
        <f>G196*H196</f>
        <v>13500</v>
      </c>
      <c r="K196" s="51">
        <f>H196</f>
        <v>15</v>
      </c>
      <c r="L196" s="50">
        <f>K196*G196</f>
        <v>13500</v>
      </c>
      <c r="M196" s="50">
        <f>IF(L196&gt;J196,L196-J196,0)</f>
        <v>0</v>
      </c>
      <c r="N196" s="50">
        <f>IF(J196&gt;L196,J196-L196,0)</f>
        <v>0</v>
      </c>
      <c r="O196" s="66"/>
      <c r="P196" s="67">
        <f>O196*G196</f>
        <v>0</v>
      </c>
      <c r="Q196" s="68"/>
      <c r="R196" s="69">
        <f>Q196*G196</f>
        <v>0</v>
      </c>
      <c r="S196" s="69">
        <f>IF(R196&gt;P196,R196-P196,0)</f>
        <v>0</v>
      </c>
      <c r="T196" s="69">
        <f>IF(P196&gt;R196,P196-R196,0)</f>
        <v>0</v>
      </c>
      <c r="U196" s="70">
        <f>H196+O196</f>
        <v>15</v>
      </c>
      <c r="V196" s="71">
        <f>U196*G196</f>
        <v>13500</v>
      </c>
      <c r="W196" s="68">
        <f>K196+Q196</f>
        <v>15</v>
      </c>
      <c r="X196" s="67">
        <f>W196*G196</f>
        <v>13500</v>
      </c>
      <c r="Y196" s="67">
        <f>IF(X196&gt;V196,X196-V196,0)</f>
        <v>0</v>
      </c>
      <c r="Z196" s="72">
        <f>IF(V196&gt;X196,V196-X196,0)</f>
        <v>0</v>
      </c>
      <c r="AA196" s="68">
        <f>W196</f>
        <v>15</v>
      </c>
      <c r="AB196" s="67">
        <f>AA196*G196</f>
        <v>13500</v>
      </c>
      <c r="AC196" s="67">
        <f t="shared" si="20"/>
        <v>0</v>
      </c>
      <c r="AD196" s="253">
        <f t="shared" si="21"/>
        <v>0</v>
      </c>
      <c r="AE196" s="251" t="s">
        <v>562</v>
      </c>
      <c r="AF196" s="49"/>
    </row>
    <row r="197" spans="2:32" ht="21">
      <c r="B197" s="143"/>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c r="AA197" s="143"/>
      <c r="AB197" s="143"/>
      <c r="AC197" s="67">
        <f t="shared" si="20"/>
        <v>0</v>
      </c>
      <c r="AD197" s="253">
        <f t="shared" si="21"/>
        <v>0</v>
      </c>
      <c r="AE197" s="251"/>
      <c r="AF197" s="49"/>
    </row>
    <row r="198" spans="2:32" ht="15">
      <c r="B198" s="63">
        <v>95</v>
      </c>
      <c r="C198" s="63">
        <v>77</v>
      </c>
      <c r="D198" s="63" t="s">
        <v>328</v>
      </c>
      <c r="E198" s="74" t="s">
        <v>327</v>
      </c>
      <c r="F198" s="64" t="s">
        <v>3</v>
      </c>
      <c r="G198" s="65">
        <v>3200</v>
      </c>
      <c r="H198" s="77">
        <v>15</v>
      </c>
      <c r="I198" s="53">
        <v>2711.8644067796613</v>
      </c>
      <c r="J198" s="50">
        <f>G198*H198</f>
        <v>48000</v>
      </c>
      <c r="K198" s="51">
        <f>H198</f>
        <v>15</v>
      </c>
      <c r="L198" s="50">
        <f>K198*G198</f>
        <v>48000</v>
      </c>
      <c r="M198" s="50">
        <f>IF(L198&gt;J198,L198-J198,0)</f>
        <v>0</v>
      </c>
      <c r="N198" s="50">
        <f>IF(J198&gt;L198,J198-L198,0)</f>
        <v>0</v>
      </c>
      <c r="O198" s="66"/>
      <c r="P198" s="67">
        <f>O198*G198</f>
        <v>0</v>
      </c>
      <c r="Q198" s="68"/>
      <c r="R198" s="69">
        <f>Q198*G198</f>
        <v>0</v>
      </c>
      <c r="S198" s="69">
        <f>IF(R198&gt;P198,R198-P198,0)</f>
        <v>0</v>
      </c>
      <c r="T198" s="69">
        <f>IF(P198&gt;R198,P198-R198,0)</f>
        <v>0</v>
      </c>
      <c r="U198" s="70">
        <f>H198+O198</f>
        <v>15</v>
      </c>
      <c r="V198" s="71">
        <f>U198*G198</f>
        <v>48000</v>
      </c>
      <c r="W198" s="68">
        <f>K198+Q198</f>
        <v>15</v>
      </c>
      <c r="X198" s="67">
        <f>W198*G198</f>
        <v>48000</v>
      </c>
      <c r="Y198" s="67">
        <f>IF(X198&gt;V198,X198-V198,0)</f>
        <v>0</v>
      </c>
      <c r="Z198" s="72">
        <f>IF(V198&gt;X198,V198-X198,0)</f>
        <v>0</v>
      </c>
      <c r="AA198" s="68">
        <f>W198</f>
        <v>15</v>
      </c>
      <c r="AB198" s="67">
        <f>AA198*G198</f>
        <v>48000</v>
      </c>
      <c r="AC198" s="67">
        <f t="shared" ref="AC198:AC261" si="22">IF(AB198&gt;V198,AB198-V198,0)</f>
        <v>0</v>
      </c>
      <c r="AD198" s="253">
        <f t="shared" ref="AD198:AD261" si="23">IF(V198&gt;AB198,V198-AB198,0)</f>
        <v>0</v>
      </c>
      <c r="AE198" s="251" t="s">
        <v>562</v>
      </c>
      <c r="AF198" s="49"/>
    </row>
    <row r="199" spans="2:32" ht="21">
      <c r="B199" s="143"/>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c r="AA199" s="143"/>
      <c r="AB199" s="143"/>
      <c r="AC199" s="67">
        <f t="shared" si="22"/>
        <v>0</v>
      </c>
      <c r="AD199" s="253">
        <f t="shared" si="23"/>
        <v>0</v>
      </c>
      <c r="AE199" s="251"/>
      <c r="AF199" s="49"/>
    </row>
    <row r="200" spans="2:32" ht="57.6">
      <c r="B200" s="63">
        <v>96</v>
      </c>
      <c r="C200" s="63">
        <v>213</v>
      </c>
      <c r="D200" s="63" t="s">
        <v>326</v>
      </c>
      <c r="E200" s="74" t="s">
        <v>325</v>
      </c>
      <c r="F200" s="64" t="s">
        <v>3</v>
      </c>
      <c r="G200" s="65">
        <v>1315000</v>
      </c>
      <c r="H200" s="77">
        <v>1</v>
      </c>
      <c r="I200" s="53">
        <v>1114406.779661017</v>
      </c>
      <c r="J200" s="50">
        <f>G200*H200</f>
        <v>1315000</v>
      </c>
      <c r="K200" s="51">
        <f>H200</f>
        <v>1</v>
      </c>
      <c r="L200" s="50">
        <f>K200*G200</f>
        <v>1315000</v>
      </c>
      <c r="M200" s="50">
        <f>IF(L200&gt;J200,L200-J200,0)</f>
        <v>0</v>
      </c>
      <c r="N200" s="50">
        <f>IF(J200&gt;L200,J200-L200,0)</f>
        <v>0</v>
      </c>
      <c r="O200" s="66"/>
      <c r="P200" s="67">
        <f>O200*G200</f>
        <v>0</v>
      </c>
      <c r="Q200" s="68"/>
      <c r="R200" s="69">
        <f>Q200*G200</f>
        <v>0</v>
      </c>
      <c r="S200" s="69">
        <f>IF(R200&gt;P200,R200-P200,0)</f>
        <v>0</v>
      </c>
      <c r="T200" s="69">
        <f>IF(P200&gt;R200,P200-R200,0)</f>
        <v>0</v>
      </c>
      <c r="U200" s="70">
        <f>H200+O200</f>
        <v>1</v>
      </c>
      <c r="V200" s="71">
        <f>U200*G200</f>
        <v>1315000</v>
      </c>
      <c r="W200" s="68">
        <f>K200+Q200</f>
        <v>1</v>
      </c>
      <c r="X200" s="67">
        <f>W200*G200</f>
        <v>1315000</v>
      </c>
      <c r="Y200" s="67">
        <f>IF(X200&gt;V200,X200-V200,0)</f>
        <v>0</v>
      </c>
      <c r="Z200" s="72">
        <f>IF(V200&gt;X200,V200-X200,0)</f>
        <v>0</v>
      </c>
      <c r="AA200" s="68">
        <f>W200</f>
        <v>1</v>
      </c>
      <c r="AB200" s="67">
        <f>AA200*G200</f>
        <v>1315000</v>
      </c>
      <c r="AC200" s="67">
        <f t="shared" si="22"/>
        <v>0</v>
      </c>
      <c r="AD200" s="253">
        <f t="shared" si="23"/>
        <v>0</v>
      </c>
      <c r="AE200" s="251" t="s">
        <v>562</v>
      </c>
      <c r="AF200" s="49"/>
    </row>
    <row r="201" spans="2:32" ht="21">
      <c r="B201" s="143"/>
      <c r="C201" s="143"/>
      <c r="D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c r="AA201" s="143"/>
      <c r="AB201" s="143"/>
      <c r="AC201" s="67">
        <f t="shared" si="22"/>
        <v>0</v>
      </c>
      <c r="AD201" s="253">
        <f t="shared" si="23"/>
        <v>0</v>
      </c>
      <c r="AE201" s="251"/>
      <c r="AF201" s="49"/>
    </row>
    <row r="202" spans="2:32" ht="43.2">
      <c r="B202" s="63">
        <v>97</v>
      </c>
      <c r="C202" s="63">
        <v>214</v>
      </c>
      <c r="D202" s="63" t="s">
        <v>324</v>
      </c>
      <c r="E202" s="74" t="s">
        <v>323</v>
      </c>
      <c r="F202" s="64" t="s">
        <v>3</v>
      </c>
      <c r="G202" s="65">
        <v>875000.00000000012</v>
      </c>
      <c r="H202" s="77">
        <v>1</v>
      </c>
      <c r="I202" s="53">
        <v>741525.42372881365</v>
      </c>
      <c r="J202" s="50">
        <f>G202*H202</f>
        <v>875000.00000000012</v>
      </c>
      <c r="K202" s="51">
        <f>H202</f>
        <v>1</v>
      </c>
      <c r="L202" s="50">
        <f>K202*G202</f>
        <v>875000.00000000012</v>
      </c>
      <c r="M202" s="50">
        <f>IF(L202&gt;J202,L202-J202,0)</f>
        <v>0</v>
      </c>
      <c r="N202" s="50">
        <f>IF(J202&gt;L202,J202-L202,0)</f>
        <v>0</v>
      </c>
      <c r="O202" s="66"/>
      <c r="P202" s="67">
        <f>O202*G202</f>
        <v>0</v>
      </c>
      <c r="Q202" s="68"/>
      <c r="R202" s="69">
        <f>Q202*G202</f>
        <v>0</v>
      </c>
      <c r="S202" s="69">
        <f>IF(R202&gt;P202,R202-P202,0)</f>
        <v>0</v>
      </c>
      <c r="T202" s="69">
        <f>IF(P202&gt;R202,P202-R202,0)</f>
        <v>0</v>
      </c>
      <c r="U202" s="70">
        <f>H202+O202</f>
        <v>1</v>
      </c>
      <c r="V202" s="71">
        <f>U202*G202</f>
        <v>875000.00000000012</v>
      </c>
      <c r="W202" s="68">
        <f>K202+Q202</f>
        <v>1</v>
      </c>
      <c r="X202" s="67">
        <f>W202*G202</f>
        <v>875000.00000000012</v>
      </c>
      <c r="Y202" s="67">
        <f>IF(X202&gt;V202,X202-V202,0)</f>
        <v>0</v>
      </c>
      <c r="Z202" s="72">
        <f>IF(V202&gt;X202,V202-X202,0)</f>
        <v>0</v>
      </c>
      <c r="AA202" s="68">
        <f>W202</f>
        <v>1</v>
      </c>
      <c r="AB202" s="67">
        <f>AA202*G202</f>
        <v>875000.00000000012</v>
      </c>
      <c r="AC202" s="67">
        <f t="shared" si="22"/>
        <v>0</v>
      </c>
      <c r="AD202" s="253">
        <f t="shared" si="23"/>
        <v>0</v>
      </c>
      <c r="AE202" s="251" t="s">
        <v>562</v>
      </c>
      <c r="AF202" s="49"/>
    </row>
    <row r="203" spans="2:32" ht="21">
      <c r="B203" s="143"/>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c r="AA203" s="143"/>
      <c r="AB203" s="143"/>
      <c r="AC203" s="67">
        <f t="shared" si="22"/>
        <v>0</v>
      </c>
      <c r="AD203" s="253">
        <f t="shared" si="23"/>
        <v>0</v>
      </c>
      <c r="AE203" s="251"/>
      <c r="AF203" s="49"/>
    </row>
    <row r="204" spans="2:32" ht="43.2">
      <c r="B204" s="63">
        <v>98</v>
      </c>
      <c r="C204" s="63">
        <v>215</v>
      </c>
      <c r="D204" s="63" t="s">
        <v>322</v>
      </c>
      <c r="E204" s="74" t="s">
        <v>321</v>
      </c>
      <c r="F204" s="64" t="s">
        <v>3</v>
      </c>
      <c r="G204" s="65">
        <v>370000</v>
      </c>
      <c r="H204" s="79">
        <v>2</v>
      </c>
      <c r="I204" s="53">
        <v>313559.32203389832</v>
      </c>
      <c r="J204" s="50">
        <f>G204*H204</f>
        <v>740000</v>
      </c>
      <c r="K204" s="51">
        <f>H204</f>
        <v>2</v>
      </c>
      <c r="L204" s="50">
        <f>K204*G204</f>
        <v>740000</v>
      </c>
      <c r="M204" s="50">
        <f>IF(L204&gt;J204,L204-J204,0)</f>
        <v>0</v>
      </c>
      <c r="N204" s="50">
        <f>IF(J204&gt;L204,J204-L204,0)</f>
        <v>0</v>
      </c>
      <c r="O204" s="66"/>
      <c r="P204" s="67">
        <f>O204*G204</f>
        <v>0</v>
      </c>
      <c r="Q204" s="68"/>
      <c r="R204" s="69">
        <f>Q204*G204</f>
        <v>0</v>
      </c>
      <c r="S204" s="69">
        <f>IF(R204&gt;P204,R204-P204,0)</f>
        <v>0</v>
      </c>
      <c r="T204" s="69">
        <f>IF(P204&gt;R204,P204-R204,0)</f>
        <v>0</v>
      </c>
      <c r="U204" s="70">
        <f>H204+O204</f>
        <v>2</v>
      </c>
      <c r="V204" s="71">
        <f>U204*G204</f>
        <v>740000</v>
      </c>
      <c r="W204" s="68">
        <f>K204+Q204</f>
        <v>2</v>
      </c>
      <c r="X204" s="67">
        <f>W204*G204</f>
        <v>740000</v>
      </c>
      <c r="Y204" s="67">
        <f>IF(X204&gt;V204,X204-V204,0)</f>
        <v>0</v>
      </c>
      <c r="Z204" s="72">
        <f>IF(V204&gt;X204,V204-X204,0)</f>
        <v>0</v>
      </c>
      <c r="AA204" s="68">
        <f>W204</f>
        <v>2</v>
      </c>
      <c r="AB204" s="67">
        <f>AA204*G204</f>
        <v>740000</v>
      </c>
      <c r="AC204" s="67">
        <f t="shared" si="22"/>
        <v>0</v>
      </c>
      <c r="AD204" s="253">
        <f t="shared" si="23"/>
        <v>0</v>
      </c>
      <c r="AE204" s="251" t="s">
        <v>562</v>
      </c>
      <c r="AF204" s="49"/>
    </row>
    <row r="205" spans="2:32" ht="21">
      <c r="B205" s="143"/>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c r="AA205" s="143"/>
      <c r="AB205" s="143"/>
      <c r="AC205" s="67">
        <f t="shared" si="22"/>
        <v>0</v>
      </c>
      <c r="AD205" s="253">
        <f t="shared" si="23"/>
        <v>0</v>
      </c>
      <c r="AE205" s="251"/>
      <c r="AF205" s="49"/>
    </row>
    <row r="206" spans="2:32" ht="57.6">
      <c r="B206" s="63">
        <v>99</v>
      </c>
      <c r="C206" s="63">
        <v>78</v>
      </c>
      <c r="D206" s="63" t="s">
        <v>320</v>
      </c>
      <c r="E206" s="74" t="s">
        <v>319</v>
      </c>
      <c r="F206" s="64" t="s">
        <v>3</v>
      </c>
      <c r="G206" s="65">
        <v>450000.00000000006</v>
      </c>
      <c r="H206" s="79">
        <v>1</v>
      </c>
      <c r="I206" s="53">
        <v>381355.93220338988</v>
      </c>
      <c r="J206" s="50">
        <f>G206*H206</f>
        <v>450000.00000000006</v>
      </c>
      <c r="K206" s="51">
        <f>H206</f>
        <v>1</v>
      </c>
      <c r="L206" s="50">
        <f>K206*G206</f>
        <v>450000.00000000006</v>
      </c>
      <c r="M206" s="50">
        <f>IF(L206&gt;J206,L206-J206,0)</f>
        <v>0</v>
      </c>
      <c r="N206" s="50">
        <f>IF(J206&gt;L206,J206-L206,0)</f>
        <v>0</v>
      </c>
      <c r="O206" s="66"/>
      <c r="P206" s="67">
        <f>O206*G206</f>
        <v>0</v>
      </c>
      <c r="Q206" s="68"/>
      <c r="R206" s="69">
        <f>Q206*G206</f>
        <v>0</v>
      </c>
      <c r="S206" s="69">
        <f>IF(R206&gt;P206,R206-P206,0)</f>
        <v>0</v>
      </c>
      <c r="T206" s="69">
        <f>IF(P206&gt;R206,P206-R206,0)</f>
        <v>0</v>
      </c>
      <c r="U206" s="70">
        <f>H206+O206</f>
        <v>1</v>
      </c>
      <c r="V206" s="71">
        <f>U206*G206</f>
        <v>450000.00000000006</v>
      </c>
      <c r="W206" s="68">
        <f>K206+Q206</f>
        <v>1</v>
      </c>
      <c r="X206" s="67">
        <f>W206*G206</f>
        <v>450000.00000000006</v>
      </c>
      <c r="Y206" s="67">
        <f>IF(X206&gt;V206,X206-V206,0)</f>
        <v>0</v>
      </c>
      <c r="Z206" s="72">
        <f>IF(V206&gt;X206,V206-X206,0)</f>
        <v>0</v>
      </c>
      <c r="AA206" s="68">
        <f>W206</f>
        <v>1</v>
      </c>
      <c r="AB206" s="67">
        <f>AA206*G206</f>
        <v>450000.00000000006</v>
      </c>
      <c r="AC206" s="67">
        <f t="shared" si="22"/>
        <v>0</v>
      </c>
      <c r="AD206" s="253">
        <f t="shared" si="23"/>
        <v>0</v>
      </c>
      <c r="AE206" s="251" t="s">
        <v>562</v>
      </c>
      <c r="AF206" s="49"/>
    </row>
    <row r="207" spans="2:32" ht="21" customHeight="1">
      <c r="B207" s="63"/>
      <c r="C207" s="63"/>
      <c r="D207" s="63"/>
      <c r="E207" s="74"/>
      <c r="F207" s="64"/>
      <c r="G207" s="65"/>
      <c r="H207" s="79"/>
      <c r="I207" s="53"/>
      <c r="J207" s="50"/>
      <c r="K207" s="51"/>
      <c r="L207" s="50"/>
      <c r="M207" s="50"/>
      <c r="N207" s="50"/>
      <c r="O207" s="66"/>
      <c r="P207" s="67"/>
      <c r="Q207" s="68"/>
      <c r="R207" s="69"/>
      <c r="S207" s="69"/>
      <c r="T207" s="69"/>
      <c r="U207" s="70"/>
      <c r="V207" s="71"/>
      <c r="W207" s="68"/>
      <c r="X207" s="67"/>
      <c r="Y207" s="67"/>
      <c r="Z207" s="72"/>
      <c r="AA207" s="68"/>
      <c r="AB207" s="67"/>
      <c r="AC207" s="67">
        <f t="shared" si="22"/>
        <v>0</v>
      </c>
      <c r="AD207" s="253">
        <f t="shared" si="23"/>
        <v>0</v>
      </c>
      <c r="AE207" s="251"/>
      <c r="AF207" s="145"/>
    </row>
    <row r="208" spans="2:32" ht="129.6">
      <c r="B208" s="66" t="s">
        <v>318</v>
      </c>
      <c r="C208" s="63">
        <v>232</v>
      </c>
      <c r="D208" s="63" t="s">
        <v>317</v>
      </c>
      <c r="E208" s="73" t="s">
        <v>316</v>
      </c>
      <c r="F208" s="64" t="s">
        <v>3</v>
      </c>
      <c r="G208" s="65">
        <v>4000000</v>
      </c>
      <c r="H208" s="63">
        <v>1</v>
      </c>
      <c r="I208" s="53">
        <v>3389830.5084745763</v>
      </c>
      <c r="J208" s="50">
        <f>G208*H208</f>
        <v>4000000</v>
      </c>
      <c r="K208" s="51">
        <v>0</v>
      </c>
      <c r="L208" s="50">
        <f>K208*G208</f>
        <v>0</v>
      </c>
      <c r="M208" s="50">
        <f>IF(L208&gt;J208,L208-J208,0)</f>
        <v>0</v>
      </c>
      <c r="N208" s="50">
        <f>IF(J208&gt;L208,J208-L208,0)</f>
        <v>4000000</v>
      </c>
      <c r="O208" s="66"/>
      <c r="P208" s="67">
        <f>O208*G208</f>
        <v>0</v>
      </c>
      <c r="Q208" s="68"/>
      <c r="R208" s="69">
        <f>Q208*G208</f>
        <v>0</v>
      </c>
      <c r="S208" s="69">
        <f>IF(R208&gt;P208,R208-P208,0)</f>
        <v>0</v>
      </c>
      <c r="T208" s="69">
        <f>IF(P208&gt;R208,P208-R208,0)</f>
        <v>0</v>
      </c>
      <c r="U208" s="70">
        <f>H208+O208</f>
        <v>1</v>
      </c>
      <c r="V208" s="71">
        <f>U208*G208</f>
        <v>4000000</v>
      </c>
      <c r="W208" s="68">
        <f>K208+Q208</f>
        <v>0</v>
      </c>
      <c r="X208" s="67">
        <f>W208*G208</f>
        <v>0</v>
      </c>
      <c r="Y208" s="67">
        <f>IF(X208&gt;V208,X208-V208,0)</f>
        <v>0</v>
      </c>
      <c r="Z208" s="72">
        <f>IF(V208&gt;X208,V208-X208,0)</f>
        <v>4000000</v>
      </c>
      <c r="AA208" s="68">
        <f>W208</f>
        <v>0</v>
      </c>
      <c r="AB208" s="67">
        <f>AA208*G208</f>
        <v>0</v>
      </c>
      <c r="AC208" s="67">
        <f t="shared" si="22"/>
        <v>0</v>
      </c>
      <c r="AD208" s="253">
        <f t="shared" si="23"/>
        <v>4000000</v>
      </c>
      <c r="AE208" s="251" t="s">
        <v>562</v>
      </c>
    </row>
    <row r="209" spans="2:32" ht="21">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c r="AA209" s="143"/>
      <c r="AB209" s="143"/>
      <c r="AC209" s="67">
        <f t="shared" si="22"/>
        <v>0</v>
      </c>
      <c r="AD209" s="253">
        <f t="shared" si="23"/>
        <v>0</v>
      </c>
      <c r="AE209" s="251"/>
    </row>
    <row r="210" spans="2:32" ht="129.6">
      <c r="B210" s="154" t="s">
        <v>315</v>
      </c>
      <c r="C210" s="147"/>
      <c r="D210" s="147"/>
      <c r="E210" s="148" t="s">
        <v>20</v>
      </c>
      <c r="F210" s="149" t="s">
        <v>3</v>
      </c>
      <c r="G210" s="150">
        <v>4000000</v>
      </c>
      <c r="H210" s="147"/>
      <c r="I210" s="151"/>
      <c r="J210" s="152"/>
      <c r="K210" s="153"/>
      <c r="L210" s="152"/>
      <c r="M210" s="152"/>
      <c r="N210" s="152"/>
      <c r="O210" s="154"/>
      <c r="P210" s="155">
        <f>O210*G210</f>
        <v>0</v>
      </c>
      <c r="Q210" s="156"/>
      <c r="R210" s="157">
        <f>Q210*G210</f>
        <v>0</v>
      </c>
      <c r="S210" s="157">
        <f>IF(R210&gt;P210,R210-P210,0)</f>
        <v>0</v>
      </c>
      <c r="T210" s="157">
        <f>IF(P210&gt;R210,P210-R210,0)</f>
        <v>0</v>
      </c>
      <c r="U210" s="158"/>
      <c r="V210" s="159"/>
      <c r="W210" s="156"/>
      <c r="X210" s="155"/>
      <c r="Y210" s="155"/>
      <c r="Z210" s="160"/>
      <c r="AA210" s="156">
        <v>1</v>
      </c>
      <c r="AB210" s="155">
        <f>AA210*G210</f>
        <v>4000000</v>
      </c>
      <c r="AC210" s="67">
        <f t="shared" si="22"/>
        <v>4000000</v>
      </c>
      <c r="AD210" s="253">
        <f t="shared" si="23"/>
        <v>0</v>
      </c>
      <c r="AE210" s="251" t="s">
        <v>562</v>
      </c>
    </row>
    <row r="211" spans="2:32" ht="21">
      <c r="B211" s="143"/>
      <c r="C211" s="143"/>
      <c r="D211" s="143"/>
      <c r="E211" s="146" t="s">
        <v>553</v>
      </c>
      <c r="F211" s="143"/>
      <c r="G211" s="65">
        <v>814994</v>
      </c>
      <c r="H211" s="143"/>
      <c r="I211" s="143"/>
      <c r="J211" s="143"/>
      <c r="K211" s="143"/>
      <c r="L211" s="143"/>
      <c r="M211" s="143"/>
      <c r="N211" s="143"/>
      <c r="O211" s="143"/>
      <c r="P211" s="143"/>
      <c r="Q211" s="143"/>
      <c r="R211" s="143"/>
      <c r="S211" s="143"/>
      <c r="T211" s="143"/>
      <c r="U211" s="143"/>
      <c r="V211" s="71"/>
      <c r="W211" s="143"/>
      <c r="X211" s="143"/>
      <c r="Y211" s="143"/>
      <c r="Z211" s="143"/>
      <c r="AA211" s="66">
        <v>1</v>
      </c>
      <c r="AB211" s="67">
        <f>AA211*G211</f>
        <v>814994</v>
      </c>
      <c r="AC211" s="67">
        <f t="shared" si="22"/>
        <v>814994</v>
      </c>
      <c r="AD211" s="253">
        <f t="shared" si="23"/>
        <v>0</v>
      </c>
      <c r="AE211" s="251" t="s">
        <v>562</v>
      </c>
      <c r="AF211" s="49"/>
    </row>
    <row r="212" spans="2:32" ht="15">
      <c r="B212" s="63">
        <v>101</v>
      </c>
      <c r="C212" s="63">
        <v>79</v>
      </c>
      <c r="D212" s="63" t="s">
        <v>314</v>
      </c>
      <c r="E212" s="74" t="s">
        <v>313</v>
      </c>
      <c r="F212" s="75" t="s">
        <v>97</v>
      </c>
      <c r="G212" s="76">
        <v>300</v>
      </c>
      <c r="H212" s="77">
        <v>200</v>
      </c>
      <c r="I212" s="53">
        <v>254.23728813559325</v>
      </c>
      <c r="J212" s="50">
        <f>G212*H212</f>
        <v>60000</v>
      </c>
      <c r="K212" s="51">
        <f>H212</f>
        <v>200</v>
      </c>
      <c r="L212" s="50">
        <f>K212*G212</f>
        <v>60000</v>
      </c>
      <c r="M212" s="50">
        <f>IF(L212&gt;J212,L212-J212,0)</f>
        <v>0</v>
      </c>
      <c r="N212" s="50">
        <f>IF(J212&gt;L212,J212-L212,0)</f>
        <v>0</v>
      </c>
      <c r="O212" s="66"/>
      <c r="P212" s="67">
        <f>O212*G212</f>
        <v>0</v>
      </c>
      <c r="Q212" s="68"/>
      <c r="R212" s="69">
        <f>Q212*G212</f>
        <v>0</v>
      </c>
      <c r="S212" s="69">
        <f>IF(R212&gt;P212,R212-P212,0)</f>
        <v>0</v>
      </c>
      <c r="T212" s="69">
        <f>IF(P212&gt;R212,P212-R212,0)</f>
        <v>0</v>
      </c>
      <c r="U212" s="70">
        <f>H212+O212</f>
        <v>200</v>
      </c>
      <c r="V212" s="71">
        <f>U212*G212</f>
        <v>60000</v>
      </c>
      <c r="W212" s="68">
        <f>K212+Q212</f>
        <v>200</v>
      </c>
      <c r="X212" s="67">
        <f>W212*G212</f>
        <v>60000</v>
      </c>
      <c r="Y212" s="67">
        <f>IF(X212&gt;V212,X212-V212,0)</f>
        <v>0</v>
      </c>
      <c r="Z212" s="72">
        <f>IF(V212&gt;X212,V212-X212,0)</f>
        <v>0</v>
      </c>
      <c r="AA212" s="68">
        <f>W212</f>
        <v>200</v>
      </c>
      <c r="AB212" s="67">
        <f>AA212*G212</f>
        <v>60000</v>
      </c>
      <c r="AC212" s="67">
        <f t="shared" si="22"/>
        <v>0</v>
      </c>
      <c r="AD212" s="253">
        <f t="shared" si="23"/>
        <v>0</v>
      </c>
      <c r="AE212" s="251" t="s">
        <v>562</v>
      </c>
      <c r="AF212" s="49"/>
    </row>
    <row r="213" spans="2:32" ht="21">
      <c r="B213" s="143"/>
      <c r="C213" s="143"/>
      <c r="D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c r="AA213" s="143"/>
      <c r="AB213" s="143"/>
      <c r="AC213" s="67">
        <f t="shared" si="22"/>
        <v>0</v>
      </c>
      <c r="AD213" s="253">
        <f t="shared" si="23"/>
        <v>0</v>
      </c>
      <c r="AE213" s="251"/>
      <c r="AF213" s="49"/>
    </row>
    <row r="214" spans="2:32" ht="15">
      <c r="B214" s="63">
        <v>102</v>
      </c>
      <c r="C214" s="63">
        <v>80</v>
      </c>
      <c r="D214" s="63" t="s">
        <v>312</v>
      </c>
      <c r="E214" s="74" t="s">
        <v>311</v>
      </c>
      <c r="F214" s="75" t="s">
        <v>97</v>
      </c>
      <c r="G214" s="76">
        <v>560</v>
      </c>
      <c r="H214" s="77">
        <v>200</v>
      </c>
      <c r="I214" s="53">
        <v>474.57627118644069</v>
      </c>
      <c r="J214" s="50">
        <f>G214*H214</f>
        <v>112000</v>
      </c>
      <c r="K214" s="51">
        <f>H214</f>
        <v>200</v>
      </c>
      <c r="L214" s="50">
        <f>K214*G214</f>
        <v>112000</v>
      </c>
      <c r="M214" s="50">
        <f>IF(L214&gt;J214,L214-J214,0)</f>
        <v>0</v>
      </c>
      <c r="N214" s="50">
        <f>IF(J214&gt;L214,J214-L214,0)</f>
        <v>0</v>
      </c>
      <c r="O214" s="66"/>
      <c r="P214" s="67">
        <f>O214*G214</f>
        <v>0</v>
      </c>
      <c r="Q214" s="68"/>
      <c r="R214" s="69">
        <f>Q214*G214</f>
        <v>0</v>
      </c>
      <c r="S214" s="69">
        <f>IF(R214&gt;P214,R214-P214,0)</f>
        <v>0</v>
      </c>
      <c r="T214" s="69">
        <f>IF(P214&gt;R214,P214-R214,0)</f>
        <v>0</v>
      </c>
      <c r="U214" s="70">
        <f>H214+O214</f>
        <v>200</v>
      </c>
      <c r="V214" s="71">
        <f>U214*G214</f>
        <v>112000</v>
      </c>
      <c r="W214" s="68">
        <f>K214+Q214</f>
        <v>200</v>
      </c>
      <c r="X214" s="67">
        <f>W214*G214</f>
        <v>112000</v>
      </c>
      <c r="Y214" s="67">
        <f>IF(X214&gt;V214,X214-V214,0)</f>
        <v>0</v>
      </c>
      <c r="Z214" s="72">
        <f>IF(V214&gt;X214,V214-X214,0)</f>
        <v>0</v>
      </c>
      <c r="AA214" s="68">
        <f>W214</f>
        <v>200</v>
      </c>
      <c r="AB214" s="67">
        <f>AA214*G214</f>
        <v>112000</v>
      </c>
      <c r="AC214" s="67">
        <f t="shared" si="22"/>
        <v>0</v>
      </c>
      <c r="AD214" s="253">
        <f t="shared" si="23"/>
        <v>0</v>
      </c>
      <c r="AE214" s="251" t="s">
        <v>562</v>
      </c>
      <c r="AF214" s="49"/>
    </row>
    <row r="215" spans="2:32" ht="21">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c r="AA215" s="143"/>
      <c r="AB215" s="143"/>
      <c r="AC215" s="67">
        <f t="shared" si="22"/>
        <v>0</v>
      </c>
      <c r="AD215" s="253">
        <f t="shared" si="23"/>
        <v>0</v>
      </c>
      <c r="AE215" s="251"/>
      <c r="AF215" s="49"/>
    </row>
    <row r="216" spans="2:32" ht="15">
      <c r="B216" s="63">
        <v>103</v>
      </c>
      <c r="C216" s="63">
        <v>81</v>
      </c>
      <c r="D216" s="63" t="s">
        <v>310</v>
      </c>
      <c r="E216" s="74" t="s">
        <v>309</v>
      </c>
      <c r="F216" s="75" t="s">
        <v>97</v>
      </c>
      <c r="G216" s="76">
        <v>750</v>
      </c>
      <c r="H216" s="77">
        <v>75</v>
      </c>
      <c r="I216" s="53">
        <v>635.59322033898309</v>
      </c>
      <c r="J216" s="50">
        <f>G216*H216</f>
        <v>56250</v>
      </c>
      <c r="K216" s="51">
        <f>H216</f>
        <v>75</v>
      </c>
      <c r="L216" s="50">
        <f>K216*G216</f>
        <v>56250</v>
      </c>
      <c r="M216" s="50">
        <f>IF(L216&gt;J216,L216-J216,0)</f>
        <v>0</v>
      </c>
      <c r="N216" s="50">
        <f>IF(J216&gt;L216,J216-L216,0)</f>
        <v>0</v>
      </c>
      <c r="O216" s="66"/>
      <c r="P216" s="67">
        <f>O216*G216</f>
        <v>0</v>
      </c>
      <c r="Q216" s="68"/>
      <c r="R216" s="69">
        <f>Q216*G216</f>
        <v>0</v>
      </c>
      <c r="S216" s="69">
        <f>IF(R216&gt;P216,R216-P216,0)</f>
        <v>0</v>
      </c>
      <c r="T216" s="69">
        <f>IF(P216&gt;R216,P216-R216,0)</f>
        <v>0</v>
      </c>
      <c r="U216" s="70">
        <f>H216+O216</f>
        <v>75</v>
      </c>
      <c r="V216" s="71">
        <f>U216*G216</f>
        <v>56250</v>
      </c>
      <c r="W216" s="68">
        <f>K216+Q216</f>
        <v>75</v>
      </c>
      <c r="X216" s="67">
        <f>W216*G216</f>
        <v>56250</v>
      </c>
      <c r="Y216" s="67">
        <f>IF(X216&gt;V216,X216-V216,0)</f>
        <v>0</v>
      </c>
      <c r="Z216" s="72">
        <f>IF(V216&gt;X216,V216-X216,0)</f>
        <v>0</v>
      </c>
      <c r="AA216" s="68">
        <f>W216</f>
        <v>75</v>
      </c>
      <c r="AB216" s="67">
        <f>AA216*G216</f>
        <v>56250</v>
      </c>
      <c r="AC216" s="67">
        <f t="shared" si="22"/>
        <v>0</v>
      </c>
      <c r="AD216" s="253">
        <f t="shared" si="23"/>
        <v>0</v>
      </c>
      <c r="AE216" s="251" t="s">
        <v>562</v>
      </c>
      <c r="AF216" s="49"/>
    </row>
    <row r="217" spans="2:32" ht="21">
      <c r="B217" s="143"/>
      <c r="C217" s="143"/>
      <c r="D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c r="AA217" s="143"/>
      <c r="AB217" s="143"/>
      <c r="AC217" s="67">
        <f t="shared" si="22"/>
        <v>0</v>
      </c>
      <c r="AD217" s="253">
        <f t="shared" si="23"/>
        <v>0</v>
      </c>
      <c r="AE217" s="251"/>
      <c r="AF217" s="49"/>
    </row>
    <row r="218" spans="2:32" ht="15">
      <c r="B218" s="63">
        <v>104</v>
      </c>
      <c r="C218" s="63">
        <v>82</v>
      </c>
      <c r="D218" s="63" t="s">
        <v>308</v>
      </c>
      <c r="E218" s="74" t="s">
        <v>307</v>
      </c>
      <c r="F218" s="75" t="s">
        <v>97</v>
      </c>
      <c r="G218" s="76">
        <v>1050</v>
      </c>
      <c r="H218" s="77">
        <v>50</v>
      </c>
      <c r="I218" s="53">
        <v>889.83050847457628</v>
      </c>
      <c r="J218" s="50">
        <f>G218*H218</f>
        <v>52500</v>
      </c>
      <c r="K218" s="51">
        <f>H218</f>
        <v>50</v>
      </c>
      <c r="L218" s="50">
        <f>K218*G218</f>
        <v>52500</v>
      </c>
      <c r="M218" s="50">
        <f>IF(L218&gt;J218,L218-J218,0)</f>
        <v>0</v>
      </c>
      <c r="N218" s="50">
        <f>IF(J218&gt;L218,J218-L218,0)</f>
        <v>0</v>
      </c>
      <c r="O218" s="66"/>
      <c r="P218" s="67">
        <f>O218*G218</f>
        <v>0</v>
      </c>
      <c r="Q218" s="68"/>
      <c r="R218" s="69">
        <f>Q218*G218</f>
        <v>0</v>
      </c>
      <c r="S218" s="69">
        <f>IF(R218&gt;P218,R218-P218,0)</f>
        <v>0</v>
      </c>
      <c r="T218" s="69">
        <f>IF(P218&gt;R218,P218-R218,0)</f>
        <v>0</v>
      </c>
      <c r="U218" s="70">
        <f>H218+O218</f>
        <v>50</v>
      </c>
      <c r="V218" s="71">
        <f>U218*G218</f>
        <v>52500</v>
      </c>
      <c r="W218" s="68">
        <f>K218+Q218</f>
        <v>50</v>
      </c>
      <c r="X218" s="67">
        <f>W218*G218</f>
        <v>52500</v>
      </c>
      <c r="Y218" s="67">
        <f>IF(X218&gt;V218,X218-V218,0)</f>
        <v>0</v>
      </c>
      <c r="Z218" s="72">
        <f>IF(V218&gt;X218,V218-X218,0)</f>
        <v>0</v>
      </c>
      <c r="AA218" s="68">
        <f>W218</f>
        <v>50</v>
      </c>
      <c r="AB218" s="67">
        <f>AA218*G218</f>
        <v>52500</v>
      </c>
      <c r="AC218" s="67">
        <f t="shared" si="22"/>
        <v>0</v>
      </c>
      <c r="AD218" s="253">
        <f t="shared" si="23"/>
        <v>0</v>
      </c>
      <c r="AE218" s="251" t="s">
        <v>562</v>
      </c>
      <c r="AF218" s="49"/>
    </row>
    <row r="219" spans="2:32" ht="21">
      <c r="B219" s="143"/>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c r="AA219" s="143"/>
      <c r="AB219" s="143"/>
      <c r="AC219" s="67">
        <f t="shared" si="22"/>
        <v>0</v>
      </c>
      <c r="AD219" s="253">
        <f t="shared" si="23"/>
        <v>0</v>
      </c>
      <c r="AE219" s="251"/>
      <c r="AF219" s="49"/>
    </row>
    <row r="220" spans="2:32" ht="15">
      <c r="B220" s="63">
        <v>105</v>
      </c>
      <c r="C220" s="63">
        <v>83</v>
      </c>
      <c r="D220" s="63" t="s">
        <v>306</v>
      </c>
      <c r="E220" s="74" t="s">
        <v>305</v>
      </c>
      <c r="F220" s="75" t="s">
        <v>97</v>
      </c>
      <c r="G220" s="76">
        <v>1500</v>
      </c>
      <c r="H220" s="77">
        <v>50</v>
      </c>
      <c r="I220" s="53">
        <v>1271.1864406779662</v>
      </c>
      <c r="J220" s="50">
        <f>G220*H220</f>
        <v>75000</v>
      </c>
      <c r="K220" s="51">
        <f>H220</f>
        <v>50</v>
      </c>
      <c r="L220" s="50">
        <f>K220*G220</f>
        <v>75000</v>
      </c>
      <c r="M220" s="50">
        <f>IF(L220&gt;J220,L220-J220,0)</f>
        <v>0</v>
      </c>
      <c r="N220" s="50">
        <f>IF(J220&gt;L220,J220-L220,0)</f>
        <v>0</v>
      </c>
      <c r="O220" s="66"/>
      <c r="P220" s="67">
        <f>O220*G220</f>
        <v>0</v>
      </c>
      <c r="Q220" s="68"/>
      <c r="R220" s="69">
        <f>Q220*G220</f>
        <v>0</v>
      </c>
      <c r="S220" s="69">
        <f>IF(R220&gt;P220,R220-P220,0)</f>
        <v>0</v>
      </c>
      <c r="T220" s="69">
        <f>IF(P220&gt;R220,P220-R220,0)</f>
        <v>0</v>
      </c>
      <c r="U220" s="70">
        <f>H220+O220</f>
        <v>50</v>
      </c>
      <c r="V220" s="71">
        <f>U220*G220</f>
        <v>75000</v>
      </c>
      <c r="W220" s="68">
        <f>K220+Q220</f>
        <v>50</v>
      </c>
      <c r="X220" s="67">
        <f>W220*G220</f>
        <v>75000</v>
      </c>
      <c r="Y220" s="67">
        <f>IF(X220&gt;V220,X220-V220,0)</f>
        <v>0</v>
      </c>
      <c r="Z220" s="72">
        <f>IF(V220&gt;X220,V220-X220,0)</f>
        <v>0</v>
      </c>
      <c r="AA220" s="68">
        <f>W220</f>
        <v>50</v>
      </c>
      <c r="AB220" s="67">
        <f>AA220*G220</f>
        <v>75000</v>
      </c>
      <c r="AC220" s="67">
        <f t="shared" si="22"/>
        <v>0</v>
      </c>
      <c r="AD220" s="253">
        <f t="shared" si="23"/>
        <v>0</v>
      </c>
      <c r="AE220" s="251" t="s">
        <v>562</v>
      </c>
      <c r="AF220" s="49"/>
    </row>
    <row r="221" spans="2:32" ht="21">
      <c r="B221" s="143"/>
      <c r="C221" s="143"/>
      <c r="D221" s="143"/>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c r="AA221" s="143"/>
      <c r="AB221" s="143"/>
      <c r="AC221" s="67">
        <f t="shared" si="22"/>
        <v>0</v>
      </c>
      <c r="AD221" s="253">
        <f t="shared" si="23"/>
        <v>0</v>
      </c>
      <c r="AE221" s="251"/>
      <c r="AF221" s="49"/>
    </row>
    <row r="222" spans="2:32" ht="15">
      <c r="B222" s="63">
        <v>106</v>
      </c>
      <c r="C222" s="63">
        <v>84</v>
      </c>
      <c r="D222" s="63" t="s">
        <v>304</v>
      </c>
      <c r="E222" s="74" t="s">
        <v>303</v>
      </c>
      <c r="F222" s="75" t="s">
        <v>97</v>
      </c>
      <c r="G222" s="76">
        <v>1900</v>
      </c>
      <c r="H222" s="77">
        <v>100</v>
      </c>
      <c r="I222" s="53">
        <v>1610.1694915254238</v>
      </c>
      <c r="J222" s="50">
        <f>G222*H222</f>
        <v>190000</v>
      </c>
      <c r="K222" s="51">
        <f>H222</f>
        <v>100</v>
      </c>
      <c r="L222" s="50">
        <f>K222*G222</f>
        <v>190000</v>
      </c>
      <c r="M222" s="50">
        <f>IF(L222&gt;J222,L222-J222,0)</f>
        <v>0</v>
      </c>
      <c r="N222" s="50">
        <f>IF(J222&gt;L222,J222-L222,0)</f>
        <v>0</v>
      </c>
      <c r="O222" s="66"/>
      <c r="P222" s="67">
        <f>O222*G222</f>
        <v>0</v>
      </c>
      <c r="Q222" s="68"/>
      <c r="R222" s="69">
        <f>Q222*G222</f>
        <v>0</v>
      </c>
      <c r="S222" s="69">
        <f>IF(R222&gt;P222,R222-P222,0)</f>
        <v>0</v>
      </c>
      <c r="T222" s="69">
        <f>IF(P222&gt;R222,P222-R222,0)</f>
        <v>0</v>
      </c>
      <c r="U222" s="70">
        <f>H222+O222</f>
        <v>100</v>
      </c>
      <c r="V222" s="71">
        <f>U222*G222</f>
        <v>190000</v>
      </c>
      <c r="W222" s="68">
        <f>K222+Q222</f>
        <v>100</v>
      </c>
      <c r="X222" s="67">
        <f>W222*G222</f>
        <v>190000</v>
      </c>
      <c r="Y222" s="67">
        <f>IF(X222&gt;V222,X222-V222,0)</f>
        <v>0</v>
      </c>
      <c r="Z222" s="72">
        <f>IF(V222&gt;X222,V222-X222,0)</f>
        <v>0</v>
      </c>
      <c r="AA222" s="68">
        <f>W222</f>
        <v>100</v>
      </c>
      <c r="AB222" s="67">
        <f>AA222*G222</f>
        <v>190000</v>
      </c>
      <c r="AC222" s="67">
        <f t="shared" si="22"/>
        <v>0</v>
      </c>
      <c r="AD222" s="253">
        <f t="shared" si="23"/>
        <v>0</v>
      </c>
      <c r="AE222" s="251" t="s">
        <v>562</v>
      </c>
      <c r="AF222" s="49"/>
    </row>
    <row r="223" spans="2:32" ht="21">
      <c r="B223" s="143"/>
      <c r="C223" s="143"/>
      <c r="D223" s="143"/>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c r="AA223" s="143"/>
      <c r="AB223" s="143"/>
      <c r="AC223" s="67">
        <f t="shared" si="22"/>
        <v>0</v>
      </c>
      <c r="AD223" s="253">
        <f t="shared" si="23"/>
        <v>0</v>
      </c>
      <c r="AE223" s="251"/>
      <c r="AF223" s="49"/>
    </row>
    <row r="224" spans="2:32" ht="15">
      <c r="B224" s="63">
        <v>107</v>
      </c>
      <c r="C224" s="63">
        <v>85</v>
      </c>
      <c r="D224" s="63" t="s">
        <v>302</v>
      </c>
      <c r="E224" s="74" t="s">
        <v>301</v>
      </c>
      <c r="F224" s="75" t="s">
        <v>97</v>
      </c>
      <c r="G224" s="76">
        <v>2400</v>
      </c>
      <c r="H224" s="77">
        <v>500</v>
      </c>
      <c r="I224" s="53">
        <v>2033.898305084746</v>
      </c>
      <c r="J224" s="50">
        <f>G224*H224</f>
        <v>1200000</v>
      </c>
      <c r="K224" s="51">
        <f>H224</f>
        <v>500</v>
      </c>
      <c r="L224" s="50">
        <f>K224*G224</f>
        <v>1200000</v>
      </c>
      <c r="M224" s="50">
        <f>IF(L224&gt;J224,L224-J224,0)</f>
        <v>0</v>
      </c>
      <c r="N224" s="50">
        <f>IF(J224&gt;L224,J224-L224,0)</f>
        <v>0</v>
      </c>
      <c r="O224" s="66"/>
      <c r="P224" s="67">
        <f>O224*G224</f>
        <v>0</v>
      </c>
      <c r="Q224" s="68"/>
      <c r="R224" s="69">
        <f>Q224*G224</f>
        <v>0</v>
      </c>
      <c r="S224" s="69">
        <f>IF(R224&gt;P224,R224-P224,0)</f>
        <v>0</v>
      </c>
      <c r="T224" s="69">
        <f>IF(P224&gt;R224,P224-R224,0)</f>
        <v>0</v>
      </c>
      <c r="U224" s="70">
        <f>H224+O224</f>
        <v>500</v>
      </c>
      <c r="V224" s="71">
        <f>U224*G224</f>
        <v>1200000</v>
      </c>
      <c r="W224" s="68">
        <f>K224+Q224</f>
        <v>500</v>
      </c>
      <c r="X224" s="67">
        <f>W224*G224</f>
        <v>1200000</v>
      </c>
      <c r="Y224" s="67">
        <f>IF(X224&gt;V224,X224-V224,0)</f>
        <v>0</v>
      </c>
      <c r="Z224" s="72">
        <f>IF(V224&gt;X224,V224-X224,0)</f>
        <v>0</v>
      </c>
      <c r="AA224" s="68">
        <f>W224</f>
        <v>500</v>
      </c>
      <c r="AB224" s="67">
        <f>AA224*G224</f>
        <v>1200000</v>
      </c>
      <c r="AC224" s="67">
        <f t="shared" si="22"/>
        <v>0</v>
      </c>
      <c r="AD224" s="253">
        <f t="shared" si="23"/>
        <v>0</v>
      </c>
      <c r="AE224" s="251" t="s">
        <v>562</v>
      </c>
      <c r="AF224" s="49"/>
    </row>
    <row r="225" spans="2:32" ht="21">
      <c r="B225" s="143"/>
      <c r="C225" s="143"/>
      <c r="D225" s="143"/>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c r="AA225" s="143"/>
      <c r="AB225" s="143"/>
      <c r="AC225" s="67">
        <f t="shared" si="22"/>
        <v>0</v>
      </c>
      <c r="AD225" s="253">
        <f t="shared" si="23"/>
        <v>0</v>
      </c>
      <c r="AE225" s="251"/>
      <c r="AF225" s="49"/>
    </row>
    <row r="226" spans="2:32" ht="15">
      <c r="B226" s="63">
        <v>108</v>
      </c>
      <c r="C226" s="63">
        <v>86</v>
      </c>
      <c r="D226" s="63" t="s">
        <v>300</v>
      </c>
      <c r="E226" s="74" t="s">
        <v>299</v>
      </c>
      <c r="F226" s="64" t="s">
        <v>3</v>
      </c>
      <c r="G226" s="65">
        <v>849.99999999999989</v>
      </c>
      <c r="H226" s="77">
        <v>8</v>
      </c>
      <c r="I226" s="53">
        <v>720.33898305084745</v>
      </c>
      <c r="J226" s="50">
        <f>G226*H226</f>
        <v>6799.9999999999991</v>
      </c>
      <c r="K226" s="51">
        <f>H226</f>
        <v>8</v>
      </c>
      <c r="L226" s="50">
        <f>K226*G226</f>
        <v>6799.9999999999991</v>
      </c>
      <c r="M226" s="50">
        <f>IF(L226&gt;J226,L226-J226,0)</f>
        <v>0</v>
      </c>
      <c r="N226" s="50">
        <f>IF(J226&gt;L226,J226-L226,0)</f>
        <v>0</v>
      </c>
      <c r="O226" s="66"/>
      <c r="P226" s="67">
        <f>O226*G226</f>
        <v>0</v>
      </c>
      <c r="Q226" s="68"/>
      <c r="R226" s="69">
        <f>Q226*G226</f>
        <v>0</v>
      </c>
      <c r="S226" s="69">
        <f>IF(R226&gt;P226,R226-P226,0)</f>
        <v>0</v>
      </c>
      <c r="T226" s="69">
        <f>IF(P226&gt;R226,P226-R226,0)</f>
        <v>0</v>
      </c>
      <c r="U226" s="70">
        <f>H226+O226</f>
        <v>8</v>
      </c>
      <c r="V226" s="71">
        <f>U226*G226</f>
        <v>6799.9999999999991</v>
      </c>
      <c r="W226" s="68">
        <f>K226+Q226</f>
        <v>8</v>
      </c>
      <c r="X226" s="67">
        <f>W226*G226</f>
        <v>6799.9999999999991</v>
      </c>
      <c r="Y226" s="67">
        <f>IF(X226&gt;V226,X226-V226,0)</f>
        <v>0</v>
      </c>
      <c r="Z226" s="72">
        <f>IF(V226&gt;X226,V226-X226,0)</f>
        <v>0</v>
      </c>
      <c r="AA226" s="68">
        <f>W226</f>
        <v>8</v>
      </c>
      <c r="AB226" s="67">
        <f>AA226*G226</f>
        <v>6799.9999999999991</v>
      </c>
      <c r="AC226" s="67">
        <f t="shared" si="22"/>
        <v>0</v>
      </c>
      <c r="AD226" s="253">
        <f t="shared" si="23"/>
        <v>0</v>
      </c>
      <c r="AE226" s="251" t="s">
        <v>562</v>
      </c>
      <c r="AF226" s="49"/>
    </row>
    <row r="227" spans="2:32" ht="21">
      <c r="B227" s="143"/>
      <c r="C227" s="143"/>
      <c r="D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c r="AA227" s="143"/>
      <c r="AB227" s="143"/>
      <c r="AC227" s="67">
        <f t="shared" si="22"/>
        <v>0</v>
      </c>
      <c r="AD227" s="253">
        <f t="shared" si="23"/>
        <v>0</v>
      </c>
      <c r="AE227" s="251"/>
      <c r="AF227" s="49"/>
    </row>
    <row r="228" spans="2:32" ht="15">
      <c r="B228" s="63">
        <v>109</v>
      </c>
      <c r="C228" s="63">
        <v>87</v>
      </c>
      <c r="D228" s="63" t="s">
        <v>298</v>
      </c>
      <c r="E228" s="74" t="s">
        <v>297</v>
      </c>
      <c r="F228" s="64" t="s">
        <v>3</v>
      </c>
      <c r="G228" s="65">
        <v>1200</v>
      </c>
      <c r="H228" s="77">
        <v>8</v>
      </c>
      <c r="I228" s="53">
        <v>1016.949152542373</v>
      </c>
      <c r="J228" s="50">
        <f>G228*H228</f>
        <v>9600</v>
      </c>
      <c r="K228" s="51">
        <f>H228</f>
        <v>8</v>
      </c>
      <c r="L228" s="50">
        <f>K228*G228</f>
        <v>9600</v>
      </c>
      <c r="M228" s="50">
        <f>IF(L228&gt;J228,L228-J228,0)</f>
        <v>0</v>
      </c>
      <c r="N228" s="50">
        <f>IF(J228&gt;L228,J228-L228,0)</f>
        <v>0</v>
      </c>
      <c r="O228" s="66"/>
      <c r="P228" s="67">
        <f>O228*G228</f>
        <v>0</v>
      </c>
      <c r="Q228" s="68"/>
      <c r="R228" s="69">
        <f>Q228*G228</f>
        <v>0</v>
      </c>
      <c r="S228" s="69">
        <f>IF(R228&gt;P228,R228-P228,0)</f>
        <v>0</v>
      </c>
      <c r="T228" s="69">
        <f>IF(P228&gt;R228,P228-R228,0)</f>
        <v>0</v>
      </c>
      <c r="U228" s="70">
        <f>H228+O228</f>
        <v>8</v>
      </c>
      <c r="V228" s="71">
        <f>U228*G228</f>
        <v>9600</v>
      </c>
      <c r="W228" s="68">
        <f>K228+Q228</f>
        <v>8</v>
      </c>
      <c r="X228" s="67">
        <f>W228*G228</f>
        <v>9600</v>
      </c>
      <c r="Y228" s="67">
        <f>IF(X228&gt;V228,X228-V228,0)</f>
        <v>0</v>
      </c>
      <c r="Z228" s="72">
        <f>IF(V228&gt;X228,V228-X228,0)</f>
        <v>0</v>
      </c>
      <c r="AA228" s="68">
        <f>W228</f>
        <v>8</v>
      </c>
      <c r="AB228" s="67">
        <f>AA228*G228</f>
        <v>9600</v>
      </c>
      <c r="AC228" s="67">
        <f t="shared" si="22"/>
        <v>0</v>
      </c>
      <c r="AD228" s="253">
        <f t="shared" si="23"/>
        <v>0</v>
      </c>
      <c r="AE228" s="251" t="s">
        <v>562</v>
      </c>
      <c r="AF228" s="49"/>
    </row>
    <row r="229" spans="2:32" ht="21">
      <c r="B229" s="143"/>
      <c r="C229" s="143"/>
      <c r="D229" s="143"/>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c r="AA229" s="143"/>
      <c r="AB229" s="143"/>
      <c r="AC229" s="67">
        <f t="shared" si="22"/>
        <v>0</v>
      </c>
      <c r="AD229" s="253">
        <f t="shared" si="23"/>
        <v>0</v>
      </c>
      <c r="AE229" s="251"/>
      <c r="AF229" s="49"/>
    </row>
    <row r="230" spans="2:32" ht="15">
      <c r="B230" s="63">
        <v>110</v>
      </c>
      <c r="C230" s="63">
        <v>88</v>
      </c>
      <c r="D230" s="63" t="s">
        <v>296</v>
      </c>
      <c r="E230" s="74" t="s">
        <v>295</v>
      </c>
      <c r="F230" s="64" t="s">
        <v>3</v>
      </c>
      <c r="G230" s="65">
        <v>1500</v>
      </c>
      <c r="H230" s="77">
        <v>8</v>
      </c>
      <c r="I230" s="53">
        <v>1271.1864406779662</v>
      </c>
      <c r="J230" s="50">
        <f>G230*H230</f>
        <v>12000</v>
      </c>
      <c r="K230" s="51">
        <f>H230</f>
        <v>8</v>
      </c>
      <c r="L230" s="50">
        <f>K230*G230</f>
        <v>12000</v>
      </c>
      <c r="M230" s="50">
        <f>IF(L230&gt;J230,L230-J230,0)</f>
        <v>0</v>
      </c>
      <c r="N230" s="50">
        <f>IF(J230&gt;L230,J230-L230,0)</f>
        <v>0</v>
      </c>
      <c r="O230" s="66"/>
      <c r="P230" s="67">
        <f>O230*G230</f>
        <v>0</v>
      </c>
      <c r="Q230" s="68"/>
      <c r="R230" s="69">
        <f>Q230*G230</f>
        <v>0</v>
      </c>
      <c r="S230" s="69">
        <f>IF(R230&gt;P230,R230-P230,0)</f>
        <v>0</v>
      </c>
      <c r="T230" s="69">
        <f>IF(P230&gt;R230,P230-R230,0)</f>
        <v>0</v>
      </c>
      <c r="U230" s="70">
        <f>H230+O230</f>
        <v>8</v>
      </c>
      <c r="V230" s="71">
        <f>U230*G230</f>
        <v>12000</v>
      </c>
      <c r="W230" s="68">
        <f>K230+Q230</f>
        <v>8</v>
      </c>
      <c r="X230" s="67">
        <f>W230*G230</f>
        <v>12000</v>
      </c>
      <c r="Y230" s="67">
        <f>IF(X230&gt;V230,X230-V230,0)</f>
        <v>0</v>
      </c>
      <c r="Z230" s="72">
        <f>IF(V230&gt;X230,V230-X230,0)</f>
        <v>0</v>
      </c>
      <c r="AA230" s="68">
        <f>W230</f>
        <v>8</v>
      </c>
      <c r="AB230" s="67">
        <f>AA230*G230</f>
        <v>12000</v>
      </c>
      <c r="AC230" s="67">
        <f t="shared" si="22"/>
        <v>0</v>
      </c>
      <c r="AD230" s="253">
        <f t="shared" si="23"/>
        <v>0</v>
      </c>
      <c r="AE230" s="251" t="s">
        <v>562</v>
      </c>
      <c r="AF230" s="49"/>
    </row>
    <row r="231" spans="2:32" ht="21">
      <c r="B231" s="143"/>
      <c r="C231" s="143"/>
      <c r="D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c r="AA231" s="143"/>
      <c r="AB231" s="143"/>
      <c r="AC231" s="67">
        <f t="shared" si="22"/>
        <v>0</v>
      </c>
      <c r="AD231" s="253">
        <f t="shared" si="23"/>
        <v>0</v>
      </c>
      <c r="AE231" s="251"/>
      <c r="AF231" s="49"/>
    </row>
    <row r="232" spans="2:32" ht="15">
      <c r="B232" s="63">
        <v>111</v>
      </c>
      <c r="C232" s="63">
        <v>89</v>
      </c>
      <c r="D232" s="63" t="s">
        <v>294</v>
      </c>
      <c r="E232" s="74" t="s">
        <v>293</v>
      </c>
      <c r="F232" s="64" t="s">
        <v>3</v>
      </c>
      <c r="G232" s="65">
        <v>1900</v>
      </c>
      <c r="H232" s="77">
        <v>4</v>
      </c>
      <c r="I232" s="53">
        <v>1610.1694915254238</v>
      </c>
      <c r="J232" s="50">
        <f>G232*H232</f>
        <v>7600</v>
      </c>
      <c r="K232" s="51">
        <f>H232</f>
        <v>4</v>
      </c>
      <c r="L232" s="50">
        <f>K232*G232</f>
        <v>7600</v>
      </c>
      <c r="M232" s="50">
        <f>IF(L232&gt;J232,L232-J232,0)</f>
        <v>0</v>
      </c>
      <c r="N232" s="50">
        <f>IF(J232&gt;L232,J232-L232,0)</f>
        <v>0</v>
      </c>
      <c r="O232" s="66"/>
      <c r="P232" s="67">
        <f>O232*G232</f>
        <v>0</v>
      </c>
      <c r="Q232" s="68"/>
      <c r="R232" s="69">
        <f>Q232*G232</f>
        <v>0</v>
      </c>
      <c r="S232" s="69">
        <f>IF(R232&gt;P232,R232-P232,0)</f>
        <v>0</v>
      </c>
      <c r="T232" s="69">
        <f>IF(P232&gt;R232,P232-R232,0)</f>
        <v>0</v>
      </c>
      <c r="U232" s="70">
        <f>H232+O232</f>
        <v>4</v>
      </c>
      <c r="V232" s="71">
        <f>U232*G232</f>
        <v>7600</v>
      </c>
      <c r="W232" s="68">
        <f>K232+Q232</f>
        <v>4</v>
      </c>
      <c r="X232" s="67">
        <f>W232*G232</f>
        <v>7600</v>
      </c>
      <c r="Y232" s="67">
        <f>IF(X232&gt;V232,X232-V232,0)</f>
        <v>0</v>
      </c>
      <c r="Z232" s="72">
        <f>IF(V232&gt;X232,V232-X232,0)</f>
        <v>0</v>
      </c>
      <c r="AA232" s="68">
        <f>W232</f>
        <v>4</v>
      </c>
      <c r="AB232" s="67">
        <f>AA232*G232</f>
        <v>7600</v>
      </c>
      <c r="AC232" s="67">
        <f t="shared" si="22"/>
        <v>0</v>
      </c>
      <c r="AD232" s="253">
        <f t="shared" si="23"/>
        <v>0</v>
      </c>
      <c r="AE232" s="251" t="s">
        <v>562</v>
      </c>
      <c r="AF232" s="49"/>
    </row>
    <row r="233" spans="2:32" ht="21">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c r="AA233" s="143"/>
      <c r="AB233" s="143"/>
      <c r="AC233" s="67">
        <f t="shared" si="22"/>
        <v>0</v>
      </c>
      <c r="AD233" s="253">
        <f t="shared" si="23"/>
        <v>0</v>
      </c>
      <c r="AE233" s="251"/>
      <c r="AF233" s="49"/>
    </row>
    <row r="234" spans="2:32" ht="15">
      <c r="B234" s="63">
        <v>112</v>
      </c>
      <c r="C234" s="63">
        <v>90</v>
      </c>
      <c r="D234" s="63" t="s">
        <v>292</v>
      </c>
      <c r="E234" s="74" t="s">
        <v>291</v>
      </c>
      <c r="F234" s="64" t="s">
        <v>3</v>
      </c>
      <c r="G234" s="65">
        <v>2500</v>
      </c>
      <c r="H234" s="77">
        <v>4</v>
      </c>
      <c r="I234" s="53">
        <v>2118.6440677966102</v>
      </c>
      <c r="J234" s="50">
        <f>G234*H234</f>
        <v>10000</v>
      </c>
      <c r="K234" s="51">
        <f>H234</f>
        <v>4</v>
      </c>
      <c r="L234" s="50">
        <f>K234*G234</f>
        <v>10000</v>
      </c>
      <c r="M234" s="50">
        <f>IF(L234&gt;J234,L234-J234,0)</f>
        <v>0</v>
      </c>
      <c r="N234" s="50">
        <f>IF(J234&gt;L234,J234-L234,0)</f>
        <v>0</v>
      </c>
      <c r="O234" s="66"/>
      <c r="P234" s="67">
        <f>O234*G234</f>
        <v>0</v>
      </c>
      <c r="Q234" s="68"/>
      <c r="R234" s="69">
        <f>Q234*G234</f>
        <v>0</v>
      </c>
      <c r="S234" s="69">
        <f>IF(R234&gt;P234,R234-P234,0)</f>
        <v>0</v>
      </c>
      <c r="T234" s="69">
        <f>IF(P234&gt;R234,P234-R234,0)</f>
        <v>0</v>
      </c>
      <c r="U234" s="70">
        <f>H234+O234</f>
        <v>4</v>
      </c>
      <c r="V234" s="71">
        <f>U234*G234</f>
        <v>10000</v>
      </c>
      <c r="W234" s="68">
        <f>K234+Q234</f>
        <v>4</v>
      </c>
      <c r="X234" s="67">
        <f>W234*G234</f>
        <v>10000</v>
      </c>
      <c r="Y234" s="67">
        <f>IF(X234&gt;V234,X234-V234,0)</f>
        <v>0</v>
      </c>
      <c r="Z234" s="72">
        <f>IF(V234&gt;X234,V234-X234,0)</f>
        <v>0</v>
      </c>
      <c r="AA234" s="68">
        <f>W234</f>
        <v>4</v>
      </c>
      <c r="AB234" s="67">
        <f>AA234*G234</f>
        <v>10000</v>
      </c>
      <c r="AC234" s="67">
        <f t="shared" si="22"/>
        <v>0</v>
      </c>
      <c r="AD234" s="253">
        <f t="shared" si="23"/>
        <v>0</v>
      </c>
      <c r="AE234" s="251" t="s">
        <v>562</v>
      </c>
      <c r="AF234" s="49"/>
    </row>
    <row r="235" spans="2:32" ht="21">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c r="AA235" s="143"/>
      <c r="AB235" s="143"/>
      <c r="AC235" s="67">
        <f t="shared" si="22"/>
        <v>0</v>
      </c>
      <c r="AD235" s="253">
        <f t="shared" si="23"/>
        <v>0</v>
      </c>
      <c r="AE235" s="251"/>
      <c r="AF235" s="49"/>
    </row>
    <row r="236" spans="2:32" ht="15">
      <c r="B236" s="63">
        <v>113</v>
      </c>
      <c r="C236" s="63">
        <v>91</v>
      </c>
      <c r="D236" s="63" t="s">
        <v>290</v>
      </c>
      <c r="E236" s="74" t="s">
        <v>289</v>
      </c>
      <c r="F236" s="64" t="s">
        <v>3</v>
      </c>
      <c r="G236" s="65">
        <v>3500</v>
      </c>
      <c r="H236" s="77">
        <v>4</v>
      </c>
      <c r="I236" s="53">
        <v>2966.1016949152545</v>
      </c>
      <c r="J236" s="50">
        <f>G236*H236</f>
        <v>14000</v>
      </c>
      <c r="K236" s="51">
        <f>H236</f>
        <v>4</v>
      </c>
      <c r="L236" s="50">
        <f>K236*G236</f>
        <v>14000</v>
      </c>
      <c r="M236" s="50">
        <f>IF(L236&gt;J236,L236-J236,0)</f>
        <v>0</v>
      </c>
      <c r="N236" s="50">
        <f>IF(J236&gt;L236,J236-L236,0)</f>
        <v>0</v>
      </c>
      <c r="O236" s="66"/>
      <c r="P236" s="67">
        <f>O236*G236</f>
        <v>0</v>
      </c>
      <c r="Q236" s="68"/>
      <c r="R236" s="69">
        <f>Q236*G236</f>
        <v>0</v>
      </c>
      <c r="S236" s="69">
        <f>IF(R236&gt;P236,R236-P236,0)</f>
        <v>0</v>
      </c>
      <c r="T236" s="69">
        <f>IF(P236&gt;R236,P236-R236,0)</f>
        <v>0</v>
      </c>
      <c r="U236" s="70">
        <f>H236+O236</f>
        <v>4</v>
      </c>
      <c r="V236" s="71">
        <f>U236*G236</f>
        <v>14000</v>
      </c>
      <c r="W236" s="68">
        <f>K236+Q236</f>
        <v>4</v>
      </c>
      <c r="X236" s="67">
        <f>W236*G236</f>
        <v>14000</v>
      </c>
      <c r="Y236" s="67">
        <f>IF(X236&gt;V236,X236-V236,0)</f>
        <v>0</v>
      </c>
      <c r="Z236" s="72">
        <f>IF(V236&gt;X236,V236-X236,0)</f>
        <v>0</v>
      </c>
      <c r="AA236" s="68">
        <f>W236</f>
        <v>4</v>
      </c>
      <c r="AB236" s="67">
        <f>AA236*G236</f>
        <v>14000</v>
      </c>
      <c r="AC236" s="67">
        <f t="shared" si="22"/>
        <v>0</v>
      </c>
      <c r="AD236" s="253">
        <f t="shared" si="23"/>
        <v>0</v>
      </c>
      <c r="AE236" s="251" t="s">
        <v>562</v>
      </c>
      <c r="AF236" s="49"/>
    </row>
    <row r="237" spans="2:32" ht="21">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c r="AA237" s="143"/>
      <c r="AB237" s="143"/>
      <c r="AC237" s="67">
        <f t="shared" si="22"/>
        <v>0</v>
      </c>
      <c r="AD237" s="253">
        <f t="shared" si="23"/>
        <v>0</v>
      </c>
      <c r="AE237" s="251"/>
      <c r="AF237" s="49"/>
    </row>
    <row r="238" spans="2:32" ht="15">
      <c r="B238" s="63">
        <v>114</v>
      </c>
      <c r="C238" s="63">
        <v>92</v>
      </c>
      <c r="D238" s="63" t="s">
        <v>288</v>
      </c>
      <c r="E238" s="74" t="s">
        <v>287</v>
      </c>
      <c r="F238" s="64" t="s">
        <v>3</v>
      </c>
      <c r="G238" s="65">
        <v>4000</v>
      </c>
      <c r="H238" s="77">
        <v>12</v>
      </c>
      <c r="I238" s="53">
        <v>3389.8305084745766</v>
      </c>
      <c r="J238" s="50">
        <f>G238*H238</f>
        <v>48000</v>
      </c>
      <c r="K238" s="51">
        <f>H238</f>
        <v>12</v>
      </c>
      <c r="L238" s="50">
        <f>K238*G238</f>
        <v>48000</v>
      </c>
      <c r="M238" s="50">
        <f>IF(L238&gt;J238,L238-J238,0)</f>
        <v>0</v>
      </c>
      <c r="N238" s="50">
        <f>IF(J238&gt;L238,J238-L238,0)</f>
        <v>0</v>
      </c>
      <c r="O238" s="66"/>
      <c r="P238" s="67">
        <f>O238*G238</f>
        <v>0</v>
      </c>
      <c r="Q238" s="68"/>
      <c r="R238" s="69">
        <f>Q238*G238</f>
        <v>0</v>
      </c>
      <c r="S238" s="69">
        <f>IF(R238&gt;P238,R238-P238,0)</f>
        <v>0</v>
      </c>
      <c r="T238" s="69">
        <f>IF(P238&gt;R238,P238-R238,0)</f>
        <v>0</v>
      </c>
      <c r="U238" s="70">
        <f>H238+O238</f>
        <v>12</v>
      </c>
      <c r="V238" s="71">
        <f>U238*G238</f>
        <v>48000</v>
      </c>
      <c r="W238" s="68">
        <f>K238+Q238</f>
        <v>12</v>
      </c>
      <c r="X238" s="67">
        <f>W238*G238</f>
        <v>48000</v>
      </c>
      <c r="Y238" s="67">
        <f>IF(X238&gt;V238,X238-V238,0)</f>
        <v>0</v>
      </c>
      <c r="Z238" s="72">
        <f>IF(V238&gt;X238,V238-X238,0)</f>
        <v>0</v>
      </c>
      <c r="AA238" s="68">
        <f>W238</f>
        <v>12</v>
      </c>
      <c r="AB238" s="67">
        <f>AA238*G238</f>
        <v>48000</v>
      </c>
      <c r="AC238" s="67">
        <f t="shared" si="22"/>
        <v>0</v>
      </c>
      <c r="AD238" s="253">
        <f t="shared" si="23"/>
        <v>0</v>
      </c>
      <c r="AE238" s="251" t="s">
        <v>562</v>
      </c>
      <c r="AF238" s="49"/>
    </row>
    <row r="239" spans="2:32" ht="21">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c r="AA239" s="143"/>
      <c r="AB239" s="143"/>
      <c r="AC239" s="67">
        <f t="shared" si="22"/>
        <v>0</v>
      </c>
      <c r="AD239" s="253">
        <f t="shared" si="23"/>
        <v>0</v>
      </c>
      <c r="AE239" s="251"/>
      <c r="AF239" s="49"/>
    </row>
    <row r="240" spans="2:32" ht="28.8">
      <c r="B240" s="63">
        <v>115</v>
      </c>
      <c r="C240" s="63">
        <v>93</v>
      </c>
      <c r="D240" s="63" t="s">
        <v>286</v>
      </c>
      <c r="E240" s="74" t="s">
        <v>285</v>
      </c>
      <c r="F240" s="75" t="s">
        <v>97</v>
      </c>
      <c r="G240" s="76">
        <v>1100</v>
      </c>
      <c r="H240" s="77">
        <v>100</v>
      </c>
      <c r="I240" s="53">
        <v>932.20338983050851</v>
      </c>
      <c r="J240" s="50">
        <f>G240*H240</f>
        <v>110000</v>
      </c>
      <c r="K240" s="51">
        <f>H240</f>
        <v>100</v>
      </c>
      <c r="L240" s="50">
        <f>K240*G240</f>
        <v>110000</v>
      </c>
      <c r="M240" s="50">
        <f>IF(L240&gt;J240,L240-J240,0)</f>
        <v>0</v>
      </c>
      <c r="N240" s="50">
        <f>IF(J240&gt;L240,J240-L240,0)</f>
        <v>0</v>
      </c>
      <c r="O240" s="66"/>
      <c r="P240" s="67">
        <f>O240*G240</f>
        <v>0</v>
      </c>
      <c r="Q240" s="68"/>
      <c r="R240" s="69">
        <f>Q240*G240</f>
        <v>0</v>
      </c>
      <c r="S240" s="69">
        <f>IF(R240&gt;P240,R240-P240,0)</f>
        <v>0</v>
      </c>
      <c r="T240" s="69">
        <f>IF(P240&gt;R240,P240-R240,0)</f>
        <v>0</v>
      </c>
      <c r="U240" s="70">
        <f>H240+O240</f>
        <v>100</v>
      </c>
      <c r="V240" s="71">
        <f>U240*G240</f>
        <v>110000</v>
      </c>
      <c r="W240" s="68">
        <f>K240+Q240</f>
        <v>100</v>
      </c>
      <c r="X240" s="67">
        <f>W240*G240</f>
        <v>110000</v>
      </c>
      <c r="Y240" s="67">
        <f>IF(X240&gt;V240,X240-V240,0)</f>
        <v>0</v>
      </c>
      <c r="Z240" s="72">
        <f>IF(V240&gt;X240,V240-X240,0)</f>
        <v>0</v>
      </c>
      <c r="AA240" s="68">
        <f>W240</f>
        <v>100</v>
      </c>
      <c r="AB240" s="67">
        <f>AA240*G240</f>
        <v>110000</v>
      </c>
      <c r="AC240" s="67">
        <f t="shared" si="22"/>
        <v>0</v>
      </c>
      <c r="AD240" s="253">
        <f t="shared" si="23"/>
        <v>0</v>
      </c>
      <c r="AE240" s="251" t="s">
        <v>562</v>
      </c>
      <c r="AF240" s="49"/>
    </row>
    <row r="241" spans="2:32" ht="21">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c r="AA241" s="143"/>
      <c r="AB241" s="143"/>
      <c r="AC241" s="67">
        <f t="shared" si="22"/>
        <v>0</v>
      </c>
      <c r="AD241" s="253">
        <f t="shared" si="23"/>
        <v>0</v>
      </c>
      <c r="AE241" s="251"/>
      <c r="AF241" s="49"/>
    </row>
    <row r="242" spans="2:32" ht="28.8">
      <c r="B242" s="63">
        <v>116</v>
      </c>
      <c r="C242" s="63">
        <v>94</v>
      </c>
      <c r="D242" s="63" t="s">
        <v>284</v>
      </c>
      <c r="E242" s="74" t="s">
        <v>283</v>
      </c>
      <c r="F242" s="75" t="s">
        <v>97</v>
      </c>
      <c r="G242" s="76">
        <v>1150</v>
      </c>
      <c r="H242" s="77">
        <v>100</v>
      </c>
      <c r="I242" s="53">
        <v>974.57627118644075</v>
      </c>
      <c r="J242" s="50">
        <f>G242*H242</f>
        <v>115000</v>
      </c>
      <c r="K242" s="51">
        <f>H242</f>
        <v>100</v>
      </c>
      <c r="L242" s="50">
        <f>K242*G242</f>
        <v>115000</v>
      </c>
      <c r="M242" s="50">
        <f>IF(L242&gt;J242,L242-J242,0)</f>
        <v>0</v>
      </c>
      <c r="N242" s="50">
        <f>IF(J242&gt;L242,J242-L242,0)</f>
        <v>0</v>
      </c>
      <c r="O242" s="66"/>
      <c r="P242" s="67">
        <f>O242*G242</f>
        <v>0</v>
      </c>
      <c r="Q242" s="68"/>
      <c r="R242" s="69">
        <f>Q242*G242</f>
        <v>0</v>
      </c>
      <c r="S242" s="69">
        <f>IF(R242&gt;P242,R242-P242,0)</f>
        <v>0</v>
      </c>
      <c r="T242" s="69">
        <f>IF(P242&gt;R242,P242-R242,0)</f>
        <v>0</v>
      </c>
      <c r="U242" s="70">
        <f>H242+O242</f>
        <v>100</v>
      </c>
      <c r="V242" s="71">
        <f>U242*G242</f>
        <v>115000</v>
      </c>
      <c r="W242" s="68">
        <f>K242+Q242</f>
        <v>100</v>
      </c>
      <c r="X242" s="67">
        <f>W242*G242</f>
        <v>115000</v>
      </c>
      <c r="Y242" s="67">
        <f>IF(X242&gt;V242,X242-V242,0)</f>
        <v>0</v>
      </c>
      <c r="Z242" s="72">
        <f>IF(V242&gt;X242,V242-X242,0)</f>
        <v>0</v>
      </c>
      <c r="AA242" s="68">
        <f>W242</f>
        <v>100</v>
      </c>
      <c r="AB242" s="67">
        <f>AA242*G242</f>
        <v>115000</v>
      </c>
      <c r="AC242" s="67">
        <f t="shared" si="22"/>
        <v>0</v>
      </c>
      <c r="AD242" s="253">
        <f t="shared" si="23"/>
        <v>0</v>
      </c>
      <c r="AE242" s="251" t="s">
        <v>562</v>
      </c>
      <c r="AF242" s="49"/>
    </row>
    <row r="243" spans="2:32" ht="21">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c r="AA243" s="143"/>
      <c r="AB243" s="143"/>
      <c r="AC243" s="67">
        <f t="shared" si="22"/>
        <v>0</v>
      </c>
      <c r="AD243" s="253">
        <f t="shared" si="23"/>
        <v>0</v>
      </c>
      <c r="AE243" s="251"/>
      <c r="AF243" s="49"/>
    </row>
    <row r="244" spans="2:32" ht="15">
      <c r="B244" s="63">
        <v>117</v>
      </c>
      <c r="C244" s="63">
        <v>95</v>
      </c>
      <c r="D244" s="63" t="s">
        <v>282</v>
      </c>
      <c r="E244" s="74" t="s">
        <v>281</v>
      </c>
      <c r="F244" s="75" t="s">
        <v>97</v>
      </c>
      <c r="G244" s="76">
        <v>125</v>
      </c>
      <c r="H244" s="77">
        <v>200</v>
      </c>
      <c r="I244" s="53">
        <v>105.93220338983052</v>
      </c>
      <c r="J244" s="50">
        <f>G244*H244</f>
        <v>25000</v>
      </c>
      <c r="K244" s="51">
        <f>H244</f>
        <v>200</v>
      </c>
      <c r="L244" s="50">
        <f>K244*G244</f>
        <v>25000</v>
      </c>
      <c r="M244" s="50">
        <f>IF(L244&gt;J244,L244-J244,0)</f>
        <v>0</v>
      </c>
      <c r="N244" s="50">
        <f>IF(J244&gt;L244,J244-L244,0)</f>
        <v>0</v>
      </c>
      <c r="O244" s="66"/>
      <c r="P244" s="67">
        <f>O244*G244</f>
        <v>0</v>
      </c>
      <c r="Q244" s="68"/>
      <c r="R244" s="69">
        <f>Q244*G244</f>
        <v>0</v>
      </c>
      <c r="S244" s="69">
        <f>IF(R244&gt;P244,R244-P244,0)</f>
        <v>0</v>
      </c>
      <c r="T244" s="69">
        <f>IF(P244&gt;R244,P244-R244,0)</f>
        <v>0</v>
      </c>
      <c r="U244" s="70">
        <f>H244+O244</f>
        <v>200</v>
      </c>
      <c r="V244" s="71">
        <f>U244*G244</f>
        <v>25000</v>
      </c>
      <c r="W244" s="68">
        <f>K244+Q244</f>
        <v>200</v>
      </c>
      <c r="X244" s="67">
        <f>W244*G244</f>
        <v>25000</v>
      </c>
      <c r="Y244" s="67">
        <f>IF(X244&gt;V244,X244-V244,0)</f>
        <v>0</v>
      </c>
      <c r="Z244" s="72">
        <f>IF(V244&gt;X244,V244-X244,0)</f>
        <v>0</v>
      </c>
      <c r="AA244" s="68">
        <f>W244</f>
        <v>200</v>
      </c>
      <c r="AB244" s="67">
        <f>AA244*G244</f>
        <v>25000</v>
      </c>
      <c r="AC244" s="67">
        <f t="shared" si="22"/>
        <v>0</v>
      </c>
      <c r="AD244" s="253">
        <f t="shared" si="23"/>
        <v>0</v>
      </c>
      <c r="AE244" s="251" t="s">
        <v>562</v>
      </c>
      <c r="AF244" s="49"/>
    </row>
    <row r="245" spans="2:32" ht="21">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c r="AA245" s="143"/>
      <c r="AB245" s="143"/>
      <c r="AC245" s="67">
        <f t="shared" si="22"/>
        <v>0</v>
      </c>
      <c r="AD245" s="253">
        <f t="shared" si="23"/>
        <v>0</v>
      </c>
      <c r="AE245" s="251"/>
      <c r="AF245" s="49"/>
    </row>
    <row r="246" spans="2:32" ht="28.8">
      <c r="B246" s="63">
        <v>118</v>
      </c>
      <c r="C246" s="63">
        <v>96</v>
      </c>
      <c r="D246" s="63" t="s">
        <v>280</v>
      </c>
      <c r="E246" s="74" t="s">
        <v>279</v>
      </c>
      <c r="F246" s="75" t="s">
        <v>97</v>
      </c>
      <c r="G246" s="76">
        <v>270</v>
      </c>
      <c r="H246" s="77">
        <v>700</v>
      </c>
      <c r="I246" s="53">
        <v>228.81355932203391</v>
      </c>
      <c r="J246" s="50">
        <f>G246*H246</f>
        <v>189000</v>
      </c>
      <c r="K246" s="51">
        <f>H246</f>
        <v>700</v>
      </c>
      <c r="L246" s="50">
        <f>K246*G246</f>
        <v>189000</v>
      </c>
      <c r="M246" s="50">
        <f>IF(L246&gt;J246,L246-J246,0)</f>
        <v>0</v>
      </c>
      <c r="N246" s="50">
        <f>IF(J246&gt;L246,J246-L246,0)</f>
        <v>0</v>
      </c>
      <c r="O246" s="66"/>
      <c r="P246" s="67">
        <f>O246*G246</f>
        <v>0</v>
      </c>
      <c r="Q246" s="68"/>
      <c r="R246" s="69">
        <f>Q246*G246</f>
        <v>0</v>
      </c>
      <c r="S246" s="69">
        <f>IF(R246&gt;P246,R246-P246,0)</f>
        <v>0</v>
      </c>
      <c r="T246" s="69">
        <f>IF(P246&gt;R246,P246-R246,0)</f>
        <v>0</v>
      </c>
      <c r="U246" s="70">
        <f>H246+O246</f>
        <v>700</v>
      </c>
      <c r="V246" s="71">
        <f>U246*G246</f>
        <v>189000</v>
      </c>
      <c r="W246" s="68">
        <f>K246+Q246</f>
        <v>700</v>
      </c>
      <c r="X246" s="67">
        <f>W246*G246</f>
        <v>189000</v>
      </c>
      <c r="Y246" s="67">
        <f>IF(X246&gt;V246,X246-V246,0)</f>
        <v>0</v>
      </c>
      <c r="Z246" s="72">
        <f>IF(V246&gt;X246,V246-X246,0)</f>
        <v>0</v>
      </c>
      <c r="AA246" s="68">
        <f>W246</f>
        <v>700</v>
      </c>
      <c r="AB246" s="67">
        <f>AA246*G246</f>
        <v>189000</v>
      </c>
      <c r="AC246" s="67">
        <f t="shared" si="22"/>
        <v>0</v>
      </c>
      <c r="AD246" s="253">
        <f t="shared" si="23"/>
        <v>0</v>
      </c>
      <c r="AE246" s="251" t="s">
        <v>562</v>
      </c>
      <c r="AF246" s="49"/>
    </row>
    <row r="247" spans="2:32" ht="21">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c r="AA247" s="143"/>
      <c r="AB247" s="143"/>
      <c r="AC247" s="67">
        <f t="shared" si="22"/>
        <v>0</v>
      </c>
      <c r="AD247" s="253">
        <f t="shared" si="23"/>
        <v>0</v>
      </c>
      <c r="AE247" s="251"/>
      <c r="AF247" s="49"/>
    </row>
    <row r="248" spans="2:32" ht="28.8">
      <c r="B248" s="63">
        <v>119</v>
      </c>
      <c r="C248" s="63">
        <v>97</v>
      </c>
      <c r="D248" s="63" t="s">
        <v>278</v>
      </c>
      <c r="E248" s="74" t="s">
        <v>277</v>
      </c>
      <c r="F248" s="75" t="s">
        <v>97</v>
      </c>
      <c r="G248" s="76">
        <v>1295</v>
      </c>
      <c r="H248" s="77">
        <v>200</v>
      </c>
      <c r="I248" s="53">
        <v>1097.457627118644</v>
      </c>
      <c r="J248" s="50">
        <f>G248*H248</f>
        <v>259000</v>
      </c>
      <c r="K248" s="51">
        <f>H248</f>
        <v>200</v>
      </c>
      <c r="L248" s="50">
        <f>K248*G248</f>
        <v>259000</v>
      </c>
      <c r="M248" s="50">
        <f>IF(L248&gt;J248,L248-J248,0)</f>
        <v>0</v>
      </c>
      <c r="N248" s="50">
        <f>IF(J248&gt;L248,J248-L248,0)</f>
        <v>0</v>
      </c>
      <c r="O248" s="66"/>
      <c r="P248" s="67">
        <f>O248*G248</f>
        <v>0</v>
      </c>
      <c r="Q248" s="68"/>
      <c r="R248" s="69">
        <f>Q248*G248</f>
        <v>0</v>
      </c>
      <c r="S248" s="69">
        <f>IF(R248&gt;P248,R248-P248,0)</f>
        <v>0</v>
      </c>
      <c r="T248" s="69">
        <f>IF(P248&gt;R248,P248-R248,0)</f>
        <v>0</v>
      </c>
      <c r="U248" s="70">
        <f>H248+O248</f>
        <v>200</v>
      </c>
      <c r="V248" s="71">
        <f>U248*G248</f>
        <v>259000</v>
      </c>
      <c r="W248" s="68">
        <f>K248+Q248</f>
        <v>200</v>
      </c>
      <c r="X248" s="67">
        <f>W248*G248</f>
        <v>259000</v>
      </c>
      <c r="Y248" s="67">
        <f>IF(X248&gt;V248,X248-V248,0)</f>
        <v>0</v>
      </c>
      <c r="Z248" s="72">
        <f>IF(V248&gt;X248,V248-X248,0)</f>
        <v>0</v>
      </c>
      <c r="AA248" s="68">
        <f>W248</f>
        <v>200</v>
      </c>
      <c r="AB248" s="67">
        <f>AA248*G248</f>
        <v>259000</v>
      </c>
      <c r="AC248" s="67">
        <f t="shared" si="22"/>
        <v>0</v>
      </c>
      <c r="AD248" s="253">
        <f t="shared" si="23"/>
        <v>0</v>
      </c>
      <c r="AE248" s="251" t="s">
        <v>562</v>
      </c>
      <c r="AF248" s="49"/>
    </row>
    <row r="249" spans="2:32" ht="21">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c r="AA249" s="143"/>
      <c r="AB249" s="143"/>
      <c r="AC249" s="67">
        <f t="shared" si="22"/>
        <v>0</v>
      </c>
      <c r="AD249" s="253">
        <f t="shared" si="23"/>
        <v>0</v>
      </c>
      <c r="AE249" s="251"/>
      <c r="AF249" s="49"/>
    </row>
    <row r="250" spans="2:32" ht="28.8">
      <c r="B250" s="63">
        <v>120</v>
      </c>
      <c r="C250" s="63">
        <v>98</v>
      </c>
      <c r="D250" s="63" t="s">
        <v>276</v>
      </c>
      <c r="E250" s="74" t="s">
        <v>275</v>
      </c>
      <c r="F250" s="75" t="s">
        <v>97</v>
      </c>
      <c r="G250" s="76">
        <v>4500</v>
      </c>
      <c r="H250" s="77">
        <v>100</v>
      </c>
      <c r="I250" s="53">
        <v>3813.5593220338983</v>
      </c>
      <c r="J250" s="50">
        <f>G250*H250</f>
        <v>450000</v>
      </c>
      <c r="K250" s="51">
        <f>H250</f>
        <v>100</v>
      </c>
      <c r="L250" s="50">
        <f>K250*G250</f>
        <v>450000</v>
      </c>
      <c r="M250" s="50">
        <f>IF(L250&gt;J250,L250-J250,0)</f>
        <v>0</v>
      </c>
      <c r="N250" s="50">
        <f>IF(J250&gt;L250,J250-L250,0)</f>
        <v>0</v>
      </c>
      <c r="O250" s="66"/>
      <c r="P250" s="67">
        <f>O250*G250</f>
        <v>0</v>
      </c>
      <c r="Q250" s="68"/>
      <c r="R250" s="69">
        <f>Q250*G250</f>
        <v>0</v>
      </c>
      <c r="S250" s="69">
        <f>IF(R250&gt;P250,R250-P250,0)</f>
        <v>0</v>
      </c>
      <c r="T250" s="69">
        <f>IF(P250&gt;R250,P250-R250,0)</f>
        <v>0</v>
      </c>
      <c r="U250" s="70">
        <f>H250+O250</f>
        <v>100</v>
      </c>
      <c r="V250" s="71">
        <f>U250*G250</f>
        <v>450000</v>
      </c>
      <c r="W250" s="68">
        <f>K250+Q250</f>
        <v>100</v>
      </c>
      <c r="X250" s="67">
        <f>W250*G250</f>
        <v>450000</v>
      </c>
      <c r="Y250" s="67">
        <f>IF(X250&gt;V250,X250-V250,0)</f>
        <v>0</v>
      </c>
      <c r="Z250" s="72">
        <f>IF(V250&gt;X250,V250-X250,0)</f>
        <v>0</v>
      </c>
      <c r="AA250" s="68">
        <f>W250</f>
        <v>100</v>
      </c>
      <c r="AB250" s="67">
        <f>AA250*G250</f>
        <v>450000</v>
      </c>
      <c r="AC250" s="67">
        <f t="shared" si="22"/>
        <v>0</v>
      </c>
      <c r="AD250" s="253">
        <f t="shared" si="23"/>
        <v>0</v>
      </c>
      <c r="AE250" s="251" t="s">
        <v>562</v>
      </c>
      <c r="AF250" s="49"/>
    </row>
    <row r="251" spans="2:32" ht="21">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c r="AA251" s="143"/>
      <c r="AB251" s="143"/>
      <c r="AC251" s="67">
        <f t="shared" si="22"/>
        <v>0</v>
      </c>
      <c r="AD251" s="253">
        <f t="shared" si="23"/>
        <v>0</v>
      </c>
      <c r="AE251" s="251"/>
      <c r="AF251" s="49"/>
    </row>
    <row r="252" spans="2:32" ht="28.8">
      <c r="B252" s="63">
        <v>121</v>
      </c>
      <c r="C252" s="63">
        <v>99</v>
      </c>
      <c r="D252" s="63" t="s">
        <v>274</v>
      </c>
      <c r="E252" s="74" t="s">
        <v>273</v>
      </c>
      <c r="F252" s="64" t="s">
        <v>3</v>
      </c>
      <c r="G252" s="65">
        <v>400000</v>
      </c>
      <c r="H252" s="77">
        <v>7</v>
      </c>
      <c r="I252" s="53">
        <v>338983.05084745766</v>
      </c>
      <c r="J252" s="50">
        <f>G252*H252</f>
        <v>2800000</v>
      </c>
      <c r="K252" s="51">
        <v>11</v>
      </c>
      <c r="L252" s="50">
        <f>K252*G252</f>
        <v>4400000</v>
      </c>
      <c r="M252" s="50">
        <f>IF(L252&gt;J252,L252-J252,0)</f>
        <v>1600000</v>
      </c>
      <c r="N252" s="50">
        <f>IF(J252&gt;L252,J252-L252,0)</f>
        <v>0</v>
      </c>
      <c r="O252" s="66">
        <v>2</v>
      </c>
      <c r="P252" s="67">
        <f>O252*G252</f>
        <v>800000</v>
      </c>
      <c r="Q252" s="68">
        <v>2</v>
      </c>
      <c r="R252" s="69">
        <f>Q252*G252</f>
        <v>800000</v>
      </c>
      <c r="S252" s="69">
        <f>IF(R252&gt;P252,R252-P252,0)</f>
        <v>0</v>
      </c>
      <c r="T252" s="69">
        <f>IF(P252&gt;R252,P252-R252,0)</f>
        <v>0</v>
      </c>
      <c r="U252" s="70">
        <f>H252+O252</f>
        <v>9</v>
      </c>
      <c r="V252" s="71">
        <f>U252*G252</f>
        <v>3600000</v>
      </c>
      <c r="W252" s="68">
        <f>K252+Q252</f>
        <v>13</v>
      </c>
      <c r="X252" s="67">
        <f>W252*G252</f>
        <v>5200000</v>
      </c>
      <c r="Y252" s="67">
        <f>IF(X252&gt;V252,X252-V252,0)</f>
        <v>1600000</v>
      </c>
      <c r="Z252" s="72">
        <f>IF(V252&gt;X252,V252-X252,0)</f>
        <v>0</v>
      </c>
      <c r="AA252" s="68">
        <v>9</v>
      </c>
      <c r="AB252" s="67">
        <f>AA252*G252</f>
        <v>3600000</v>
      </c>
      <c r="AC252" s="67">
        <f t="shared" si="22"/>
        <v>0</v>
      </c>
      <c r="AD252" s="253">
        <f t="shared" si="23"/>
        <v>0</v>
      </c>
      <c r="AE252" s="251" t="s">
        <v>562</v>
      </c>
      <c r="AF252" s="49"/>
    </row>
    <row r="253" spans="2:32" ht="21">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c r="AA253" s="143"/>
      <c r="AB253" s="143"/>
      <c r="AC253" s="67">
        <f t="shared" si="22"/>
        <v>0</v>
      </c>
      <c r="AD253" s="253">
        <f t="shared" si="23"/>
        <v>0</v>
      </c>
      <c r="AE253" s="251"/>
      <c r="AF253" s="49"/>
    </row>
    <row r="254" spans="2:32" ht="15">
      <c r="B254" s="63">
        <v>122</v>
      </c>
      <c r="C254" s="63">
        <v>100</v>
      </c>
      <c r="D254" s="63" t="s">
        <v>272</v>
      </c>
      <c r="E254" s="74" t="s">
        <v>271</v>
      </c>
      <c r="F254" s="64" t="s">
        <v>3</v>
      </c>
      <c r="G254" s="65">
        <v>25000</v>
      </c>
      <c r="H254" s="77">
        <v>182</v>
      </c>
      <c r="I254" s="53">
        <v>21186.440677966104</v>
      </c>
      <c r="J254" s="50">
        <f>G254*H254</f>
        <v>4550000</v>
      </c>
      <c r="K254" s="51">
        <v>286</v>
      </c>
      <c r="L254" s="50">
        <f>K254*G254</f>
        <v>7150000</v>
      </c>
      <c r="M254" s="50">
        <f>IF(L254&gt;J254,L254-J254,0)</f>
        <v>2600000</v>
      </c>
      <c r="N254" s="50">
        <f>IF(J254&gt;L254,J254-L254,0)</f>
        <v>0</v>
      </c>
      <c r="O254" s="66">
        <v>52</v>
      </c>
      <c r="P254" s="67">
        <f>O254*G254</f>
        <v>1300000</v>
      </c>
      <c r="Q254" s="68">
        <v>52</v>
      </c>
      <c r="R254" s="69">
        <f>Q254*G254</f>
        <v>1300000</v>
      </c>
      <c r="S254" s="69">
        <f>IF(R254&gt;P254,R254-P254,0)</f>
        <v>0</v>
      </c>
      <c r="T254" s="69">
        <f>IF(P254&gt;R254,P254-R254,0)</f>
        <v>0</v>
      </c>
      <c r="U254" s="70">
        <f>H254+O254</f>
        <v>234</v>
      </c>
      <c r="V254" s="71">
        <f>U254*G254</f>
        <v>5850000</v>
      </c>
      <c r="W254" s="68">
        <f>K254+Q254</f>
        <v>338</v>
      </c>
      <c r="X254" s="67">
        <f>W254*G254</f>
        <v>8450000</v>
      </c>
      <c r="Y254" s="67">
        <f>IF(X254&gt;V254,X254-V254,0)</f>
        <v>2600000</v>
      </c>
      <c r="Z254" s="72">
        <f>IF(V254&gt;X254,V254-X254,0)</f>
        <v>0</v>
      </c>
      <c r="AA254" s="68">
        <v>234</v>
      </c>
      <c r="AB254" s="67">
        <f t="shared" ref="AB254:AB260" si="24">AA254*G254</f>
        <v>5850000</v>
      </c>
      <c r="AC254" s="67">
        <f t="shared" si="22"/>
        <v>0</v>
      </c>
      <c r="AD254" s="253">
        <f t="shared" si="23"/>
        <v>0</v>
      </c>
      <c r="AE254" s="251" t="s">
        <v>562</v>
      </c>
      <c r="AF254" s="49"/>
    </row>
    <row r="255" spans="2:32" ht="21">
      <c r="B255" s="143"/>
      <c r="C255" s="143"/>
      <c r="D255" s="143"/>
      <c r="E255" s="146" t="s">
        <v>553</v>
      </c>
      <c r="F255" s="143"/>
      <c r="G255" s="65">
        <v>25000</v>
      </c>
      <c r="H255" s="143"/>
      <c r="I255" s="143"/>
      <c r="J255" s="143"/>
      <c r="K255" s="143"/>
      <c r="L255" s="143"/>
      <c r="M255" s="143"/>
      <c r="N255" s="143"/>
      <c r="O255" s="143"/>
      <c r="P255" s="143"/>
      <c r="Q255" s="143"/>
      <c r="R255" s="143"/>
      <c r="S255" s="143"/>
      <c r="T255" s="143"/>
      <c r="U255" s="143"/>
      <c r="V255" s="71"/>
      <c r="W255" s="143"/>
      <c r="X255" s="143"/>
      <c r="Y255" s="143"/>
      <c r="Z255" s="143"/>
      <c r="AA255" s="270">
        <v>118</v>
      </c>
      <c r="AB255" s="67">
        <f t="shared" si="24"/>
        <v>2950000</v>
      </c>
      <c r="AC255" s="67">
        <f t="shared" si="22"/>
        <v>2950000</v>
      </c>
      <c r="AD255" s="253">
        <f t="shared" si="23"/>
        <v>0</v>
      </c>
      <c r="AE255" s="251" t="s">
        <v>562</v>
      </c>
      <c r="AF255" s="49"/>
    </row>
    <row r="256" spans="2:32" ht="15">
      <c r="B256" s="63">
        <v>123</v>
      </c>
      <c r="C256" s="63">
        <v>101</v>
      </c>
      <c r="D256" s="63" t="s">
        <v>270</v>
      </c>
      <c r="E256" s="74" t="s">
        <v>269</v>
      </c>
      <c r="F256" s="64" t="s">
        <v>3</v>
      </c>
      <c r="G256" s="65">
        <v>30000</v>
      </c>
      <c r="H256" s="77">
        <v>7</v>
      </c>
      <c r="I256" s="53">
        <v>25423.728813559323</v>
      </c>
      <c r="J256" s="50">
        <f>G256*H256</f>
        <v>210000</v>
      </c>
      <c r="K256" s="51">
        <v>11</v>
      </c>
      <c r="L256" s="50">
        <f>K256*G256</f>
        <v>330000</v>
      </c>
      <c r="M256" s="50">
        <f>IF(L256&gt;J256,L256-J256,0)</f>
        <v>120000</v>
      </c>
      <c r="N256" s="50">
        <f>IF(J256&gt;L256,J256-L256,0)</f>
        <v>0</v>
      </c>
      <c r="O256" s="66">
        <v>2</v>
      </c>
      <c r="P256" s="67">
        <f>O256*G256</f>
        <v>60000</v>
      </c>
      <c r="Q256" s="68">
        <v>2</v>
      </c>
      <c r="R256" s="69">
        <f>Q256*G256</f>
        <v>60000</v>
      </c>
      <c r="S256" s="69">
        <f>IF(R256&gt;P256,R256-P256,0)</f>
        <v>0</v>
      </c>
      <c r="T256" s="69">
        <f>IF(P256&gt;R256,P256-R256,0)</f>
        <v>0</v>
      </c>
      <c r="U256" s="70">
        <f>H256+O256</f>
        <v>9</v>
      </c>
      <c r="V256" s="71">
        <f>U256*G256</f>
        <v>270000</v>
      </c>
      <c r="W256" s="68">
        <f>K256+Q256</f>
        <v>13</v>
      </c>
      <c r="X256" s="67">
        <f>W256*G256</f>
        <v>390000</v>
      </c>
      <c r="Y256" s="67">
        <f>IF(X256&gt;V256,X256-V256,0)</f>
        <v>120000</v>
      </c>
      <c r="Z256" s="72">
        <f>IF(V256&gt;X256,V256-X256,0)</f>
        <v>0</v>
      </c>
      <c r="AA256" s="68">
        <v>9</v>
      </c>
      <c r="AB256" s="67">
        <f t="shared" si="24"/>
        <v>270000</v>
      </c>
      <c r="AC256" s="67">
        <f t="shared" si="22"/>
        <v>0</v>
      </c>
      <c r="AD256" s="253">
        <f t="shared" si="23"/>
        <v>0</v>
      </c>
      <c r="AE256" s="251" t="s">
        <v>562</v>
      </c>
    </row>
    <row r="257" spans="2:31" ht="21">
      <c r="B257" s="143"/>
      <c r="C257" s="143"/>
      <c r="D257" s="143"/>
      <c r="E257" s="146" t="s">
        <v>553</v>
      </c>
      <c r="F257" s="143"/>
      <c r="G257" s="65">
        <v>30000</v>
      </c>
      <c r="H257" s="143"/>
      <c r="I257" s="143"/>
      <c r="J257" s="143"/>
      <c r="K257" s="143"/>
      <c r="L257" s="143"/>
      <c r="M257" s="143"/>
      <c r="N257" s="143"/>
      <c r="O257" s="143"/>
      <c r="P257" s="143"/>
      <c r="Q257" s="143"/>
      <c r="R257" s="143"/>
      <c r="S257" s="143"/>
      <c r="T257" s="143"/>
      <c r="U257" s="143"/>
      <c r="V257" s="71"/>
      <c r="W257" s="143"/>
      <c r="X257" s="143"/>
      <c r="Y257" s="143"/>
      <c r="Z257" s="143"/>
      <c r="AA257" s="66">
        <v>2</v>
      </c>
      <c r="AB257" s="67">
        <f t="shared" si="24"/>
        <v>60000</v>
      </c>
      <c r="AC257" s="67">
        <f t="shared" si="22"/>
        <v>60000</v>
      </c>
      <c r="AD257" s="253">
        <f t="shared" si="23"/>
        <v>0</v>
      </c>
      <c r="AE257" s="251" t="s">
        <v>562</v>
      </c>
    </row>
    <row r="258" spans="2:31" ht="43.2">
      <c r="B258" s="63">
        <v>124</v>
      </c>
      <c r="C258" s="63">
        <v>102</v>
      </c>
      <c r="D258" s="63" t="s">
        <v>268</v>
      </c>
      <c r="E258" s="74" t="s">
        <v>267</v>
      </c>
      <c r="F258" s="64" t="s">
        <v>3</v>
      </c>
      <c r="G258" s="65">
        <v>16000</v>
      </c>
      <c r="H258" s="77">
        <v>7</v>
      </c>
      <c r="I258" s="53">
        <v>13559.322033898306</v>
      </c>
      <c r="J258" s="50">
        <f>G258*H258</f>
        <v>112000</v>
      </c>
      <c r="K258" s="51">
        <v>12</v>
      </c>
      <c r="L258" s="50">
        <f>K258*G258</f>
        <v>192000</v>
      </c>
      <c r="M258" s="50">
        <f>IF(L258&gt;J258,L258-J258,0)</f>
        <v>80000</v>
      </c>
      <c r="N258" s="50">
        <f>IF(J258&gt;L258,J258-L258,0)</f>
        <v>0</v>
      </c>
      <c r="O258" s="66"/>
      <c r="P258" s="67">
        <f>O258*G258</f>
        <v>0</v>
      </c>
      <c r="Q258" s="68"/>
      <c r="R258" s="69">
        <f>Q258*G258</f>
        <v>0</v>
      </c>
      <c r="S258" s="69">
        <f>IF(R258&gt;P258,R258-P258,0)</f>
        <v>0</v>
      </c>
      <c r="T258" s="69">
        <f>IF(P258&gt;R258,P258-R258,0)</f>
        <v>0</v>
      </c>
      <c r="U258" s="70">
        <f>H258+O258</f>
        <v>7</v>
      </c>
      <c r="V258" s="71">
        <f>U258*G258</f>
        <v>112000</v>
      </c>
      <c r="W258" s="68">
        <v>11</v>
      </c>
      <c r="X258" s="67">
        <f>W258*G258</f>
        <v>176000</v>
      </c>
      <c r="Y258" s="67">
        <f>IF(X258&gt;V258,X258-V258,0)</f>
        <v>64000</v>
      </c>
      <c r="Z258" s="72">
        <f>IF(V258&gt;X258,V258-X258,0)</f>
        <v>0</v>
      </c>
      <c r="AA258" s="68">
        <v>7</v>
      </c>
      <c r="AB258" s="67">
        <f t="shared" si="24"/>
        <v>112000</v>
      </c>
      <c r="AC258" s="67">
        <f t="shared" si="22"/>
        <v>0</v>
      </c>
      <c r="AD258" s="253">
        <f t="shared" si="23"/>
        <v>0</v>
      </c>
      <c r="AE258" s="251" t="s">
        <v>562</v>
      </c>
    </row>
    <row r="259" spans="2:31" ht="21">
      <c r="B259" s="143"/>
      <c r="C259" s="143"/>
      <c r="D259" s="143"/>
      <c r="E259" s="146" t="s">
        <v>553</v>
      </c>
      <c r="F259" s="143"/>
      <c r="G259" s="65">
        <v>16000</v>
      </c>
      <c r="H259" s="143"/>
      <c r="I259" s="143"/>
      <c r="J259" s="143"/>
      <c r="K259" s="143"/>
      <c r="L259" s="143"/>
      <c r="M259" s="143"/>
      <c r="N259" s="143"/>
      <c r="O259" s="143"/>
      <c r="P259" s="143"/>
      <c r="Q259" s="143"/>
      <c r="R259" s="143"/>
      <c r="S259" s="143"/>
      <c r="T259" s="143"/>
      <c r="U259" s="143"/>
      <c r="V259" s="71"/>
      <c r="W259" s="143"/>
      <c r="X259" s="143"/>
      <c r="Y259" s="143"/>
      <c r="Z259" s="143"/>
      <c r="AA259" s="66">
        <v>4</v>
      </c>
      <c r="AB259" s="67">
        <f t="shared" si="24"/>
        <v>64000</v>
      </c>
      <c r="AC259" s="67">
        <f t="shared" si="22"/>
        <v>64000</v>
      </c>
      <c r="AD259" s="253">
        <f t="shared" si="23"/>
        <v>0</v>
      </c>
      <c r="AE259" s="251" t="s">
        <v>562</v>
      </c>
    </row>
    <row r="260" spans="2:31" ht="43.2">
      <c r="B260" s="63">
        <v>125</v>
      </c>
      <c r="C260" s="63">
        <v>103</v>
      </c>
      <c r="D260" s="63" t="s">
        <v>266</v>
      </c>
      <c r="E260" s="74" t="s">
        <v>265</v>
      </c>
      <c r="F260" s="64" t="s">
        <v>3</v>
      </c>
      <c r="G260" s="65">
        <v>10494999.999999998</v>
      </c>
      <c r="H260" s="77">
        <v>1</v>
      </c>
      <c r="I260" s="53">
        <v>8894067.7966101691</v>
      </c>
      <c r="J260" s="50">
        <f>G260*H260</f>
        <v>10494999.999999998</v>
      </c>
      <c r="K260" s="51">
        <v>1</v>
      </c>
      <c r="L260" s="50">
        <f>K260*G260</f>
        <v>10494999.999999998</v>
      </c>
      <c r="M260" s="50">
        <f>IF(L260&gt;J260,L260-J260,0)</f>
        <v>0</v>
      </c>
      <c r="N260" s="50">
        <f>IF(J260&gt;L260,J260-L260,0)</f>
        <v>0</v>
      </c>
      <c r="O260" s="66"/>
      <c r="P260" s="67">
        <f>O260*G260</f>
        <v>0</v>
      </c>
      <c r="Q260" s="68"/>
      <c r="R260" s="69">
        <f>Q260*G260</f>
        <v>0</v>
      </c>
      <c r="S260" s="69">
        <f>IF(R260&gt;P260,R260-P260,0)</f>
        <v>0</v>
      </c>
      <c r="T260" s="69">
        <f>IF(P260&gt;R260,P260-R260,0)</f>
        <v>0</v>
      </c>
      <c r="U260" s="70">
        <f>H260+O260</f>
        <v>1</v>
      </c>
      <c r="V260" s="71">
        <f>U260*G260</f>
        <v>10494999.999999998</v>
      </c>
      <c r="W260" s="68">
        <f>K260+Q260</f>
        <v>1</v>
      </c>
      <c r="X260" s="67">
        <f>W260*G260</f>
        <v>10494999.999999998</v>
      </c>
      <c r="Y260" s="67">
        <f>IF(X260&gt;V260,X260-V260,0)</f>
        <v>0</v>
      </c>
      <c r="Z260" s="72">
        <f>IF(V260&gt;X260,V260-X260,0)</f>
        <v>0</v>
      </c>
      <c r="AA260" s="68">
        <f>W260</f>
        <v>1</v>
      </c>
      <c r="AB260" s="67">
        <f t="shared" si="24"/>
        <v>10494999.999999998</v>
      </c>
      <c r="AC260" s="67">
        <f t="shared" si="22"/>
        <v>0</v>
      </c>
      <c r="AD260" s="253">
        <f t="shared" si="23"/>
        <v>0</v>
      </c>
      <c r="AE260" s="251" t="s">
        <v>562</v>
      </c>
    </row>
    <row r="261" spans="2:31" ht="21" customHeight="1">
      <c r="B261" s="63"/>
      <c r="C261" s="63"/>
      <c r="D261" s="63"/>
      <c r="E261" s="74"/>
      <c r="F261" s="64"/>
      <c r="G261" s="65"/>
      <c r="H261" s="77"/>
      <c r="I261" s="53"/>
      <c r="J261" s="50"/>
      <c r="K261" s="51"/>
      <c r="L261" s="50"/>
      <c r="M261" s="50"/>
      <c r="N261" s="50"/>
      <c r="O261" s="66"/>
      <c r="P261" s="67"/>
      <c r="Q261" s="68"/>
      <c r="R261" s="69"/>
      <c r="S261" s="69"/>
      <c r="T261" s="69"/>
      <c r="U261" s="70"/>
      <c r="V261" s="71"/>
      <c r="W261" s="68"/>
      <c r="X261" s="67"/>
      <c r="Y261" s="67"/>
      <c r="Z261" s="72"/>
      <c r="AA261" s="68"/>
      <c r="AB261" s="67"/>
      <c r="AC261" s="67">
        <f t="shared" si="22"/>
        <v>0</v>
      </c>
      <c r="AD261" s="253">
        <f t="shared" si="23"/>
        <v>0</v>
      </c>
      <c r="AE261" s="251" t="s">
        <v>562</v>
      </c>
    </row>
    <row r="262" spans="2:31" ht="21" customHeight="1">
      <c r="B262" s="63"/>
      <c r="C262" s="63"/>
      <c r="D262" s="63"/>
      <c r="E262" s="74"/>
      <c r="F262" s="64"/>
      <c r="G262" s="65"/>
      <c r="H262" s="77"/>
      <c r="I262" s="53"/>
      <c r="J262" s="50"/>
      <c r="K262" s="51"/>
      <c r="L262" s="50"/>
      <c r="M262" s="50"/>
      <c r="N262" s="50"/>
      <c r="O262" s="66"/>
      <c r="P262" s="182" t="s">
        <v>555</v>
      </c>
      <c r="Q262" s="183"/>
      <c r="R262" s="183"/>
      <c r="S262" s="183"/>
      <c r="T262" s="183"/>
      <c r="U262" s="183"/>
      <c r="V262" s="186" t="s">
        <v>569</v>
      </c>
      <c r="W262" s="189"/>
      <c r="X262" s="188"/>
      <c r="Y262" s="188"/>
      <c r="Z262" s="190"/>
      <c r="AA262" s="189"/>
      <c r="AB262" s="188">
        <f>SUM(AB118:AB261)</f>
        <v>44742874</v>
      </c>
      <c r="AC262" s="67">
        <f t="shared" ref="AC262:AC325" si="25">IF(AB262&gt;V262,AB262-V262,0)</f>
        <v>0</v>
      </c>
      <c r="AD262" s="253" t="e">
        <f t="shared" ref="AD262:AD325" si="26">IF(V262&gt;AB262,V262-AB262,0)</f>
        <v>#VALUE!</v>
      </c>
      <c r="AE262" s="251"/>
    </row>
    <row r="263" spans="2:31" ht="21" customHeight="1">
      <c r="B263" s="66"/>
      <c r="C263" s="87"/>
      <c r="D263" s="87"/>
      <c r="E263" s="179" t="s">
        <v>559</v>
      </c>
      <c r="F263" s="63"/>
      <c r="G263" s="65"/>
      <c r="H263" s="66"/>
      <c r="I263" s="66"/>
      <c r="J263" s="102"/>
      <c r="K263" s="68"/>
      <c r="L263" s="66"/>
      <c r="M263" s="66"/>
      <c r="N263" s="66"/>
      <c r="O263" s="66"/>
      <c r="P263" s="69"/>
      <c r="Q263" s="68"/>
      <c r="R263" s="69"/>
      <c r="S263" s="69"/>
      <c r="T263" s="69"/>
      <c r="U263" s="66"/>
      <c r="V263" s="105"/>
      <c r="W263" s="66"/>
      <c r="X263" s="66"/>
      <c r="Y263" s="69"/>
      <c r="Z263" s="66"/>
      <c r="AA263" s="66"/>
      <c r="AB263" s="102"/>
      <c r="AC263" s="67">
        <f t="shared" si="25"/>
        <v>0</v>
      </c>
      <c r="AD263" s="253">
        <f t="shared" si="26"/>
        <v>0</v>
      </c>
      <c r="AE263" s="251"/>
    </row>
    <row r="264" spans="2:31" ht="43.2">
      <c r="B264" s="66">
        <v>1</v>
      </c>
      <c r="C264" s="87"/>
      <c r="D264" s="87"/>
      <c r="E264" s="97" t="s">
        <v>10</v>
      </c>
      <c r="F264" s="63" t="s">
        <v>3</v>
      </c>
      <c r="G264" s="65">
        <v>629358</v>
      </c>
      <c r="H264" s="66">
        <v>2</v>
      </c>
      <c r="I264" s="66"/>
      <c r="J264" s="102">
        <v>1258716</v>
      </c>
      <c r="K264" s="68"/>
      <c r="L264" s="66"/>
      <c r="M264" s="66"/>
      <c r="N264" s="66"/>
      <c r="O264" s="66"/>
      <c r="P264" s="69"/>
      <c r="Q264" s="68"/>
      <c r="R264" s="69"/>
      <c r="S264" s="69"/>
      <c r="T264" s="69"/>
      <c r="U264" s="66"/>
      <c r="V264" s="105"/>
      <c r="W264" s="66"/>
      <c r="X264" s="66"/>
      <c r="Y264" s="69"/>
      <c r="Z264" s="66"/>
      <c r="AA264" s="66">
        <v>2</v>
      </c>
      <c r="AB264" s="102">
        <f t="shared" ref="AB264:AB265" si="27">AA264*G264</f>
        <v>1258716</v>
      </c>
      <c r="AC264" s="67">
        <f t="shared" si="25"/>
        <v>1258716</v>
      </c>
      <c r="AD264" s="253">
        <f t="shared" si="26"/>
        <v>0</v>
      </c>
      <c r="AE264" s="251" t="s">
        <v>586</v>
      </c>
    </row>
    <row r="265" spans="2:31" ht="145.80000000000001" customHeight="1">
      <c r="B265" s="66">
        <v>2</v>
      </c>
      <c r="C265" s="87"/>
      <c r="D265" s="87"/>
      <c r="E265" s="101" t="s">
        <v>526</v>
      </c>
      <c r="F265" s="64" t="s">
        <v>3</v>
      </c>
      <c r="G265" s="65">
        <v>9540000</v>
      </c>
      <c r="H265" s="66"/>
      <c r="I265" s="66"/>
      <c r="J265" s="102"/>
      <c r="K265" s="68"/>
      <c r="L265" s="66"/>
      <c r="M265" s="66"/>
      <c r="N265" s="66"/>
      <c r="O265" s="66"/>
      <c r="P265" s="69"/>
      <c r="Q265" s="68"/>
      <c r="R265" s="69"/>
      <c r="S265" s="69"/>
      <c r="T265" s="69"/>
      <c r="U265" s="66"/>
      <c r="V265" s="105"/>
      <c r="W265" s="66"/>
      <c r="X265" s="66"/>
      <c r="Y265" s="69"/>
      <c r="Z265" s="66"/>
      <c r="AA265" s="66">
        <v>1</v>
      </c>
      <c r="AB265" s="102">
        <f t="shared" si="27"/>
        <v>9540000</v>
      </c>
      <c r="AC265" s="67">
        <f t="shared" si="25"/>
        <v>9540000</v>
      </c>
      <c r="AD265" s="253">
        <f t="shared" si="26"/>
        <v>0</v>
      </c>
      <c r="AE265" s="251" t="s">
        <v>586</v>
      </c>
    </row>
    <row r="266" spans="2:31" ht="21" customHeight="1">
      <c r="B266" s="63"/>
      <c r="C266" s="63"/>
      <c r="D266" s="63"/>
      <c r="E266" s="74"/>
      <c r="F266" s="64"/>
      <c r="G266" s="65"/>
      <c r="H266" s="77"/>
      <c r="I266" s="53"/>
      <c r="J266" s="50"/>
      <c r="K266" s="51"/>
      <c r="L266" s="50"/>
      <c r="M266" s="50"/>
      <c r="N266" s="50"/>
      <c r="O266" s="66"/>
      <c r="P266" s="182" t="s">
        <v>554</v>
      </c>
      <c r="Q266" s="183"/>
      <c r="R266" s="183"/>
      <c r="S266" s="183"/>
      <c r="T266" s="183"/>
      <c r="U266" s="183"/>
      <c r="V266" s="186" t="s">
        <v>569</v>
      </c>
      <c r="W266" s="195"/>
      <c r="X266" s="196"/>
      <c r="Y266" s="196"/>
      <c r="Z266" s="146"/>
      <c r="AA266" s="189"/>
      <c r="AB266" s="188">
        <f>SUM(AB264:AB265)</f>
        <v>10798716</v>
      </c>
      <c r="AC266" s="67">
        <f t="shared" si="25"/>
        <v>0</v>
      </c>
      <c r="AD266" s="253" t="e">
        <f t="shared" si="26"/>
        <v>#VALUE!</v>
      </c>
      <c r="AE266" s="251"/>
    </row>
    <row r="267" spans="2:31" ht="21" customHeight="1">
      <c r="B267" s="63"/>
      <c r="C267" s="63"/>
      <c r="D267" s="63"/>
      <c r="E267" s="74"/>
      <c r="F267" s="64"/>
      <c r="G267" s="65"/>
      <c r="H267" s="77"/>
      <c r="I267" s="53"/>
      <c r="J267" s="50"/>
      <c r="K267" s="51"/>
      <c r="L267" s="50"/>
      <c r="M267" s="50"/>
      <c r="N267" s="50"/>
      <c r="O267" s="66"/>
      <c r="P267" s="180"/>
      <c r="Q267" s="143"/>
      <c r="R267" s="143"/>
      <c r="S267" s="143"/>
      <c r="T267" s="143"/>
      <c r="U267" s="143"/>
      <c r="V267" s="185"/>
      <c r="W267" s="195"/>
      <c r="X267" s="196"/>
      <c r="Y267" s="196"/>
      <c r="Z267" s="146"/>
      <c r="AA267" s="195"/>
      <c r="AB267" s="196"/>
      <c r="AC267" s="67">
        <f t="shared" si="25"/>
        <v>0</v>
      </c>
      <c r="AD267" s="253">
        <f t="shared" si="26"/>
        <v>0</v>
      </c>
      <c r="AE267" s="251"/>
    </row>
    <row r="268" spans="2:31" ht="21">
      <c r="B268" s="143"/>
      <c r="C268" s="143"/>
      <c r="D268" s="143"/>
      <c r="E268" s="144" t="s">
        <v>547</v>
      </c>
      <c r="F268" s="143"/>
      <c r="G268" s="143"/>
      <c r="H268" s="143"/>
      <c r="I268" s="143"/>
      <c r="J268" s="143"/>
      <c r="K268" s="143"/>
      <c r="L268" s="143"/>
      <c r="M268" s="143"/>
      <c r="N268" s="143"/>
      <c r="O268" s="143"/>
      <c r="P268" s="143"/>
      <c r="Q268" s="143"/>
      <c r="R268" s="143"/>
      <c r="S268" s="143"/>
      <c r="T268" s="143"/>
      <c r="U268" s="143"/>
      <c r="V268" s="143"/>
      <c r="W268" s="143"/>
      <c r="X268" s="143"/>
      <c r="Y268" s="143"/>
      <c r="Z268" s="143"/>
      <c r="AA268" s="143"/>
      <c r="AB268" s="143"/>
      <c r="AC268" s="67">
        <f t="shared" si="25"/>
        <v>0</v>
      </c>
      <c r="AD268" s="253">
        <f t="shared" si="26"/>
        <v>0</v>
      </c>
      <c r="AE268" s="251"/>
    </row>
    <row r="269" spans="2:31" ht="15">
      <c r="B269" s="63">
        <v>126</v>
      </c>
      <c r="C269" s="63">
        <v>104</v>
      </c>
      <c r="D269" s="63" t="s">
        <v>264</v>
      </c>
      <c r="E269" s="74" t="s">
        <v>263</v>
      </c>
      <c r="F269" s="64" t="s">
        <v>3</v>
      </c>
      <c r="G269" s="65">
        <v>150000</v>
      </c>
      <c r="H269" s="77">
        <v>6</v>
      </c>
      <c r="I269" s="50">
        <v>127118.64406779662</v>
      </c>
      <c r="J269" s="50">
        <f>G269*H269</f>
        <v>900000</v>
      </c>
      <c r="K269" s="51">
        <v>6</v>
      </c>
      <c r="L269" s="50">
        <f>K269*G269</f>
        <v>900000</v>
      </c>
      <c r="M269" s="50">
        <f>IF(L269&gt;J269,L269-J269,0)</f>
        <v>0</v>
      </c>
      <c r="N269" s="50">
        <f>IF(J269&gt;L269,J269-L269,0)</f>
        <v>0</v>
      </c>
      <c r="O269" s="66"/>
      <c r="P269" s="67">
        <f>O269*G269</f>
        <v>0</v>
      </c>
      <c r="Q269" s="68"/>
      <c r="R269" s="69">
        <f>Q269*G269</f>
        <v>0</v>
      </c>
      <c r="S269" s="69">
        <f>IF(R269&gt;P269,R269-P269,0)</f>
        <v>0</v>
      </c>
      <c r="T269" s="69">
        <f>IF(P269&gt;R269,P269-R269,0)</f>
        <v>0</v>
      </c>
      <c r="U269" s="70">
        <f>H269+O269</f>
        <v>6</v>
      </c>
      <c r="V269" s="71">
        <f>U269*G269</f>
        <v>900000</v>
      </c>
      <c r="W269" s="68">
        <f>K269+Q269</f>
        <v>6</v>
      </c>
      <c r="X269" s="67">
        <f>W269*G269</f>
        <v>900000</v>
      </c>
      <c r="Y269" s="67">
        <f>IF(X269&gt;V269,X269-V269,0)</f>
        <v>0</v>
      </c>
      <c r="Z269" s="72">
        <f>IF(V269&gt;X269,V269-X269,0)</f>
        <v>0</v>
      </c>
      <c r="AA269" s="68">
        <v>6</v>
      </c>
      <c r="AB269" s="67">
        <f t="shared" ref="AB269:AB277" si="28">AA269*G269</f>
        <v>900000</v>
      </c>
      <c r="AC269" s="67">
        <f t="shared" si="25"/>
        <v>0</v>
      </c>
      <c r="AD269" s="253">
        <f t="shared" si="26"/>
        <v>0</v>
      </c>
      <c r="AE269" s="251" t="s">
        <v>563</v>
      </c>
    </row>
    <row r="270" spans="2:31" ht="21">
      <c r="B270" s="143"/>
      <c r="C270" s="143"/>
      <c r="D270" s="143"/>
      <c r="E270" s="146" t="s">
        <v>553</v>
      </c>
      <c r="F270" s="143"/>
      <c r="G270" s="65">
        <v>150000</v>
      </c>
      <c r="H270" s="143"/>
      <c r="I270" s="143"/>
      <c r="J270" s="143"/>
      <c r="K270" s="143"/>
      <c r="L270" s="143"/>
      <c r="M270" s="143"/>
      <c r="N270" s="143"/>
      <c r="O270" s="143"/>
      <c r="P270" s="143"/>
      <c r="Q270" s="143"/>
      <c r="R270" s="143"/>
      <c r="S270" s="143"/>
      <c r="T270" s="143"/>
      <c r="U270" s="143"/>
      <c r="V270" s="71"/>
      <c r="W270" s="143"/>
      <c r="X270" s="143"/>
      <c r="Y270" s="143"/>
      <c r="Z270" s="143"/>
      <c r="AA270" s="66">
        <v>1</v>
      </c>
      <c r="AB270" s="67">
        <f t="shared" si="28"/>
        <v>150000</v>
      </c>
      <c r="AC270" s="67">
        <f t="shared" si="25"/>
        <v>150000</v>
      </c>
      <c r="AD270" s="253">
        <f t="shared" si="26"/>
        <v>0</v>
      </c>
      <c r="AE270" s="251" t="s">
        <v>563</v>
      </c>
    </row>
    <row r="271" spans="2:31" ht="15">
      <c r="B271" s="63">
        <v>127</v>
      </c>
      <c r="C271" s="63">
        <v>105</v>
      </c>
      <c r="D271" s="63" t="s">
        <v>262</v>
      </c>
      <c r="E271" s="74" t="s">
        <v>261</v>
      </c>
      <c r="F271" s="64" t="s">
        <v>3</v>
      </c>
      <c r="G271" s="65">
        <v>210000</v>
      </c>
      <c r="H271" s="77">
        <v>2</v>
      </c>
      <c r="I271" s="50">
        <v>177966.10169491527</v>
      </c>
      <c r="J271" s="50">
        <f>G271*H271</f>
        <v>420000</v>
      </c>
      <c r="K271" s="51">
        <v>6</v>
      </c>
      <c r="L271" s="50">
        <f>K271*G271</f>
        <v>1260000</v>
      </c>
      <c r="M271" s="50">
        <f>IF(L271&gt;J271,L271-J271,0)</f>
        <v>840000</v>
      </c>
      <c r="N271" s="50">
        <f>IF(J271&gt;L271,J271-L271,0)</f>
        <v>0</v>
      </c>
      <c r="O271" s="66"/>
      <c r="P271" s="67">
        <f>O271*G271</f>
        <v>0</v>
      </c>
      <c r="Q271" s="68"/>
      <c r="R271" s="69">
        <f>Q271*G271</f>
        <v>0</v>
      </c>
      <c r="S271" s="69">
        <f>IF(R271&gt;P271,R271-P271,0)</f>
        <v>0</v>
      </c>
      <c r="T271" s="69">
        <f>IF(P271&gt;R271,P271-R271,0)</f>
        <v>0</v>
      </c>
      <c r="U271" s="70">
        <f>H271+O271</f>
        <v>2</v>
      </c>
      <c r="V271" s="71">
        <f>U271*G271</f>
        <v>420000</v>
      </c>
      <c r="W271" s="68">
        <f>K271+Q271</f>
        <v>6</v>
      </c>
      <c r="X271" s="67">
        <f>W271*G271</f>
        <v>1260000</v>
      </c>
      <c r="Y271" s="67">
        <f>IF(X271&gt;V271,X271-V271,0)</f>
        <v>840000</v>
      </c>
      <c r="Z271" s="72">
        <f>IF(V271&gt;X271,V271-X271,0)</f>
        <v>0</v>
      </c>
      <c r="AA271" s="68">
        <v>2</v>
      </c>
      <c r="AB271" s="67">
        <f t="shared" si="28"/>
        <v>420000</v>
      </c>
      <c r="AC271" s="67">
        <f t="shared" si="25"/>
        <v>0</v>
      </c>
      <c r="AD271" s="253">
        <f t="shared" si="26"/>
        <v>0</v>
      </c>
      <c r="AE271" s="251" t="s">
        <v>563</v>
      </c>
    </row>
    <row r="272" spans="2:31" ht="21">
      <c r="B272" s="143"/>
      <c r="C272" s="143"/>
      <c r="D272" s="143"/>
      <c r="E272" s="146" t="s">
        <v>553</v>
      </c>
      <c r="F272" s="143"/>
      <c r="G272" s="65">
        <v>210000</v>
      </c>
      <c r="H272" s="143"/>
      <c r="I272" s="143"/>
      <c r="J272" s="143"/>
      <c r="K272" s="143"/>
      <c r="L272" s="143"/>
      <c r="M272" s="143"/>
      <c r="N272" s="143"/>
      <c r="O272" s="143"/>
      <c r="P272" s="143"/>
      <c r="Q272" s="143"/>
      <c r="R272" s="143"/>
      <c r="S272" s="143"/>
      <c r="T272" s="143"/>
      <c r="U272" s="143"/>
      <c r="V272" s="71"/>
      <c r="W272" s="143"/>
      <c r="X272" s="143"/>
      <c r="Y272" s="143"/>
      <c r="Z272" s="143"/>
      <c r="AA272" s="66">
        <v>4</v>
      </c>
      <c r="AB272" s="67">
        <f t="shared" si="28"/>
        <v>840000</v>
      </c>
      <c r="AC272" s="67">
        <f t="shared" si="25"/>
        <v>840000</v>
      </c>
      <c r="AD272" s="253">
        <f t="shared" si="26"/>
        <v>0</v>
      </c>
      <c r="AE272" s="251" t="s">
        <v>563</v>
      </c>
    </row>
    <row r="273" spans="2:31" ht="15">
      <c r="B273" s="63">
        <v>128</v>
      </c>
      <c r="C273" s="63">
        <v>106</v>
      </c>
      <c r="D273" s="63" t="s">
        <v>260</v>
      </c>
      <c r="E273" s="74" t="s">
        <v>259</v>
      </c>
      <c r="F273" s="64" t="s">
        <v>3</v>
      </c>
      <c r="G273" s="65">
        <v>7000</v>
      </c>
      <c r="H273" s="77">
        <v>6</v>
      </c>
      <c r="I273" s="50">
        <v>5932.203389830509</v>
      </c>
      <c r="J273" s="50">
        <f>G273*H273</f>
        <v>42000</v>
      </c>
      <c r="K273" s="51">
        <v>6</v>
      </c>
      <c r="L273" s="50">
        <f>K273*G273</f>
        <v>42000</v>
      </c>
      <c r="M273" s="50">
        <f>IF(L273&gt;J273,L273-J273,0)</f>
        <v>0</v>
      </c>
      <c r="N273" s="50">
        <f>IF(J273&gt;L273,J273-L273,0)</f>
        <v>0</v>
      </c>
      <c r="O273" s="66"/>
      <c r="P273" s="67">
        <f>O273*G273</f>
        <v>0</v>
      </c>
      <c r="Q273" s="68"/>
      <c r="R273" s="69">
        <f>Q273*G273</f>
        <v>0</v>
      </c>
      <c r="S273" s="69">
        <f>IF(R273&gt;P273,R273-P273,0)</f>
        <v>0</v>
      </c>
      <c r="T273" s="69">
        <f>IF(P273&gt;R273,P273-R273,0)</f>
        <v>0</v>
      </c>
      <c r="U273" s="70">
        <f>H273+O273</f>
        <v>6</v>
      </c>
      <c r="V273" s="71">
        <f>U273*G273</f>
        <v>42000</v>
      </c>
      <c r="W273" s="68">
        <f>K273+Q273</f>
        <v>6</v>
      </c>
      <c r="X273" s="67">
        <f>W273*G273</f>
        <v>42000</v>
      </c>
      <c r="Y273" s="67">
        <f>IF(X273&gt;V273,X273-V273,0)</f>
        <v>0</v>
      </c>
      <c r="Z273" s="72">
        <f>IF(V273&gt;X273,V273-X273,0)</f>
        <v>0</v>
      </c>
      <c r="AA273" s="68">
        <v>6</v>
      </c>
      <c r="AB273" s="67">
        <f t="shared" si="28"/>
        <v>42000</v>
      </c>
      <c r="AC273" s="67">
        <f t="shared" si="25"/>
        <v>0</v>
      </c>
      <c r="AD273" s="253">
        <f t="shared" si="26"/>
        <v>0</v>
      </c>
      <c r="AE273" s="251" t="s">
        <v>563</v>
      </c>
    </row>
    <row r="274" spans="2:31" ht="21">
      <c r="B274" s="143"/>
      <c r="C274" s="143"/>
      <c r="D274" s="143"/>
      <c r="E274" s="146" t="s">
        <v>553</v>
      </c>
      <c r="F274" s="143"/>
      <c r="G274" s="65">
        <v>7000</v>
      </c>
      <c r="H274" s="143"/>
      <c r="I274" s="143"/>
      <c r="J274" s="143"/>
      <c r="K274" s="143"/>
      <c r="L274" s="143"/>
      <c r="M274" s="143"/>
      <c r="N274" s="143"/>
      <c r="O274" s="143"/>
      <c r="P274" s="143"/>
      <c r="Q274" s="143"/>
      <c r="R274" s="143"/>
      <c r="S274" s="143"/>
      <c r="T274" s="143"/>
      <c r="U274" s="143"/>
      <c r="V274" s="71"/>
      <c r="W274" s="143"/>
      <c r="X274" s="143"/>
      <c r="Y274" s="143"/>
      <c r="Z274" s="143"/>
      <c r="AA274" s="66">
        <v>1</v>
      </c>
      <c r="AB274" s="67">
        <f t="shared" si="28"/>
        <v>7000</v>
      </c>
      <c r="AC274" s="67">
        <f t="shared" si="25"/>
        <v>7000</v>
      </c>
      <c r="AD274" s="253">
        <f t="shared" si="26"/>
        <v>0</v>
      </c>
      <c r="AE274" s="251" t="s">
        <v>563</v>
      </c>
    </row>
    <row r="275" spans="2:31" ht="15">
      <c r="B275" s="63">
        <v>129</v>
      </c>
      <c r="C275" s="63">
        <v>107</v>
      </c>
      <c r="D275" s="63" t="s">
        <v>258</v>
      </c>
      <c r="E275" s="74" t="s">
        <v>257</v>
      </c>
      <c r="F275" s="64" t="s">
        <v>3</v>
      </c>
      <c r="G275" s="65">
        <v>8500</v>
      </c>
      <c r="H275" s="77">
        <v>2</v>
      </c>
      <c r="I275" s="50">
        <v>7203.3898305084749</v>
      </c>
      <c r="J275" s="50">
        <f>G275*H275</f>
        <v>17000</v>
      </c>
      <c r="K275" s="51">
        <v>6</v>
      </c>
      <c r="L275" s="50">
        <f>K275*G275</f>
        <v>51000</v>
      </c>
      <c r="M275" s="50">
        <f>IF(L275&gt;J275,L275-J275,0)</f>
        <v>34000</v>
      </c>
      <c r="N275" s="50">
        <f>IF(J275&gt;L275,J275-L275,0)</f>
        <v>0</v>
      </c>
      <c r="O275" s="66"/>
      <c r="P275" s="67">
        <f>O275*G275</f>
        <v>0</v>
      </c>
      <c r="Q275" s="68"/>
      <c r="R275" s="69">
        <f>Q275*G275</f>
        <v>0</v>
      </c>
      <c r="S275" s="69">
        <f>IF(R275&gt;P275,R275-P275,0)</f>
        <v>0</v>
      </c>
      <c r="T275" s="69">
        <f>IF(P275&gt;R275,P275-R275,0)</f>
        <v>0</v>
      </c>
      <c r="U275" s="70">
        <f>H275+O275</f>
        <v>2</v>
      </c>
      <c r="V275" s="71">
        <f>U275*G275</f>
        <v>17000</v>
      </c>
      <c r="W275" s="68">
        <f>K275+Q275</f>
        <v>6</v>
      </c>
      <c r="X275" s="67">
        <f>W275*G275</f>
        <v>51000</v>
      </c>
      <c r="Y275" s="67">
        <f>IF(X275&gt;V275,X275-V275,0)</f>
        <v>34000</v>
      </c>
      <c r="Z275" s="72">
        <f>IF(V275&gt;X275,V275-X275,0)</f>
        <v>0</v>
      </c>
      <c r="AA275" s="68">
        <v>2</v>
      </c>
      <c r="AB275" s="67">
        <f t="shared" si="28"/>
        <v>17000</v>
      </c>
      <c r="AC275" s="67">
        <f t="shared" si="25"/>
        <v>0</v>
      </c>
      <c r="AD275" s="253">
        <f t="shared" si="26"/>
        <v>0</v>
      </c>
      <c r="AE275" s="251" t="s">
        <v>563</v>
      </c>
    </row>
    <row r="276" spans="2:31" ht="21">
      <c r="B276" s="143"/>
      <c r="C276" s="143"/>
      <c r="D276" s="143"/>
      <c r="E276" s="146" t="s">
        <v>553</v>
      </c>
      <c r="F276" s="143"/>
      <c r="G276" s="65">
        <v>37500</v>
      </c>
      <c r="H276" s="143"/>
      <c r="I276" s="143"/>
      <c r="J276" s="143"/>
      <c r="K276" s="143"/>
      <c r="L276" s="143"/>
      <c r="M276" s="143"/>
      <c r="N276" s="143"/>
      <c r="O276" s="143"/>
      <c r="P276" s="143"/>
      <c r="Q276" s="143"/>
      <c r="R276" s="143"/>
      <c r="S276" s="143"/>
      <c r="T276" s="143"/>
      <c r="U276" s="143"/>
      <c r="V276" s="71"/>
      <c r="W276" s="143"/>
      <c r="X276" s="143"/>
      <c r="Y276" s="143"/>
      <c r="Z276" s="143"/>
      <c r="AA276" s="66">
        <v>4</v>
      </c>
      <c r="AB276" s="67">
        <f t="shared" si="28"/>
        <v>150000</v>
      </c>
      <c r="AC276" s="67">
        <f t="shared" si="25"/>
        <v>150000</v>
      </c>
      <c r="AD276" s="253">
        <f t="shared" si="26"/>
        <v>0</v>
      </c>
      <c r="AE276" s="251" t="s">
        <v>563</v>
      </c>
    </row>
    <row r="277" spans="2:31" ht="15">
      <c r="B277" s="63">
        <v>130</v>
      </c>
      <c r="C277" s="63">
        <v>216</v>
      </c>
      <c r="D277" s="63" t="s">
        <v>256</v>
      </c>
      <c r="E277" s="74" t="s">
        <v>255</v>
      </c>
      <c r="F277" s="64" t="s">
        <v>3</v>
      </c>
      <c r="G277" s="65">
        <v>1200000</v>
      </c>
      <c r="H277" s="77">
        <v>1</v>
      </c>
      <c r="I277" s="50">
        <v>1016949.1525423729</v>
      </c>
      <c r="J277" s="50">
        <f>G277*H277</f>
        <v>1200000</v>
      </c>
      <c r="K277" s="51">
        <v>1</v>
      </c>
      <c r="L277" s="50">
        <f>K277*G277</f>
        <v>1200000</v>
      </c>
      <c r="M277" s="50">
        <f>IF(L277&gt;J277,L277-J277,0)</f>
        <v>0</v>
      </c>
      <c r="N277" s="50">
        <f>IF(J277&gt;L277,J277-L277,0)</f>
        <v>0</v>
      </c>
      <c r="O277" s="66"/>
      <c r="P277" s="67">
        <f>O277*G277</f>
        <v>0</v>
      </c>
      <c r="Q277" s="68"/>
      <c r="R277" s="69">
        <f>Q277*G277</f>
        <v>0</v>
      </c>
      <c r="S277" s="69">
        <f>IF(R277&gt;P277,R277-P277,0)</f>
        <v>0</v>
      </c>
      <c r="T277" s="69">
        <f>IF(P277&gt;R277,P277-R277,0)</f>
        <v>0</v>
      </c>
      <c r="U277" s="70">
        <f>H277+O277</f>
        <v>1</v>
      </c>
      <c r="V277" s="71">
        <f>U277*G277</f>
        <v>1200000</v>
      </c>
      <c r="W277" s="68">
        <f>K277+Q277</f>
        <v>1</v>
      </c>
      <c r="X277" s="67">
        <f>W277*G277</f>
        <v>1200000</v>
      </c>
      <c r="Y277" s="67">
        <f>IF(X277&gt;V277,X277-V277,0)</f>
        <v>0</v>
      </c>
      <c r="Z277" s="72">
        <f>IF(V277&gt;X277,V277-X277,0)</f>
        <v>0</v>
      </c>
      <c r="AA277" s="68">
        <v>1</v>
      </c>
      <c r="AB277" s="67">
        <f t="shared" si="28"/>
        <v>1200000</v>
      </c>
      <c r="AC277" s="67">
        <f t="shared" si="25"/>
        <v>0</v>
      </c>
      <c r="AD277" s="253">
        <f t="shared" si="26"/>
        <v>0</v>
      </c>
      <c r="AE277" s="251" t="s">
        <v>563</v>
      </c>
    </row>
    <row r="278" spans="2:31" ht="21">
      <c r="B278" s="143"/>
      <c r="C278" s="143"/>
      <c r="D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c r="AA278" s="143"/>
      <c r="AB278" s="143"/>
      <c r="AC278" s="67">
        <f t="shared" si="25"/>
        <v>0</v>
      </c>
      <c r="AD278" s="253">
        <f t="shared" si="26"/>
        <v>0</v>
      </c>
      <c r="AE278" s="251"/>
    </row>
    <row r="279" spans="2:31" ht="15">
      <c r="B279" s="63">
        <v>131</v>
      </c>
      <c r="C279" s="63">
        <v>217</v>
      </c>
      <c r="D279" s="63" t="s">
        <v>254</v>
      </c>
      <c r="E279" s="74" t="s">
        <v>253</v>
      </c>
      <c r="F279" s="64" t="s">
        <v>3</v>
      </c>
      <c r="G279" s="65">
        <v>1000000</v>
      </c>
      <c r="H279" s="77">
        <v>2</v>
      </c>
      <c r="I279" s="50">
        <v>847457.62711864407</v>
      </c>
      <c r="J279" s="50">
        <f>G279*H279</f>
        <v>2000000</v>
      </c>
      <c r="K279" s="51">
        <v>2</v>
      </c>
      <c r="L279" s="50">
        <f>K279*G279</f>
        <v>2000000</v>
      </c>
      <c r="M279" s="50">
        <f>IF(L279&gt;J279,L279-J279,0)</f>
        <v>0</v>
      </c>
      <c r="N279" s="50">
        <f>IF(J279&gt;L279,J279-L279,0)</f>
        <v>0</v>
      </c>
      <c r="O279" s="66"/>
      <c r="P279" s="67">
        <f>O279*G279</f>
        <v>0</v>
      </c>
      <c r="Q279" s="68"/>
      <c r="R279" s="69">
        <f>Q279*G279</f>
        <v>0</v>
      </c>
      <c r="S279" s="69">
        <f>IF(R279&gt;P279,R279-P279,0)</f>
        <v>0</v>
      </c>
      <c r="T279" s="69">
        <f>IF(P279&gt;R279,P279-R279,0)</f>
        <v>0</v>
      </c>
      <c r="U279" s="70">
        <f>H279+O279</f>
        <v>2</v>
      </c>
      <c r="V279" s="71">
        <f>U279*G279</f>
        <v>2000000</v>
      </c>
      <c r="W279" s="68">
        <f>K279+Q279</f>
        <v>2</v>
      </c>
      <c r="X279" s="67">
        <f>W279*G279</f>
        <v>2000000</v>
      </c>
      <c r="Y279" s="67">
        <f>IF(X279&gt;V279,X279-V279,0)</f>
        <v>0</v>
      </c>
      <c r="Z279" s="72">
        <f>IF(V279&gt;X279,V279-X279,0)</f>
        <v>0</v>
      </c>
      <c r="AA279" s="68">
        <v>2</v>
      </c>
      <c r="AB279" s="67">
        <f>AA279*G279</f>
        <v>2000000</v>
      </c>
      <c r="AC279" s="67">
        <f t="shared" si="25"/>
        <v>0</v>
      </c>
      <c r="AD279" s="253">
        <f t="shared" si="26"/>
        <v>0</v>
      </c>
      <c r="AE279" s="251" t="s">
        <v>563</v>
      </c>
    </row>
    <row r="280" spans="2:31" ht="21">
      <c r="B280" s="143"/>
      <c r="C280" s="143"/>
      <c r="D280" s="143"/>
      <c r="E280" s="146" t="s">
        <v>553</v>
      </c>
      <c r="F280" s="143"/>
      <c r="G280" s="65">
        <v>1000000</v>
      </c>
      <c r="H280" s="143"/>
      <c r="I280" s="143"/>
      <c r="J280" s="143"/>
      <c r="K280" s="143"/>
      <c r="L280" s="143"/>
      <c r="M280" s="143"/>
      <c r="N280" s="143"/>
      <c r="O280" s="143"/>
      <c r="P280" s="143"/>
      <c r="Q280" s="143"/>
      <c r="R280" s="143"/>
      <c r="S280" s="143"/>
      <c r="T280" s="143"/>
      <c r="U280" s="143"/>
      <c r="V280" s="71"/>
      <c r="W280" s="143"/>
      <c r="X280" s="143"/>
      <c r="Y280" s="143"/>
      <c r="Z280" s="143"/>
      <c r="AA280" s="66">
        <v>2</v>
      </c>
      <c r="AB280" s="67">
        <f>AA280*G280</f>
        <v>2000000</v>
      </c>
      <c r="AC280" s="67">
        <f t="shared" si="25"/>
        <v>2000000</v>
      </c>
      <c r="AD280" s="253">
        <f t="shared" si="26"/>
        <v>0</v>
      </c>
      <c r="AE280" s="251" t="s">
        <v>563</v>
      </c>
    </row>
    <row r="281" spans="2:31" ht="15">
      <c r="B281" s="63">
        <v>132</v>
      </c>
      <c r="C281" s="63">
        <v>218</v>
      </c>
      <c r="D281" s="63" t="s">
        <v>252</v>
      </c>
      <c r="E281" s="74" t="s">
        <v>251</v>
      </c>
      <c r="F281" s="64" t="s">
        <v>3</v>
      </c>
      <c r="G281" s="65">
        <v>900000.00000000012</v>
      </c>
      <c r="H281" s="77">
        <v>1</v>
      </c>
      <c r="I281" s="50">
        <v>762711.86440677976</v>
      </c>
      <c r="J281" s="50">
        <f>G281*H281</f>
        <v>900000.00000000012</v>
      </c>
      <c r="K281" s="51">
        <v>3</v>
      </c>
      <c r="L281" s="50">
        <f>K281*G281</f>
        <v>2700000.0000000005</v>
      </c>
      <c r="M281" s="50">
        <f>IF(L281&gt;J281,L281-J281,0)</f>
        <v>1800000.0000000005</v>
      </c>
      <c r="N281" s="50">
        <f>IF(J281&gt;L281,J281-L281,0)</f>
        <v>0</v>
      </c>
      <c r="O281" s="66"/>
      <c r="P281" s="67">
        <f>O281*G281</f>
        <v>0</v>
      </c>
      <c r="Q281" s="68"/>
      <c r="R281" s="69">
        <f>Q281*G281</f>
        <v>0</v>
      </c>
      <c r="S281" s="69">
        <f>IF(R281&gt;P281,R281-P281,0)</f>
        <v>0</v>
      </c>
      <c r="T281" s="69">
        <f>IF(P281&gt;R281,P281-R281,0)</f>
        <v>0</v>
      </c>
      <c r="U281" s="70">
        <f>H281+O281</f>
        <v>1</v>
      </c>
      <c r="V281" s="71">
        <f>U281*G281</f>
        <v>900000.00000000012</v>
      </c>
      <c r="W281" s="68">
        <f>K281+Q281</f>
        <v>3</v>
      </c>
      <c r="X281" s="67">
        <f>W281*G281</f>
        <v>2700000.0000000005</v>
      </c>
      <c r="Y281" s="67">
        <f>IF(X281&gt;V281,X281-V281,0)</f>
        <v>1800000.0000000005</v>
      </c>
      <c r="Z281" s="72">
        <f>IF(V281&gt;X281,V281-X281,0)</f>
        <v>0</v>
      </c>
      <c r="AA281" s="68">
        <v>1</v>
      </c>
      <c r="AB281" s="67">
        <f>AA281*G281</f>
        <v>900000.00000000012</v>
      </c>
      <c r="AC281" s="67">
        <f t="shared" si="25"/>
        <v>0</v>
      </c>
      <c r="AD281" s="253">
        <f t="shared" si="26"/>
        <v>0</v>
      </c>
      <c r="AE281" s="251" t="s">
        <v>563</v>
      </c>
    </row>
    <row r="282" spans="2:31" ht="21">
      <c r="B282" s="143"/>
      <c r="C282" s="143"/>
      <c r="D282" s="143"/>
      <c r="E282" s="146" t="s">
        <v>553</v>
      </c>
      <c r="F282" s="143"/>
      <c r="G282" s="65">
        <v>900000.00000000012</v>
      </c>
      <c r="H282" s="143"/>
      <c r="I282" s="143"/>
      <c r="J282" s="143"/>
      <c r="K282" s="143"/>
      <c r="L282" s="143"/>
      <c r="M282" s="143"/>
      <c r="N282" s="143"/>
      <c r="O282" s="143"/>
      <c r="P282" s="143"/>
      <c r="Q282" s="143"/>
      <c r="R282" s="143"/>
      <c r="S282" s="143"/>
      <c r="T282" s="143"/>
      <c r="U282" s="143"/>
      <c r="V282" s="71"/>
      <c r="W282" s="143"/>
      <c r="X282" s="143"/>
      <c r="Y282" s="143"/>
      <c r="Z282" s="143"/>
      <c r="AA282" s="66">
        <v>2</v>
      </c>
      <c r="AB282" s="67">
        <f>AA282*G282</f>
        <v>1800000.0000000002</v>
      </c>
      <c r="AC282" s="67">
        <f t="shared" si="25"/>
        <v>1800000.0000000002</v>
      </c>
      <c r="AD282" s="253">
        <f t="shared" si="26"/>
        <v>0</v>
      </c>
      <c r="AE282" s="251" t="s">
        <v>563</v>
      </c>
    </row>
    <row r="283" spans="2:31" ht="21">
      <c r="B283" s="143"/>
      <c r="C283" s="143"/>
      <c r="D283" s="143"/>
      <c r="E283" s="146"/>
      <c r="F283" s="143"/>
      <c r="G283" s="65"/>
      <c r="H283" s="143"/>
      <c r="I283" s="143"/>
      <c r="J283" s="143"/>
      <c r="K283" s="143"/>
      <c r="L283" s="143"/>
      <c r="M283" s="143"/>
      <c r="N283" s="143"/>
      <c r="O283" s="143"/>
      <c r="P283" s="182" t="s">
        <v>555</v>
      </c>
      <c r="Q283" s="183"/>
      <c r="R283" s="183"/>
      <c r="S283" s="183"/>
      <c r="T283" s="183"/>
      <c r="U283" s="183"/>
      <c r="V283" s="186" t="s">
        <v>569</v>
      </c>
      <c r="W283" s="183"/>
      <c r="X283" s="183"/>
      <c r="Y283" s="183"/>
      <c r="Z283" s="183"/>
      <c r="AA283" s="187"/>
      <c r="AB283" s="188">
        <f>SUM(AB269:AB282)</f>
        <v>10426000</v>
      </c>
      <c r="AC283" s="67">
        <f t="shared" si="25"/>
        <v>0</v>
      </c>
      <c r="AD283" s="253" t="e">
        <f t="shared" si="26"/>
        <v>#VALUE!</v>
      </c>
      <c r="AE283" s="251"/>
    </row>
    <row r="284" spans="2:31" ht="21">
      <c r="B284" s="143"/>
      <c r="C284" s="143"/>
      <c r="D284" s="143"/>
      <c r="E284" s="144" t="s">
        <v>549</v>
      </c>
      <c r="F284" s="143"/>
      <c r="G284" s="143"/>
      <c r="H284" s="143"/>
      <c r="I284" s="143"/>
      <c r="J284" s="143"/>
      <c r="K284" s="143"/>
      <c r="L284" s="143"/>
      <c r="M284" s="143"/>
      <c r="N284" s="143"/>
      <c r="O284" s="143"/>
      <c r="P284" s="143"/>
      <c r="Q284" s="143"/>
      <c r="R284" s="143"/>
      <c r="S284" s="143"/>
      <c r="T284" s="143"/>
      <c r="U284" s="143"/>
      <c r="V284" s="143"/>
      <c r="W284" s="143"/>
      <c r="X284" s="143"/>
      <c r="Y284" s="143"/>
      <c r="Z284" s="143"/>
      <c r="AA284" s="143"/>
      <c r="AB284" s="143"/>
      <c r="AC284" s="67">
        <f t="shared" si="25"/>
        <v>0</v>
      </c>
      <c r="AD284" s="253">
        <f t="shared" si="26"/>
        <v>0</v>
      </c>
      <c r="AE284" s="251"/>
    </row>
    <row r="285" spans="2:31" ht="15">
      <c r="B285" s="63">
        <v>133</v>
      </c>
      <c r="C285" s="63">
        <v>108</v>
      </c>
      <c r="D285" s="63" t="s">
        <v>250</v>
      </c>
      <c r="E285" s="73" t="s">
        <v>249</v>
      </c>
      <c r="F285" s="64" t="s">
        <v>4</v>
      </c>
      <c r="G285" s="65">
        <v>1425000</v>
      </c>
      <c r="H285" s="63">
        <v>1</v>
      </c>
      <c r="I285" s="50">
        <v>1207627.1186440678</v>
      </c>
      <c r="J285" s="50">
        <f>G285*H285</f>
        <v>1425000</v>
      </c>
      <c r="K285" s="51">
        <v>1</v>
      </c>
      <c r="L285" s="50">
        <f>K285*G285</f>
        <v>1425000</v>
      </c>
      <c r="M285" s="50">
        <f>IF(L285&gt;J285,L285-J285,0)</f>
        <v>0</v>
      </c>
      <c r="N285" s="50">
        <f>IF(J285&gt;L285,J285-L285,0)</f>
        <v>0</v>
      </c>
      <c r="O285" s="66"/>
      <c r="P285" s="67">
        <f>O285*G285</f>
        <v>0</v>
      </c>
      <c r="Q285" s="68"/>
      <c r="R285" s="69">
        <f>Q285*G285</f>
        <v>0</v>
      </c>
      <c r="S285" s="69">
        <f>IF(R285&gt;P285,R285-P285,0)</f>
        <v>0</v>
      </c>
      <c r="T285" s="69">
        <f>IF(P285&gt;R285,P285-R285,0)</f>
        <v>0</v>
      </c>
      <c r="U285" s="70">
        <f>H285+O285</f>
        <v>1</v>
      </c>
      <c r="V285" s="71">
        <f>U285*G285</f>
        <v>1425000</v>
      </c>
      <c r="W285" s="68">
        <f>K285+Q285</f>
        <v>1</v>
      </c>
      <c r="X285" s="67">
        <f>W285*G285</f>
        <v>1425000</v>
      </c>
      <c r="Y285" s="67">
        <f>IF(X285&gt;V285,X285-V285,0)</f>
        <v>0</v>
      </c>
      <c r="Z285" s="72">
        <f>IF(V285&gt;X285,V285-X285,0)</f>
        <v>0</v>
      </c>
      <c r="AA285" s="68">
        <v>1</v>
      </c>
      <c r="AB285" s="67">
        <f>AA285*G285</f>
        <v>1425000</v>
      </c>
      <c r="AC285" s="67">
        <f t="shared" si="25"/>
        <v>0</v>
      </c>
      <c r="AD285" s="253">
        <f t="shared" si="26"/>
        <v>0</v>
      </c>
      <c r="AE285" s="251" t="s">
        <v>564</v>
      </c>
    </row>
    <row r="286" spans="2:31" ht="21">
      <c r="B286" s="143"/>
      <c r="C286" s="143"/>
      <c r="D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c r="AA286" s="143"/>
      <c r="AB286" s="143"/>
      <c r="AC286" s="67">
        <f t="shared" si="25"/>
        <v>0</v>
      </c>
      <c r="AD286" s="253">
        <f t="shared" si="26"/>
        <v>0</v>
      </c>
      <c r="AE286" s="251"/>
    </row>
    <row r="287" spans="2:31" ht="15">
      <c r="B287" s="63">
        <v>134</v>
      </c>
      <c r="C287" s="63">
        <v>109</v>
      </c>
      <c r="D287" s="63" t="s">
        <v>248</v>
      </c>
      <c r="E287" s="73" t="s">
        <v>247</v>
      </c>
      <c r="F287" s="64" t="s">
        <v>4</v>
      </c>
      <c r="G287" s="65">
        <v>1400000</v>
      </c>
      <c r="H287" s="63">
        <v>1</v>
      </c>
      <c r="I287" s="50">
        <v>1186440.6779661018</v>
      </c>
      <c r="J287" s="50">
        <f>G287*H287</f>
        <v>1400000</v>
      </c>
      <c r="K287" s="51">
        <v>1</v>
      </c>
      <c r="L287" s="50">
        <f>K287*G287</f>
        <v>1400000</v>
      </c>
      <c r="M287" s="50">
        <f>IF(L287&gt;J287,L287-J287,0)</f>
        <v>0</v>
      </c>
      <c r="N287" s="50">
        <f>IF(J287&gt;L287,J287-L287,0)</f>
        <v>0</v>
      </c>
      <c r="O287" s="66"/>
      <c r="P287" s="67">
        <f>O287*G287</f>
        <v>0</v>
      </c>
      <c r="Q287" s="68"/>
      <c r="R287" s="69">
        <f>Q287*G287</f>
        <v>0</v>
      </c>
      <c r="S287" s="69">
        <f>IF(R287&gt;P287,R287-P287,0)</f>
        <v>0</v>
      </c>
      <c r="T287" s="69">
        <f>IF(P287&gt;R287,P287-R287,0)</f>
        <v>0</v>
      </c>
      <c r="U287" s="70">
        <f>H287+O287</f>
        <v>1</v>
      </c>
      <c r="V287" s="71">
        <f>U287*G287</f>
        <v>1400000</v>
      </c>
      <c r="W287" s="68">
        <f>K287+Q287</f>
        <v>1</v>
      </c>
      <c r="X287" s="67">
        <f>W287*G287</f>
        <v>1400000</v>
      </c>
      <c r="Y287" s="67">
        <f>IF(X287&gt;V287,X287-V287,0)</f>
        <v>0</v>
      </c>
      <c r="Z287" s="72">
        <f>IF(V287&gt;X287,V287-X287,0)</f>
        <v>0</v>
      </c>
      <c r="AA287" s="68">
        <v>1</v>
      </c>
      <c r="AB287" s="67">
        <f>AA287*G287</f>
        <v>1400000</v>
      </c>
      <c r="AC287" s="67">
        <f t="shared" si="25"/>
        <v>0</v>
      </c>
      <c r="AD287" s="253">
        <f t="shared" si="26"/>
        <v>0</v>
      </c>
      <c r="AE287" s="251" t="s">
        <v>564</v>
      </c>
    </row>
    <row r="288" spans="2:31" ht="21">
      <c r="B288" s="143"/>
      <c r="C288" s="143"/>
      <c r="D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c r="AA288" s="143"/>
      <c r="AB288" s="143"/>
      <c r="AC288" s="67">
        <f t="shared" si="25"/>
        <v>0</v>
      </c>
      <c r="AD288" s="253">
        <f t="shared" si="26"/>
        <v>0</v>
      </c>
      <c r="AE288" s="251"/>
    </row>
    <row r="289" spans="2:31" ht="15">
      <c r="B289" s="63">
        <v>135</v>
      </c>
      <c r="C289" s="63">
        <v>219</v>
      </c>
      <c r="D289" s="63" t="s">
        <v>246</v>
      </c>
      <c r="E289" s="73" t="s">
        <v>245</v>
      </c>
      <c r="F289" s="64" t="s">
        <v>3</v>
      </c>
      <c r="G289" s="65">
        <v>27000</v>
      </c>
      <c r="H289" s="63">
        <v>6</v>
      </c>
      <c r="I289" s="50">
        <v>22881.355932203391</v>
      </c>
      <c r="J289" s="50">
        <f>G289*H289</f>
        <v>162000</v>
      </c>
      <c r="K289" s="51">
        <v>6</v>
      </c>
      <c r="L289" s="50">
        <f>K289*G289</f>
        <v>162000</v>
      </c>
      <c r="M289" s="50">
        <f>IF(L289&gt;J289,L289-J289,0)</f>
        <v>0</v>
      </c>
      <c r="N289" s="50">
        <f>IF(J289&gt;L289,J289-L289,0)</f>
        <v>0</v>
      </c>
      <c r="O289" s="66"/>
      <c r="P289" s="67">
        <f>O289*G289</f>
        <v>0</v>
      </c>
      <c r="Q289" s="68"/>
      <c r="R289" s="69">
        <f>Q289*G289</f>
        <v>0</v>
      </c>
      <c r="S289" s="69">
        <f>IF(R289&gt;P289,R289-P289,0)</f>
        <v>0</v>
      </c>
      <c r="T289" s="69">
        <f>IF(P289&gt;R289,P289-R289,0)</f>
        <v>0</v>
      </c>
      <c r="U289" s="70">
        <f>H289+O289</f>
        <v>6</v>
      </c>
      <c r="V289" s="71">
        <f>U289*G289</f>
        <v>162000</v>
      </c>
      <c r="W289" s="68">
        <f>K289+Q289</f>
        <v>6</v>
      </c>
      <c r="X289" s="67">
        <f>W289*G289</f>
        <v>162000</v>
      </c>
      <c r="Y289" s="67">
        <f>IF(X289&gt;V289,X289-V289,0)</f>
        <v>0</v>
      </c>
      <c r="Z289" s="72">
        <f>IF(V289&gt;X289,V289-X289,0)</f>
        <v>0</v>
      </c>
      <c r="AA289" s="68">
        <v>6</v>
      </c>
      <c r="AB289" s="67">
        <f>AA289*G289</f>
        <v>162000</v>
      </c>
      <c r="AC289" s="67">
        <f t="shared" si="25"/>
        <v>0</v>
      </c>
      <c r="AD289" s="253">
        <f t="shared" si="26"/>
        <v>0</v>
      </c>
      <c r="AE289" s="251" t="s">
        <v>564</v>
      </c>
    </row>
    <row r="290" spans="2:31" ht="21">
      <c r="B290" s="143"/>
      <c r="C290" s="143"/>
      <c r="D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c r="AA290" s="143"/>
      <c r="AB290" s="143"/>
      <c r="AC290" s="67">
        <f t="shared" si="25"/>
        <v>0</v>
      </c>
      <c r="AD290" s="253">
        <f t="shared" si="26"/>
        <v>0</v>
      </c>
      <c r="AE290" s="251"/>
    </row>
    <row r="291" spans="2:31" ht="28.8">
      <c r="B291" s="63">
        <v>136</v>
      </c>
      <c r="C291" s="63">
        <v>110</v>
      </c>
      <c r="D291" s="63" t="s">
        <v>244</v>
      </c>
      <c r="E291" s="73" t="s">
        <v>243</v>
      </c>
      <c r="F291" s="64" t="s">
        <v>3</v>
      </c>
      <c r="G291" s="65">
        <v>16000</v>
      </c>
      <c r="H291" s="63">
        <v>6</v>
      </c>
      <c r="I291" s="50">
        <v>13559.322033898306</v>
      </c>
      <c r="J291" s="50">
        <f>G291*H291</f>
        <v>96000</v>
      </c>
      <c r="K291" s="51">
        <v>6</v>
      </c>
      <c r="L291" s="50">
        <f>K291*G291</f>
        <v>96000</v>
      </c>
      <c r="M291" s="50">
        <f>IF(L291&gt;J291,L291-J291,0)</f>
        <v>0</v>
      </c>
      <c r="N291" s="50">
        <f>IF(J291&gt;L291,J291-L291,0)</f>
        <v>0</v>
      </c>
      <c r="O291" s="66"/>
      <c r="P291" s="67">
        <f>O291*G291</f>
        <v>0</v>
      </c>
      <c r="Q291" s="68"/>
      <c r="R291" s="69">
        <f>Q291*G291</f>
        <v>0</v>
      </c>
      <c r="S291" s="69">
        <f>IF(R291&gt;P291,R291-P291,0)</f>
        <v>0</v>
      </c>
      <c r="T291" s="69">
        <f>IF(P291&gt;R291,P291-R291,0)</f>
        <v>0</v>
      </c>
      <c r="U291" s="70">
        <f>H291+O291</f>
        <v>6</v>
      </c>
      <c r="V291" s="71">
        <f>U291*G291</f>
        <v>96000</v>
      </c>
      <c r="W291" s="68">
        <f>K291+Q291</f>
        <v>6</v>
      </c>
      <c r="X291" s="67">
        <f>W291*G291</f>
        <v>96000</v>
      </c>
      <c r="Y291" s="67">
        <f>IF(X291&gt;V291,X291-V291,0)</f>
        <v>0</v>
      </c>
      <c r="Z291" s="72">
        <f>IF(V291&gt;X291,V291-X291,0)</f>
        <v>0</v>
      </c>
      <c r="AA291" s="68">
        <v>6</v>
      </c>
      <c r="AB291" s="67">
        <f>AA291*G291</f>
        <v>96000</v>
      </c>
      <c r="AC291" s="67">
        <f t="shared" si="25"/>
        <v>0</v>
      </c>
      <c r="AD291" s="253">
        <f t="shared" si="26"/>
        <v>0</v>
      </c>
      <c r="AE291" s="251" t="s">
        <v>564</v>
      </c>
    </row>
    <row r="292" spans="2:31" ht="21">
      <c r="B292" s="143"/>
      <c r="C292" s="143"/>
      <c r="D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c r="AA292" s="143"/>
      <c r="AB292" s="143"/>
      <c r="AC292" s="67">
        <f t="shared" si="25"/>
        <v>0</v>
      </c>
      <c r="AD292" s="253">
        <f t="shared" si="26"/>
        <v>0</v>
      </c>
      <c r="AE292" s="251"/>
    </row>
    <row r="293" spans="2:31" ht="15">
      <c r="B293" s="63">
        <v>137</v>
      </c>
      <c r="C293" s="63">
        <v>111</v>
      </c>
      <c r="D293" s="63" t="s">
        <v>242</v>
      </c>
      <c r="E293" s="73" t="s">
        <v>241</v>
      </c>
      <c r="F293" s="64" t="s">
        <v>3</v>
      </c>
      <c r="G293" s="65">
        <v>11000.000000000002</v>
      </c>
      <c r="H293" s="63">
        <v>10</v>
      </c>
      <c r="I293" s="50">
        <v>9322.033898305086</v>
      </c>
      <c r="J293" s="50">
        <f>G293*H293</f>
        <v>110000.00000000001</v>
      </c>
      <c r="K293" s="51">
        <v>10</v>
      </c>
      <c r="L293" s="50">
        <f>K293*G293</f>
        <v>110000.00000000001</v>
      </c>
      <c r="M293" s="50">
        <f>IF(L293&gt;J293,L293-J293,0)</f>
        <v>0</v>
      </c>
      <c r="N293" s="50">
        <f>IF(J293&gt;L293,J293-L293,0)</f>
        <v>0</v>
      </c>
      <c r="O293" s="66"/>
      <c r="P293" s="67">
        <f>O293*G293</f>
        <v>0</v>
      </c>
      <c r="Q293" s="68"/>
      <c r="R293" s="69">
        <f>Q293*G293</f>
        <v>0</v>
      </c>
      <c r="S293" s="69">
        <f>IF(R293&gt;P293,R293-P293,0)</f>
        <v>0</v>
      </c>
      <c r="T293" s="69">
        <f>IF(P293&gt;R293,P293-R293,0)</f>
        <v>0</v>
      </c>
      <c r="U293" s="70">
        <f>H293+O293</f>
        <v>10</v>
      </c>
      <c r="V293" s="71">
        <f>U293*G293</f>
        <v>110000.00000000001</v>
      </c>
      <c r="W293" s="68">
        <f>K293+Q293</f>
        <v>10</v>
      </c>
      <c r="X293" s="67">
        <f>W293*G293</f>
        <v>110000.00000000001</v>
      </c>
      <c r="Y293" s="67">
        <f>IF(X293&gt;V293,X293-V293,0)</f>
        <v>0</v>
      </c>
      <c r="Z293" s="72">
        <f>IF(V293&gt;X293,V293-X293,0)</f>
        <v>0</v>
      </c>
      <c r="AA293" s="68">
        <v>10</v>
      </c>
      <c r="AB293" s="67">
        <f>AA293*G293</f>
        <v>110000.00000000001</v>
      </c>
      <c r="AC293" s="67">
        <f t="shared" si="25"/>
        <v>0</v>
      </c>
      <c r="AD293" s="253">
        <f t="shared" si="26"/>
        <v>0</v>
      </c>
      <c r="AE293" s="251" t="s">
        <v>564</v>
      </c>
    </row>
    <row r="294" spans="2:31" ht="21">
      <c r="B294" s="143"/>
      <c r="C294" s="143"/>
      <c r="D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c r="AA294" s="143"/>
      <c r="AB294" s="143"/>
      <c r="AC294" s="67">
        <f t="shared" si="25"/>
        <v>0</v>
      </c>
      <c r="AD294" s="253">
        <f t="shared" si="26"/>
        <v>0</v>
      </c>
      <c r="AE294" s="251"/>
    </row>
    <row r="295" spans="2:31" ht="15">
      <c r="B295" s="63">
        <v>138</v>
      </c>
      <c r="C295" s="63">
        <v>112</v>
      </c>
      <c r="D295" s="63" t="s">
        <v>240</v>
      </c>
      <c r="E295" s="73" t="s">
        <v>239</v>
      </c>
      <c r="F295" s="64" t="s">
        <v>3</v>
      </c>
      <c r="G295" s="65">
        <v>22500</v>
      </c>
      <c r="H295" s="63">
        <v>10</v>
      </c>
      <c r="I295" s="50">
        <v>19067.796610169491</v>
      </c>
      <c r="J295" s="50">
        <f>G295*H295</f>
        <v>225000</v>
      </c>
      <c r="K295" s="51">
        <v>10</v>
      </c>
      <c r="L295" s="50">
        <f>K295*G295</f>
        <v>225000</v>
      </c>
      <c r="M295" s="50">
        <f>IF(L295&gt;J295,L295-J295,0)</f>
        <v>0</v>
      </c>
      <c r="N295" s="50">
        <f>IF(J295&gt;L295,J295-L295,0)</f>
        <v>0</v>
      </c>
      <c r="O295" s="66"/>
      <c r="P295" s="67">
        <f>O295*G295</f>
        <v>0</v>
      </c>
      <c r="Q295" s="68"/>
      <c r="R295" s="69">
        <f>Q295*G295</f>
        <v>0</v>
      </c>
      <c r="S295" s="69">
        <f>IF(R295&gt;P295,R295-P295,0)</f>
        <v>0</v>
      </c>
      <c r="T295" s="69">
        <f>IF(P295&gt;R295,P295-R295,0)</f>
        <v>0</v>
      </c>
      <c r="U295" s="70">
        <f>H295+O295</f>
        <v>10</v>
      </c>
      <c r="V295" s="71">
        <f>U295*G295</f>
        <v>225000</v>
      </c>
      <c r="W295" s="68">
        <f>K295+Q295</f>
        <v>10</v>
      </c>
      <c r="X295" s="67">
        <f>W295*G295</f>
        <v>225000</v>
      </c>
      <c r="Y295" s="67">
        <f>IF(X295&gt;V295,X295-V295,0)</f>
        <v>0</v>
      </c>
      <c r="Z295" s="72">
        <f>IF(V295&gt;X295,V295-X295,0)</f>
        <v>0</v>
      </c>
      <c r="AA295" s="68">
        <v>10</v>
      </c>
      <c r="AB295" s="67">
        <f>AA295*G295</f>
        <v>225000</v>
      </c>
      <c r="AC295" s="67">
        <f t="shared" si="25"/>
        <v>0</v>
      </c>
      <c r="AD295" s="253">
        <f t="shared" si="26"/>
        <v>0</v>
      </c>
      <c r="AE295" s="251" t="s">
        <v>564</v>
      </c>
    </row>
    <row r="296" spans="2:31" ht="21">
      <c r="B296" s="143"/>
      <c r="C296" s="143"/>
      <c r="D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c r="AA296" s="143"/>
      <c r="AB296" s="143"/>
      <c r="AC296" s="67">
        <f t="shared" si="25"/>
        <v>0</v>
      </c>
      <c r="AD296" s="253">
        <f t="shared" si="26"/>
        <v>0</v>
      </c>
      <c r="AE296" s="251"/>
    </row>
    <row r="297" spans="2:31" ht="28.8">
      <c r="B297" s="63">
        <v>139</v>
      </c>
      <c r="C297" s="63">
        <v>113</v>
      </c>
      <c r="D297" s="63" t="s">
        <v>238</v>
      </c>
      <c r="E297" s="73" t="s">
        <v>237</v>
      </c>
      <c r="F297" s="64" t="s">
        <v>3</v>
      </c>
      <c r="G297" s="65">
        <v>2000</v>
      </c>
      <c r="H297" s="63">
        <v>150</v>
      </c>
      <c r="I297" s="50">
        <v>1694.9152542372883</v>
      </c>
      <c r="J297" s="50">
        <f>G297*H297</f>
        <v>300000</v>
      </c>
      <c r="K297" s="51">
        <v>150</v>
      </c>
      <c r="L297" s="50">
        <f>K297*G297</f>
        <v>300000</v>
      </c>
      <c r="M297" s="50">
        <f>IF(L297&gt;J297,L297-J297,0)</f>
        <v>0</v>
      </c>
      <c r="N297" s="50">
        <f>IF(J297&gt;L297,J297-L297,0)</f>
        <v>0</v>
      </c>
      <c r="O297" s="66"/>
      <c r="P297" s="67">
        <f>O297*G297</f>
        <v>0</v>
      </c>
      <c r="Q297" s="68"/>
      <c r="R297" s="69">
        <f>Q297*G297</f>
        <v>0</v>
      </c>
      <c r="S297" s="69">
        <f>IF(R297&gt;P297,R297-P297,0)</f>
        <v>0</v>
      </c>
      <c r="T297" s="69">
        <f>IF(P297&gt;R297,P297-R297,0)</f>
        <v>0</v>
      </c>
      <c r="U297" s="70">
        <f>H297+O297</f>
        <v>150</v>
      </c>
      <c r="V297" s="71">
        <f>U297*G297</f>
        <v>300000</v>
      </c>
      <c r="W297" s="68">
        <f>K297+Q297</f>
        <v>150</v>
      </c>
      <c r="X297" s="67">
        <f>W297*G297</f>
        <v>300000</v>
      </c>
      <c r="Y297" s="67">
        <f>IF(X297&gt;V297,X297-V297,0)</f>
        <v>0</v>
      </c>
      <c r="Z297" s="72">
        <f>IF(V297&gt;X297,V297-X297,0)</f>
        <v>0</v>
      </c>
      <c r="AA297" s="68">
        <v>150</v>
      </c>
      <c r="AB297" s="67">
        <f>AA297*G297</f>
        <v>300000</v>
      </c>
      <c r="AC297" s="67">
        <f t="shared" si="25"/>
        <v>0</v>
      </c>
      <c r="AD297" s="253">
        <f t="shared" si="26"/>
        <v>0</v>
      </c>
      <c r="AE297" s="251" t="s">
        <v>564</v>
      </c>
    </row>
    <row r="298" spans="2:31" ht="21">
      <c r="B298" s="143"/>
      <c r="C298" s="143"/>
      <c r="D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c r="AA298" s="143"/>
      <c r="AB298" s="143"/>
      <c r="AC298" s="67">
        <f t="shared" si="25"/>
        <v>0</v>
      </c>
      <c r="AD298" s="253">
        <f t="shared" si="26"/>
        <v>0</v>
      </c>
      <c r="AE298" s="251"/>
    </row>
    <row r="299" spans="2:31" ht="15">
      <c r="B299" s="63">
        <v>140</v>
      </c>
      <c r="C299" s="63">
        <v>220</v>
      </c>
      <c r="D299" s="63" t="s">
        <v>236</v>
      </c>
      <c r="E299" s="73" t="s">
        <v>235</v>
      </c>
      <c r="F299" s="64" t="s">
        <v>0</v>
      </c>
      <c r="G299" s="65">
        <v>29000.000000000004</v>
      </c>
      <c r="H299" s="63">
        <v>6</v>
      </c>
      <c r="I299" s="50">
        <v>24576.271186440681</v>
      </c>
      <c r="J299" s="50">
        <f>G299*H299</f>
        <v>174000.00000000003</v>
      </c>
      <c r="K299" s="51">
        <v>3</v>
      </c>
      <c r="L299" s="50">
        <f>K299*G299</f>
        <v>87000.000000000015</v>
      </c>
      <c r="M299" s="50">
        <f>IF(L299&gt;J299,L299-J299,0)</f>
        <v>0</v>
      </c>
      <c r="N299" s="50">
        <f>IF(J299&gt;L299,J299-L299,0)</f>
        <v>87000.000000000015</v>
      </c>
      <c r="O299" s="66"/>
      <c r="P299" s="67">
        <f>O299*G299</f>
        <v>0</v>
      </c>
      <c r="Q299" s="68"/>
      <c r="R299" s="69">
        <f>Q299*G299</f>
        <v>0</v>
      </c>
      <c r="S299" s="69">
        <f>IF(R299&gt;P299,R299-P299,0)</f>
        <v>0</v>
      </c>
      <c r="T299" s="69">
        <f>IF(P299&gt;R299,P299-R299,0)</f>
        <v>0</v>
      </c>
      <c r="U299" s="70">
        <f>H299+O299</f>
        <v>6</v>
      </c>
      <c r="V299" s="71">
        <f>U299*G299</f>
        <v>174000.00000000003</v>
      </c>
      <c r="W299" s="68">
        <f>K299+Q299</f>
        <v>3</v>
      </c>
      <c r="X299" s="67">
        <f>W299*G299</f>
        <v>87000.000000000015</v>
      </c>
      <c r="Y299" s="67">
        <f>IF(X299&gt;V299,X299-V299,0)</f>
        <v>0</v>
      </c>
      <c r="Z299" s="72">
        <f>IF(V299&gt;X299,V299-X299,0)</f>
        <v>87000.000000000015</v>
      </c>
      <c r="AA299" s="68">
        <v>6</v>
      </c>
      <c r="AB299" s="67">
        <f>AA299*G299</f>
        <v>174000.00000000003</v>
      </c>
      <c r="AC299" s="67">
        <f t="shared" si="25"/>
        <v>0</v>
      </c>
      <c r="AD299" s="253">
        <f t="shared" si="26"/>
        <v>0</v>
      </c>
      <c r="AE299" s="251" t="s">
        <v>564</v>
      </c>
    </row>
    <row r="300" spans="2:31" ht="21">
      <c r="B300" s="143"/>
      <c r="C300" s="143"/>
      <c r="D300" s="143"/>
      <c r="E300" s="146" t="s">
        <v>553</v>
      </c>
      <c r="F300" s="143"/>
      <c r="G300" s="65">
        <v>29000.000000000004</v>
      </c>
      <c r="H300" s="143"/>
      <c r="I300" s="143"/>
      <c r="J300" s="143"/>
      <c r="K300" s="143"/>
      <c r="L300" s="143"/>
      <c r="M300" s="143"/>
      <c r="N300" s="143"/>
      <c r="O300" s="143"/>
      <c r="P300" s="143"/>
      <c r="Q300" s="143"/>
      <c r="R300" s="143"/>
      <c r="S300" s="143"/>
      <c r="T300" s="143"/>
      <c r="U300" s="143"/>
      <c r="V300" s="71"/>
      <c r="W300" s="143"/>
      <c r="X300" s="143"/>
      <c r="Y300" s="143"/>
      <c r="Z300" s="143"/>
      <c r="AA300" s="270">
        <v>7.8000000000000007</v>
      </c>
      <c r="AB300" s="67">
        <f>AA300*G300</f>
        <v>226200.00000000006</v>
      </c>
      <c r="AC300" s="67">
        <f t="shared" si="25"/>
        <v>226200.00000000006</v>
      </c>
      <c r="AD300" s="253">
        <f t="shared" si="26"/>
        <v>0</v>
      </c>
      <c r="AE300" s="251" t="s">
        <v>564</v>
      </c>
    </row>
    <row r="301" spans="2:31" ht="21">
      <c r="B301" s="143"/>
      <c r="C301" s="143"/>
      <c r="D301" s="143"/>
      <c r="E301" s="146"/>
      <c r="F301" s="143"/>
      <c r="G301" s="65"/>
      <c r="H301" s="143"/>
      <c r="I301" s="143"/>
      <c r="J301" s="143"/>
      <c r="K301" s="143"/>
      <c r="L301" s="143"/>
      <c r="M301" s="143"/>
      <c r="N301" s="143"/>
      <c r="O301" s="143"/>
      <c r="P301" s="182" t="s">
        <v>555</v>
      </c>
      <c r="Q301" s="183"/>
      <c r="R301" s="183"/>
      <c r="S301" s="183"/>
      <c r="T301" s="183"/>
      <c r="U301" s="183"/>
      <c r="V301" s="186" t="s">
        <v>569</v>
      </c>
      <c r="W301" s="183"/>
      <c r="X301" s="183"/>
      <c r="Y301" s="183"/>
      <c r="Z301" s="183"/>
      <c r="AA301" s="271"/>
      <c r="AB301" s="188">
        <f>SUM(AB285:AB300)</f>
        <v>4118200</v>
      </c>
      <c r="AC301" s="67">
        <f t="shared" si="25"/>
        <v>0</v>
      </c>
      <c r="AD301" s="253" t="e">
        <f t="shared" si="26"/>
        <v>#VALUE!</v>
      </c>
      <c r="AE301" s="251"/>
    </row>
    <row r="302" spans="2:31" ht="21">
      <c r="B302" s="143"/>
      <c r="C302" s="143"/>
      <c r="D302" s="143"/>
      <c r="E302" s="144" t="s">
        <v>548</v>
      </c>
      <c r="F302" s="143"/>
      <c r="G302" s="143"/>
      <c r="H302" s="143"/>
      <c r="I302" s="143"/>
      <c r="J302" s="143"/>
      <c r="K302" s="143"/>
      <c r="L302" s="143"/>
      <c r="M302" s="143"/>
      <c r="N302" s="143"/>
      <c r="O302" s="143"/>
      <c r="P302" s="143"/>
      <c r="Q302" s="143"/>
      <c r="R302" s="143"/>
      <c r="S302" s="143"/>
      <c r="T302" s="143"/>
      <c r="U302" s="143"/>
      <c r="V302" s="143"/>
      <c r="W302" s="143"/>
      <c r="X302" s="143"/>
      <c r="Y302" s="143"/>
      <c r="Z302" s="143"/>
      <c r="AA302" s="143"/>
      <c r="AB302" s="143"/>
      <c r="AC302" s="67">
        <f t="shared" si="25"/>
        <v>0</v>
      </c>
      <c r="AD302" s="253">
        <f t="shared" si="26"/>
        <v>0</v>
      </c>
      <c r="AE302" s="251"/>
    </row>
    <row r="303" spans="2:31" ht="15">
      <c r="B303" s="63">
        <v>141</v>
      </c>
      <c r="C303" s="63">
        <v>221</v>
      </c>
      <c r="D303" s="63" t="s">
        <v>234</v>
      </c>
      <c r="E303" s="73" t="s">
        <v>233</v>
      </c>
      <c r="F303" s="64" t="s">
        <v>4</v>
      </c>
      <c r="G303" s="65">
        <v>1000000</v>
      </c>
      <c r="H303" s="63">
        <v>1</v>
      </c>
      <c r="I303" s="50">
        <v>847457.62711864407</v>
      </c>
      <c r="J303" s="50">
        <f>G303*H303</f>
        <v>1000000</v>
      </c>
      <c r="K303" s="51">
        <v>1</v>
      </c>
      <c r="L303" s="50">
        <f>K303*G303</f>
        <v>1000000</v>
      </c>
      <c r="M303" s="50">
        <f>IF(L303&gt;J303,L303-J303,0)</f>
        <v>0</v>
      </c>
      <c r="N303" s="50">
        <f>IF(J303&gt;L303,J303-L303,0)</f>
        <v>0</v>
      </c>
      <c r="O303" s="66"/>
      <c r="P303" s="67">
        <f>O303*G303</f>
        <v>0</v>
      </c>
      <c r="Q303" s="68"/>
      <c r="R303" s="69">
        <f>Q303*G303</f>
        <v>0</v>
      </c>
      <c r="S303" s="69">
        <f>IF(R303&gt;P303,R303-P303,0)</f>
        <v>0</v>
      </c>
      <c r="T303" s="69">
        <f>IF(P303&gt;R303,P303-R303,0)</f>
        <v>0</v>
      </c>
      <c r="U303" s="70">
        <f>H303+O303</f>
        <v>1</v>
      </c>
      <c r="V303" s="71">
        <f>U303*G303</f>
        <v>1000000</v>
      </c>
      <c r="W303" s="68">
        <f>K303+Q303</f>
        <v>1</v>
      </c>
      <c r="X303" s="67">
        <f>W303*G303</f>
        <v>1000000</v>
      </c>
      <c r="Y303" s="67">
        <f>IF(X303&gt;V303,X303-V303,0)</f>
        <v>0</v>
      </c>
      <c r="Z303" s="72">
        <f>IF(V303&gt;X303,V303-X303,0)</f>
        <v>0</v>
      </c>
      <c r="AA303" s="68">
        <v>1</v>
      </c>
      <c r="AB303" s="67">
        <f>AA303*G303</f>
        <v>1000000</v>
      </c>
      <c r="AC303" s="67">
        <f t="shared" si="25"/>
        <v>0</v>
      </c>
      <c r="AD303" s="253">
        <f t="shared" si="26"/>
        <v>0</v>
      </c>
      <c r="AE303" s="251" t="s">
        <v>548</v>
      </c>
    </row>
    <row r="304" spans="2:31" ht="21">
      <c r="B304" s="143"/>
      <c r="C304" s="143"/>
      <c r="D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c r="AA304" s="143"/>
      <c r="AB304" s="143"/>
      <c r="AC304" s="67">
        <f t="shared" si="25"/>
        <v>0</v>
      </c>
      <c r="AD304" s="253">
        <f t="shared" si="26"/>
        <v>0</v>
      </c>
      <c r="AE304" s="251"/>
    </row>
    <row r="305" spans="2:31" ht="15">
      <c r="B305" s="63">
        <v>142</v>
      </c>
      <c r="C305" s="63">
        <v>114</v>
      </c>
      <c r="D305" s="63" t="s">
        <v>232</v>
      </c>
      <c r="E305" s="73" t="s">
        <v>11</v>
      </c>
      <c r="F305" s="64" t="s">
        <v>4</v>
      </c>
      <c r="G305" s="65">
        <v>1250000</v>
      </c>
      <c r="H305" s="63">
        <v>1</v>
      </c>
      <c r="I305" s="50">
        <v>1059322.0338983051</v>
      </c>
      <c r="J305" s="50">
        <f>G305*H305</f>
        <v>1250000</v>
      </c>
      <c r="K305" s="51">
        <v>1</v>
      </c>
      <c r="L305" s="50">
        <f>K305*G305</f>
        <v>1250000</v>
      </c>
      <c r="M305" s="50">
        <f>IF(L305&gt;J305,L305-J305,0)</f>
        <v>0</v>
      </c>
      <c r="N305" s="50">
        <f>IF(J305&gt;L305,J305-L305,0)</f>
        <v>0</v>
      </c>
      <c r="O305" s="66"/>
      <c r="P305" s="67">
        <f>O305*G305</f>
        <v>0</v>
      </c>
      <c r="Q305" s="68"/>
      <c r="R305" s="69">
        <f>Q305*G305</f>
        <v>0</v>
      </c>
      <c r="S305" s="69">
        <f>IF(R305&gt;P305,R305-P305,0)</f>
        <v>0</v>
      </c>
      <c r="T305" s="69">
        <f>IF(P305&gt;R305,P305-R305,0)</f>
        <v>0</v>
      </c>
      <c r="U305" s="70">
        <f>H305+O305</f>
        <v>1</v>
      </c>
      <c r="V305" s="71">
        <f>U305*G305</f>
        <v>1250000</v>
      </c>
      <c r="W305" s="68">
        <f>K305+Q305</f>
        <v>1</v>
      </c>
      <c r="X305" s="67">
        <f>W305*G305</f>
        <v>1250000</v>
      </c>
      <c r="Y305" s="67">
        <f>IF(X305&gt;V305,X305-V305,0)</f>
        <v>0</v>
      </c>
      <c r="Z305" s="72">
        <f>IF(V305&gt;X305,V305-X305,0)</f>
        <v>0</v>
      </c>
      <c r="AA305" s="68">
        <v>1</v>
      </c>
      <c r="AB305" s="67">
        <f>AA305*G305</f>
        <v>1250000</v>
      </c>
      <c r="AC305" s="67">
        <f t="shared" si="25"/>
        <v>0</v>
      </c>
      <c r="AD305" s="253">
        <f t="shared" si="26"/>
        <v>0</v>
      </c>
      <c r="AE305" s="251" t="s">
        <v>548</v>
      </c>
    </row>
    <row r="306" spans="2:31" ht="21">
      <c r="B306" s="143"/>
      <c r="C306" s="143"/>
      <c r="D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c r="AA306" s="143"/>
      <c r="AB306" s="143"/>
      <c r="AC306" s="67">
        <f t="shared" si="25"/>
        <v>0</v>
      </c>
      <c r="AD306" s="253">
        <f t="shared" si="26"/>
        <v>0</v>
      </c>
      <c r="AE306" s="251"/>
    </row>
    <row r="307" spans="2:31" ht="15">
      <c r="B307" s="63">
        <v>143</v>
      </c>
      <c r="C307" s="63">
        <v>115</v>
      </c>
      <c r="D307" s="63" t="s">
        <v>231</v>
      </c>
      <c r="E307" s="73" t="s">
        <v>230</v>
      </c>
      <c r="F307" s="64" t="s">
        <v>3</v>
      </c>
      <c r="G307" s="65">
        <v>300000</v>
      </c>
      <c r="H307" s="63">
        <v>2</v>
      </c>
      <c r="I307" s="50">
        <v>254237.28813559323</v>
      </c>
      <c r="J307" s="50">
        <f>G307*H307</f>
        <v>600000</v>
      </c>
      <c r="K307" s="51">
        <v>3</v>
      </c>
      <c r="L307" s="50">
        <f>K307*G307</f>
        <v>900000</v>
      </c>
      <c r="M307" s="50">
        <f>IF(L307&gt;J307,L307-J307,0)</f>
        <v>300000</v>
      </c>
      <c r="N307" s="50">
        <f>IF(J307&gt;L307,J307-L307,0)</f>
        <v>0</v>
      </c>
      <c r="O307" s="66"/>
      <c r="P307" s="67">
        <f>O307*G307</f>
        <v>0</v>
      </c>
      <c r="Q307" s="68"/>
      <c r="R307" s="69">
        <f>Q307*G307</f>
        <v>0</v>
      </c>
      <c r="S307" s="69">
        <f>IF(R307&gt;P307,R307-P307,0)</f>
        <v>0</v>
      </c>
      <c r="T307" s="69">
        <f>IF(P307&gt;R307,P307-R307,0)</f>
        <v>0</v>
      </c>
      <c r="U307" s="70">
        <f>H307+O307</f>
        <v>2</v>
      </c>
      <c r="V307" s="71">
        <f>U307*G307</f>
        <v>600000</v>
      </c>
      <c r="W307" s="68">
        <f>K307+Q307</f>
        <v>3</v>
      </c>
      <c r="X307" s="67">
        <f>W307*G307</f>
        <v>900000</v>
      </c>
      <c r="Y307" s="67">
        <f>IF(X307&gt;V307,X307-V307,0)</f>
        <v>300000</v>
      </c>
      <c r="Z307" s="72">
        <f>IF(V307&gt;X307,V307-X307,0)</f>
        <v>0</v>
      </c>
      <c r="AA307" s="68">
        <v>2</v>
      </c>
      <c r="AB307" s="67">
        <f>AA307*G307</f>
        <v>600000</v>
      </c>
      <c r="AC307" s="67">
        <f t="shared" si="25"/>
        <v>0</v>
      </c>
      <c r="AD307" s="253">
        <f t="shared" si="26"/>
        <v>0</v>
      </c>
      <c r="AE307" s="251" t="s">
        <v>548</v>
      </c>
    </row>
    <row r="308" spans="2:31" ht="21">
      <c r="B308" s="143"/>
      <c r="C308" s="143"/>
      <c r="D308" s="143"/>
      <c r="E308" s="146" t="s">
        <v>553</v>
      </c>
      <c r="F308" s="143"/>
      <c r="G308" s="65">
        <v>300000</v>
      </c>
      <c r="H308" s="143"/>
      <c r="I308" s="143"/>
      <c r="J308" s="143"/>
      <c r="K308" s="143"/>
      <c r="L308" s="143"/>
      <c r="M308" s="143"/>
      <c r="N308" s="143"/>
      <c r="O308" s="143"/>
      <c r="P308" s="143"/>
      <c r="Q308" s="143"/>
      <c r="R308" s="143"/>
      <c r="S308" s="143"/>
      <c r="T308" s="143"/>
      <c r="U308" s="143"/>
      <c r="V308" s="71"/>
      <c r="W308" s="143"/>
      <c r="X308" s="143"/>
      <c r="Y308" s="143"/>
      <c r="Z308" s="143"/>
      <c r="AA308" s="66">
        <v>1</v>
      </c>
      <c r="AB308" s="67">
        <f>AA308*G308</f>
        <v>300000</v>
      </c>
      <c r="AC308" s="67">
        <f t="shared" si="25"/>
        <v>300000</v>
      </c>
      <c r="AD308" s="253">
        <f t="shared" si="26"/>
        <v>0</v>
      </c>
      <c r="AE308" s="251" t="s">
        <v>548</v>
      </c>
    </row>
    <row r="309" spans="2:31" ht="21">
      <c r="B309" s="143"/>
      <c r="C309" s="143"/>
      <c r="D309" s="143"/>
      <c r="E309" s="146"/>
      <c r="F309" s="143"/>
      <c r="G309" s="65"/>
      <c r="H309" s="143"/>
      <c r="I309" s="143"/>
      <c r="J309" s="143"/>
      <c r="K309" s="143"/>
      <c r="L309" s="143"/>
      <c r="M309" s="143"/>
      <c r="N309" s="143"/>
      <c r="O309" s="143"/>
      <c r="P309" s="182" t="s">
        <v>555</v>
      </c>
      <c r="Q309" s="183"/>
      <c r="R309" s="183"/>
      <c r="S309" s="183"/>
      <c r="T309" s="183"/>
      <c r="U309" s="183"/>
      <c r="V309" s="186" t="s">
        <v>569</v>
      </c>
      <c r="W309" s="183"/>
      <c r="X309" s="183"/>
      <c r="Y309" s="183"/>
      <c r="Z309" s="183"/>
      <c r="AA309" s="187"/>
      <c r="AB309" s="188">
        <f>SUM(AB303:AB308)</f>
        <v>3150000</v>
      </c>
      <c r="AC309" s="67">
        <f t="shared" si="25"/>
        <v>0</v>
      </c>
      <c r="AD309" s="253" t="e">
        <f t="shared" si="26"/>
        <v>#VALUE!</v>
      </c>
      <c r="AE309" s="251"/>
    </row>
    <row r="310" spans="2:31" ht="21" customHeight="1">
      <c r="B310" s="66"/>
      <c r="C310" s="87"/>
      <c r="D310" s="87"/>
      <c r="E310" s="254" t="s">
        <v>558</v>
      </c>
      <c r="F310" s="64"/>
      <c r="G310" s="65"/>
      <c r="H310" s="66"/>
      <c r="I310" s="66"/>
      <c r="J310" s="102"/>
      <c r="K310" s="68"/>
      <c r="L310" s="66"/>
      <c r="M310" s="66"/>
      <c r="N310" s="66"/>
      <c r="O310" s="66"/>
      <c r="P310" s="69"/>
      <c r="Q310" s="68"/>
      <c r="R310" s="69"/>
      <c r="S310" s="69"/>
      <c r="T310" s="69"/>
      <c r="U310" s="66"/>
      <c r="V310" s="105"/>
      <c r="W310" s="66"/>
      <c r="X310" s="66"/>
      <c r="Y310" s="69"/>
      <c r="Z310" s="66"/>
      <c r="AA310" s="66"/>
      <c r="AB310" s="102"/>
      <c r="AC310" s="67">
        <f t="shared" si="25"/>
        <v>0</v>
      </c>
      <c r="AD310" s="253">
        <f t="shared" si="26"/>
        <v>0</v>
      </c>
      <c r="AE310" s="251"/>
    </row>
    <row r="311" spans="2:31" ht="15">
      <c r="B311" s="66">
        <v>1</v>
      </c>
      <c r="C311" s="87"/>
      <c r="D311" s="87"/>
      <c r="E311" s="94" t="s">
        <v>12</v>
      </c>
      <c r="F311" s="63" t="s">
        <v>4</v>
      </c>
      <c r="G311" s="65">
        <v>155378</v>
      </c>
      <c r="H311" s="66"/>
      <c r="I311" s="88"/>
      <c r="J311" s="102"/>
      <c r="K311" s="95"/>
      <c r="L311" s="88"/>
      <c r="M311" s="88"/>
      <c r="N311" s="88"/>
      <c r="O311" s="87"/>
      <c r="P311" s="96"/>
      <c r="Q311" s="90"/>
      <c r="R311" s="96"/>
      <c r="S311" s="96"/>
      <c r="T311" s="96"/>
      <c r="U311" s="87"/>
      <c r="V311" s="105"/>
      <c r="W311" s="87">
        <v>1</v>
      </c>
      <c r="X311" s="91">
        <f t="shared" ref="X311" si="29">W311*G311</f>
        <v>155378</v>
      </c>
      <c r="Y311" s="96"/>
      <c r="Z311" s="87"/>
      <c r="AA311" s="66">
        <v>1</v>
      </c>
      <c r="AB311" s="102">
        <f t="shared" ref="AB311:AB312" si="30">AA311*G311</f>
        <v>155378</v>
      </c>
      <c r="AC311" s="67">
        <f t="shared" si="25"/>
        <v>155378</v>
      </c>
      <c r="AD311" s="253">
        <f t="shared" si="26"/>
        <v>0</v>
      </c>
      <c r="AE311" s="251" t="s">
        <v>587</v>
      </c>
    </row>
    <row r="312" spans="2:31" ht="15">
      <c r="B312" s="66">
        <v>2</v>
      </c>
      <c r="C312" s="87"/>
      <c r="D312" s="87"/>
      <c r="E312" s="94" t="s">
        <v>11</v>
      </c>
      <c r="F312" s="64" t="s">
        <v>4</v>
      </c>
      <c r="G312" s="65">
        <v>460242</v>
      </c>
      <c r="H312" s="66"/>
      <c r="I312" s="88"/>
      <c r="J312" s="102"/>
      <c r="K312" s="95"/>
      <c r="L312" s="88"/>
      <c r="M312" s="88"/>
      <c r="N312" s="88"/>
      <c r="O312" s="87"/>
      <c r="P312" s="96"/>
      <c r="Q312" s="90"/>
      <c r="R312" s="96"/>
      <c r="S312" s="96"/>
      <c r="T312" s="96"/>
      <c r="U312" s="87"/>
      <c r="V312" s="105"/>
      <c r="W312" s="87"/>
      <c r="X312" s="87"/>
      <c r="Y312" s="96"/>
      <c r="Z312" s="87"/>
      <c r="AA312" s="66">
        <v>1</v>
      </c>
      <c r="AB312" s="102">
        <f t="shared" si="30"/>
        <v>460242</v>
      </c>
      <c r="AC312" s="67">
        <f t="shared" si="25"/>
        <v>460242</v>
      </c>
      <c r="AD312" s="253">
        <f t="shared" si="26"/>
        <v>0</v>
      </c>
      <c r="AE312" s="251" t="s">
        <v>587</v>
      </c>
    </row>
    <row r="313" spans="2:31" ht="21">
      <c r="B313" s="143"/>
      <c r="C313" s="143"/>
      <c r="D313" s="143"/>
      <c r="E313" s="146"/>
      <c r="F313" s="143"/>
      <c r="G313" s="65"/>
      <c r="H313" s="143"/>
      <c r="I313" s="143"/>
      <c r="J313" s="143"/>
      <c r="K313" s="143"/>
      <c r="L313" s="143"/>
      <c r="M313" s="143"/>
      <c r="N313" s="143"/>
      <c r="O313" s="143"/>
      <c r="P313" s="182" t="s">
        <v>554</v>
      </c>
      <c r="Q313" s="183"/>
      <c r="R313" s="183"/>
      <c r="S313" s="183"/>
      <c r="T313" s="183"/>
      <c r="U313" s="183"/>
      <c r="V313" s="186" t="s">
        <v>569</v>
      </c>
      <c r="W313" s="183"/>
      <c r="X313" s="183"/>
      <c r="Y313" s="183"/>
      <c r="Z313" s="183"/>
      <c r="AA313" s="187"/>
      <c r="AB313" s="188">
        <f>SUM(AB311:AB312)</f>
        <v>615620</v>
      </c>
      <c r="AC313" s="67">
        <f t="shared" si="25"/>
        <v>0</v>
      </c>
      <c r="AD313" s="253" t="e">
        <f t="shared" si="26"/>
        <v>#VALUE!</v>
      </c>
      <c r="AE313" s="251"/>
    </row>
    <row r="314" spans="2:31" ht="21">
      <c r="B314" s="143"/>
      <c r="C314" s="143"/>
      <c r="D314" s="143"/>
      <c r="E314" s="146"/>
      <c r="F314" s="143"/>
      <c r="G314" s="65"/>
      <c r="H314" s="143"/>
      <c r="I314" s="143"/>
      <c r="J314" s="143"/>
      <c r="K314" s="143"/>
      <c r="L314" s="143"/>
      <c r="M314" s="143"/>
      <c r="N314" s="143"/>
      <c r="O314" s="143"/>
      <c r="P314" s="180"/>
      <c r="Q314" s="143"/>
      <c r="R314" s="143"/>
      <c r="S314" s="143"/>
      <c r="T314" s="143"/>
      <c r="U314" s="143"/>
      <c r="V314" s="185"/>
      <c r="W314" s="143"/>
      <c r="X314" s="143"/>
      <c r="Y314" s="143"/>
      <c r="Z314" s="143"/>
      <c r="AA314" s="197"/>
      <c r="AB314" s="196"/>
      <c r="AC314" s="67">
        <f t="shared" si="25"/>
        <v>0</v>
      </c>
      <c r="AD314" s="253">
        <f t="shared" si="26"/>
        <v>0</v>
      </c>
      <c r="AE314" s="251"/>
    </row>
    <row r="315" spans="2:31" ht="21">
      <c r="B315" s="143"/>
      <c r="C315" s="143"/>
      <c r="D315" s="143"/>
      <c r="E315" s="144" t="s">
        <v>550</v>
      </c>
      <c r="F315" s="143"/>
      <c r="G315" s="143"/>
      <c r="H315" s="143"/>
      <c r="I315" s="143"/>
      <c r="J315" s="143"/>
      <c r="K315" s="143"/>
      <c r="L315" s="143"/>
      <c r="M315" s="143"/>
      <c r="N315" s="143"/>
      <c r="O315" s="143"/>
      <c r="P315" s="143"/>
      <c r="Q315" s="143"/>
      <c r="R315" s="143"/>
      <c r="S315" s="143"/>
      <c r="T315" s="143"/>
      <c r="U315" s="143"/>
      <c r="V315" s="143"/>
      <c r="W315" s="143"/>
      <c r="X315" s="143"/>
      <c r="Y315" s="143"/>
      <c r="Z315" s="143"/>
      <c r="AA315" s="143"/>
      <c r="AB315" s="143"/>
      <c r="AC315" s="67">
        <f t="shared" si="25"/>
        <v>0</v>
      </c>
      <c r="AD315" s="253">
        <f t="shared" si="26"/>
        <v>0</v>
      </c>
      <c r="AE315" s="251"/>
    </row>
    <row r="316" spans="2:31" ht="72">
      <c r="B316" s="63">
        <v>144</v>
      </c>
      <c r="C316" s="63">
        <v>116</v>
      </c>
      <c r="D316" s="63" t="s">
        <v>229</v>
      </c>
      <c r="E316" s="73" t="s">
        <v>228</v>
      </c>
      <c r="F316" s="64" t="s">
        <v>22</v>
      </c>
      <c r="G316" s="65">
        <v>5400</v>
      </c>
      <c r="H316" s="63">
        <v>10</v>
      </c>
      <c r="I316" s="50">
        <v>4576.2711864406783</v>
      </c>
      <c r="J316" s="50">
        <f>G316*H316</f>
        <v>54000</v>
      </c>
      <c r="K316" s="51">
        <v>5.95</v>
      </c>
      <c r="L316" s="50">
        <f>K316*G316</f>
        <v>32130</v>
      </c>
      <c r="M316" s="50">
        <f>IF(L316&gt;J316,L316-J316,0)</f>
        <v>0</v>
      </c>
      <c r="N316" s="50">
        <f>IF(J316&gt;L316,J316-L316,0)</f>
        <v>21870</v>
      </c>
      <c r="O316" s="66"/>
      <c r="P316" s="67">
        <f>O316*G316</f>
        <v>0</v>
      </c>
      <c r="Q316" s="68"/>
      <c r="R316" s="69">
        <f>Q316*G316</f>
        <v>0</v>
      </c>
      <c r="S316" s="69">
        <f>IF(R316&gt;P316,R316-P316,0)</f>
        <v>0</v>
      </c>
      <c r="T316" s="69">
        <f>IF(P316&gt;R316,P316-R316,0)</f>
        <v>0</v>
      </c>
      <c r="U316" s="70">
        <f>H316+O316</f>
        <v>10</v>
      </c>
      <c r="V316" s="71">
        <f>U316*G316</f>
        <v>54000</v>
      </c>
      <c r="W316" s="68">
        <f>K316+Q316</f>
        <v>5.95</v>
      </c>
      <c r="X316" s="67">
        <f>W316*G316</f>
        <v>32130</v>
      </c>
      <c r="Y316" s="67">
        <f>IF(X316&gt;V316,X316-V316,0)</f>
        <v>0</v>
      </c>
      <c r="Z316" s="72">
        <f>IF(V316&gt;X316,V316-X316,0)</f>
        <v>21870</v>
      </c>
      <c r="AA316" s="68">
        <v>10</v>
      </c>
      <c r="AB316" s="67">
        <f>AA316*G316</f>
        <v>54000</v>
      </c>
      <c r="AC316" s="67">
        <f t="shared" si="25"/>
        <v>0</v>
      </c>
      <c r="AD316" s="253">
        <f t="shared" si="26"/>
        <v>0</v>
      </c>
      <c r="AE316" s="251" t="s">
        <v>565</v>
      </c>
    </row>
    <row r="317" spans="2:31" ht="21">
      <c r="B317" s="143"/>
      <c r="C317" s="143"/>
      <c r="D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c r="AA317" s="143"/>
      <c r="AB317" s="143"/>
      <c r="AC317" s="67">
        <f t="shared" si="25"/>
        <v>0</v>
      </c>
      <c r="AD317" s="253">
        <f t="shared" si="26"/>
        <v>0</v>
      </c>
      <c r="AE317" s="251"/>
    </row>
    <row r="318" spans="2:31" ht="72">
      <c r="B318" s="63">
        <v>145</v>
      </c>
      <c r="C318" s="63">
        <v>117</v>
      </c>
      <c r="D318" s="63" t="s">
        <v>227</v>
      </c>
      <c r="E318" s="73" t="s">
        <v>226</v>
      </c>
      <c r="F318" s="64" t="s">
        <v>22</v>
      </c>
      <c r="G318" s="65">
        <v>4500</v>
      </c>
      <c r="H318" s="63">
        <v>1.5</v>
      </c>
      <c r="I318" s="50">
        <v>3813.5593220338983</v>
      </c>
      <c r="J318" s="50">
        <f>G318*H318</f>
        <v>6750</v>
      </c>
      <c r="K318" s="51">
        <v>49.43</v>
      </c>
      <c r="L318" s="50">
        <f>K318*G318</f>
        <v>222435</v>
      </c>
      <c r="M318" s="50">
        <f>IF(L318&gt;J318,L318-J318,0)</f>
        <v>215685</v>
      </c>
      <c r="N318" s="50">
        <f>IF(J318&gt;L318,J318-L318,0)</f>
        <v>0</v>
      </c>
      <c r="O318" s="66"/>
      <c r="P318" s="67">
        <f>O318*G318</f>
        <v>0</v>
      </c>
      <c r="Q318" s="68"/>
      <c r="R318" s="69">
        <f>Q318*G318</f>
        <v>0</v>
      </c>
      <c r="S318" s="69">
        <f>IF(R318&gt;P318,R318-P318,0)</f>
        <v>0</v>
      </c>
      <c r="T318" s="69">
        <f>IF(P318&gt;R318,P318-R318,0)</f>
        <v>0</v>
      </c>
      <c r="U318" s="70">
        <f>H318+O318</f>
        <v>1.5</v>
      </c>
      <c r="V318" s="71">
        <f>U318*G318</f>
        <v>6750</v>
      </c>
      <c r="W318" s="68">
        <f>K318+Q318</f>
        <v>49.43</v>
      </c>
      <c r="X318" s="67">
        <f>W318*G318</f>
        <v>222435</v>
      </c>
      <c r="Y318" s="67">
        <f>IF(X318&gt;V318,X318-V318,0)</f>
        <v>215685</v>
      </c>
      <c r="Z318" s="72">
        <f>IF(V318&gt;X318,V318-X318,0)</f>
        <v>0</v>
      </c>
      <c r="AA318" s="68">
        <v>1.5</v>
      </c>
      <c r="AB318" s="67">
        <f t="shared" ref="AB318:AB330" si="31">AA318*G318</f>
        <v>6750</v>
      </c>
      <c r="AC318" s="67">
        <f t="shared" si="25"/>
        <v>0</v>
      </c>
      <c r="AD318" s="253">
        <f t="shared" si="26"/>
        <v>0</v>
      </c>
      <c r="AE318" s="251" t="s">
        <v>565</v>
      </c>
    </row>
    <row r="319" spans="2:31" ht="21">
      <c r="B319" s="143"/>
      <c r="C319" s="143"/>
      <c r="D319" s="143"/>
      <c r="E319" s="146" t="s">
        <v>553</v>
      </c>
      <c r="F319" s="143"/>
      <c r="G319" s="65">
        <v>4500</v>
      </c>
      <c r="H319" s="143"/>
      <c r="I319" s="143"/>
      <c r="J319" s="143"/>
      <c r="K319" s="143"/>
      <c r="L319" s="143"/>
      <c r="M319" s="143"/>
      <c r="N319" s="143"/>
      <c r="O319" s="143"/>
      <c r="P319" s="143"/>
      <c r="Q319" s="143"/>
      <c r="R319" s="143"/>
      <c r="S319" s="143"/>
      <c r="T319" s="143"/>
      <c r="U319" s="143"/>
      <c r="V319" s="71"/>
      <c r="W319" s="143"/>
      <c r="X319" s="143"/>
      <c r="Y319" s="143"/>
      <c r="Z319" s="143"/>
      <c r="AA319" s="270">
        <v>50.401499999999999</v>
      </c>
      <c r="AB319" s="67">
        <f t="shared" si="31"/>
        <v>226806.75</v>
      </c>
      <c r="AC319" s="67">
        <f t="shared" si="25"/>
        <v>226806.75</v>
      </c>
      <c r="AD319" s="253">
        <f t="shared" si="26"/>
        <v>0</v>
      </c>
      <c r="AE319" s="251" t="s">
        <v>565</v>
      </c>
    </row>
    <row r="320" spans="2:31" ht="72">
      <c r="B320" s="63">
        <v>146</v>
      </c>
      <c r="C320" s="63">
        <v>118</v>
      </c>
      <c r="D320" s="63" t="s">
        <v>225</v>
      </c>
      <c r="E320" s="73" t="s">
        <v>224</v>
      </c>
      <c r="F320" s="64" t="s">
        <v>22</v>
      </c>
      <c r="G320" s="65">
        <v>900</v>
      </c>
      <c r="H320" s="63">
        <v>118</v>
      </c>
      <c r="I320" s="50">
        <v>762.71186440677968</v>
      </c>
      <c r="J320" s="50">
        <f>G320*H320</f>
        <v>106200</v>
      </c>
      <c r="K320" s="51">
        <v>145.41999999999999</v>
      </c>
      <c r="L320" s="50">
        <f>K320*G320</f>
        <v>130877.99999999999</v>
      </c>
      <c r="M320" s="50">
        <f>IF(L320&gt;J320,L320-J320,0)</f>
        <v>24677.999999999985</v>
      </c>
      <c r="N320" s="50">
        <f>IF(J320&gt;L320,J320-L320,0)</f>
        <v>0</v>
      </c>
      <c r="O320" s="66"/>
      <c r="P320" s="67">
        <f>O320*G320</f>
        <v>0</v>
      </c>
      <c r="Q320" s="68"/>
      <c r="R320" s="69">
        <f>Q320*G320</f>
        <v>0</v>
      </c>
      <c r="S320" s="69">
        <f>IF(R320&gt;P320,R320-P320,0)</f>
        <v>0</v>
      </c>
      <c r="T320" s="69">
        <f>IF(P320&gt;R320,P320-R320,0)</f>
        <v>0</v>
      </c>
      <c r="U320" s="70">
        <f>H320+O320</f>
        <v>118</v>
      </c>
      <c r="V320" s="71">
        <f>U320*G320</f>
        <v>106200</v>
      </c>
      <c r="W320" s="68">
        <f>K320+Q320</f>
        <v>145.41999999999999</v>
      </c>
      <c r="X320" s="67">
        <f>W320*G320</f>
        <v>130877.99999999999</v>
      </c>
      <c r="Y320" s="67">
        <f>IF(X320&gt;V320,X320-V320,0)</f>
        <v>24677.999999999985</v>
      </c>
      <c r="Z320" s="72">
        <f>IF(V320&gt;X320,V320-X320,0)</f>
        <v>0</v>
      </c>
      <c r="AA320" s="68">
        <v>118</v>
      </c>
      <c r="AB320" s="67">
        <f t="shared" si="31"/>
        <v>106200</v>
      </c>
      <c r="AC320" s="67">
        <f t="shared" si="25"/>
        <v>0</v>
      </c>
      <c r="AD320" s="253">
        <f t="shared" si="26"/>
        <v>0</v>
      </c>
      <c r="AE320" s="251" t="s">
        <v>565</v>
      </c>
    </row>
    <row r="321" spans="2:31" ht="21">
      <c r="B321" s="143"/>
      <c r="C321" s="143"/>
      <c r="D321" s="143"/>
      <c r="E321" s="146" t="s">
        <v>553</v>
      </c>
      <c r="F321" s="143"/>
      <c r="G321" s="65">
        <v>900</v>
      </c>
      <c r="H321" s="143"/>
      <c r="I321" s="143"/>
      <c r="J321" s="143"/>
      <c r="K321" s="143"/>
      <c r="L321" s="143"/>
      <c r="M321" s="143"/>
      <c r="N321" s="143"/>
      <c r="O321" s="143"/>
      <c r="P321" s="143"/>
      <c r="Q321" s="143"/>
      <c r="R321" s="143"/>
      <c r="S321" s="143"/>
      <c r="T321" s="143"/>
      <c r="U321" s="143"/>
      <c r="V321" s="71"/>
      <c r="W321" s="143"/>
      <c r="X321" s="143"/>
      <c r="Y321" s="143"/>
      <c r="Z321" s="143"/>
      <c r="AA321" s="270">
        <v>34.691000000000003</v>
      </c>
      <c r="AB321" s="67">
        <f t="shared" si="31"/>
        <v>31221.9</v>
      </c>
      <c r="AC321" s="67">
        <f t="shared" si="25"/>
        <v>31221.9</v>
      </c>
      <c r="AD321" s="253">
        <f t="shared" si="26"/>
        <v>0</v>
      </c>
      <c r="AE321" s="251" t="s">
        <v>565</v>
      </c>
    </row>
    <row r="322" spans="2:31" ht="72">
      <c r="B322" s="63">
        <v>147</v>
      </c>
      <c r="C322" s="63">
        <v>119</v>
      </c>
      <c r="D322" s="63" t="s">
        <v>223</v>
      </c>
      <c r="E322" s="73" t="s">
        <v>222</v>
      </c>
      <c r="F322" s="64" t="s">
        <v>0</v>
      </c>
      <c r="G322" s="65">
        <v>630</v>
      </c>
      <c r="H322" s="63">
        <v>25</v>
      </c>
      <c r="I322" s="50">
        <v>533.89830508474574</v>
      </c>
      <c r="J322" s="50">
        <f>G322*H322</f>
        <v>15750</v>
      </c>
      <c r="K322" s="51">
        <v>659.93</v>
      </c>
      <c r="L322" s="50">
        <f>K322*G322</f>
        <v>415755.89999999997</v>
      </c>
      <c r="M322" s="50">
        <f>IF(L322&gt;J322,L322-J322,0)</f>
        <v>400005.89999999997</v>
      </c>
      <c r="N322" s="50">
        <f>IF(J322&gt;L322,J322-L322,0)</f>
        <v>0</v>
      </c>
      <c r="O322" s="66"/>
      <c r="P322" s="67">
        <f>O322*G322</f>
        <v>0</v>
      </c>
      <c r="Q322" s="68"/>
      <c r="R322" s="69">
        <f>Q322*G322</f>
        <v>0</v>
      </c>
      <c r="S322" s="69">
        <f>IF(R322&gt;P322,R322-P322,0)</f>
        <v>0</v>
      </c>
      <c r="T322" s="69">
        <f>IF(P322&gt;R322,P322-R322,0)</f>
        <v>0</v>
      </c>
      <c r="U322" s="70">
        <f>H322+O322</f>
        <v>25</v>
      </c>
      <c r="V322" s="71">
        <f>U322*G322</f>
        <v>15750</v>
      </c>
      <c r="W322" s="68">
        <f>K322+Q322</f>
        <v>659.93</v>
      </c>
      <c r="X322" s="67">
        <f>W322*G322</f>
        <v>415755.89999999997</v>
      </c>
      <c r="Y322" s="67">
        <f>IF(X322&gt;V322,X322-V322,0)</f>
        <v>400005.89999999997</v>
      </c>
      <c r="Z322" s="72">
        <f>IF(V322&gt;X322,V322-X322,0)</f>
        <v>0</v>
      </c>
      <c r="AA322" s="68">
        <v>25</v>
      </c>
      <c r="AB322" s="67">
        <f t="shared" si="31"/>
        <v>15750</v>
      </c>
      <c r="AC322" s="67">
        <f t="shared" si="25"/>
        <v>0</v>
      </c>
      <c r="AD322" s="253">
        <f t="shared" si="26"/>
        <v>0</v>
      </c>
      <c r="AE322" s="251" t="s">
        <v>565</v>
      </c>
    </row>
    <row r="323" spans="2:31" ht="21">
      <c r="B323" s="143"/>
      <c r="C323" s="143"/>
      <c r="D323" s="143"/>
      <c r="E323" s="146" t="s">
        <v>553</v>
      </c>
      <c r="F323" s="143"/>
      <c r="G323" s="65">
        <v>630</v>
      </c>
      <c r="H323" s="143"/>
      <c r="I323" s="143"/>
      <c r="J323" s="143"/>
      <c r="K323" s="143"/>
      <c r="L323" s="143"/>
      <c r="M323" s="143"/>
      <c r="N323" s="143"/>
      <c r="O323" s="143"/>
      <c r="P323" s="143"/>
      <c r="Q323" s="143"/>
      <c r="R323" s="143"/>
      <c r="S323" s="143"/>
      <c r="T323" s="143"/>
      <c r="U323" s="143"/>
      <c r="V323" s="71"/>
      <c r="W323" s="143"/>
      <c r="X323" s="143"/>
      <c r="Y323" s="143"/>
      <c r="Z323" s="143"/>
      <c r="AA323" s="270">
        <v>667.92650000000003</v>
      </c>
      <c r="AB323" s="67">
        <f t="shared" si="31"/>
        <v>420793.69500000001</v>
      </c>
      <c r="AC323" s="67">
        <f t="shared" si="25"/>
        <v>420793.69500000001</v>
      </c>
      <c r="AD323" s="253">
        <f t="shared" si="26"/>
        <v>0</v>
      </c>
      <c r="AE323" s="251" t="s">
        <v>565</v>
      </c>
    </row>
    <row r="324" spans="2:31" ht="72">
      <c r="B324" s="63">
        <v>148</v>
      </c>
      <c r="C324" s="63">
        <v>120</v>
      </c>
      <c r="D324" s="63" t="s">
        <v>221</v>
      </c>
      <c r="E324" s="73" t="s">
        <v>220</v>
      </c>
      <c r="F324" s="64" t="s">
        <v>3</v>
      </c>
      <c r="G324" s="65">
        <v>1800</v>
      </c>
      <c r="H324" s="63">
        <v>57</v>
      </c>
      <c r="I324" s="50">
        <v>1525.4237288135594</v>
      </c>
      <c r="J324" s="50">
        <f>G324*H324</f>
        <v>102600</v>
      </c>
      <c r="K324" s="51">
        <v>203</v>
      </c>
      <c r="L324" s="50">
        <f>K324*G324</f>
        <v>365400</v>
      </c>
      <c r="M324" s="50">
        <f>IF(L324&gt;J324,L324-J324,0)</f>
        <v>262800</v>
      </c>
      <c r="N324" s="50">
        <f>IF(J324&gt;L324,J324-L324,0)</f>
        <v>0</v>
      </c>
      <c r="O324" s="66"/>
      <c r="P324" s="67">
        <f>O324*G324</f>
        <v>0</v>
      </c>
      <c r="Q324" s="68"/>
      <c r="R324" s="69">
        <f>Q324*G324</f>
        <v>0</v>
      </c>
      <c r="S324" s="69">
        <f>IF(R324&gt;P324,R324-P324,0)</f>
        <v>0</v>
      </c>
      <c r="T324" s="69">
        <f>IF(P324&gt;R324,P324-R324,0)</f>
        <v>0</v>
      </c>
      <c r="U324" s="70">
        <f>H324+O324</f>
        <v>57</v>
      </c>
      <c r="V324" s="71">
        <f>U324*G324</f>
        <v>102600</v>
      </c>
      <c r="W324" s="68">
        <f>K324+Q324</f>
        <v>203</v>
      </c>
      <c r="X324" s="67">
        <f>W324*G324</f>
        <v>365400</v>
      </c>
      <c r="Y324" s="67">
        <f>IF(X324&gt;V324,X324-V324,0)</f>
        <v>262800</v>
      </c>
      <c r="Z324" s="72">
        <f>IF(V324&gt;X324,V324-X324,0)</f>
        <v>0</v>
      </c>
      <c r="AA324" s="68">
        <v>57</v>
      </c>
      <c r="AB324" s="67">
        <f t="shared" si="31"/>
        <v>102600</v>
      </c>
      <c r="AC324" s="67">
        <f t="shared" si="25"/>
        <v>0</v>
      </c>
      <c r="AD324" s="253">
        <f t="shared" si="26"/>
        <v>0</v>
      </c>
      <c r="AE324" s="251" t="s">
        <v>565</v>
      </c>
    </row>
    <row r="325" spans="2:31" ht="21">
      <c r="B325" s="143"/>
      <c r="C325" s="143"/>
      <c r="D325" s="143"/>
      <c r="E325" s="146" t="s">
        <v>553</v>
      </c>
      <c r="F325" s="143"/>
      <c r="G325" s="65">
        <v>1800</v>
      </c>
      <c r="H325" s="143"/>
      <c r="I325" s="143"/>
      <c r="J325" s="143"/>
      <c r="K325" s="143"/>
      <c r="L325" s="143"/>
      <c r="M325" s="143"/>
      <c r="N325" s="143"/>
      <c r="O325" s="143"/>
      <c r="P325" s="143"/>
      <c r="Q325" s="143"/>
      <c r="R325" s="143"/>
      <c r="S325" s="143"/>
      <c r="T325" s="143"/>
      <c r="U325" s="143"/>
      <c r="V325" s="71"/>
      <c r="W325" s="143"/>
      <c r="X325" s="143"/>
      <c r="Y325" s="143"/>
      <c r="Z325" s="143"/>
      <c r="AA325" s="270">
        <v>146</v>
      </c>
      <c r="AB325" s="67">
        <f t="shared" si="31"/>
        <v>262800</v>
      </c>
      <c r="AC325" s="67">
        <f t="shared" si="25"/>
        <v>262800</v>
      </c>
      <c r="AD325" s="253">
        <f t="shared" si="26"/>
        <v>0</v>
      </c>
      <c r="AE325" s="251" t="s">
        <v>565</v>
      </c>
    </row>
    <row r="326" spans="2:31" ht="43.2">
      <c r="B326" s="63">
        <v>149</v>
      </c>
      <c r="C326" s="63">
        <v>121</v>
      </c>
      <c r="D326" s="63" t="s">
        <v>219</v>
      </c>
      <c r="E326" s="73" t="s">
        <v>218</v>
      </c>
      <c r="F326" s="64" t="s">
        <v>22</v>
      </c>
      <c r="G326" s="65">
        <v>900</v>
      </c>
      <c r="H326" s="63">
        <v>250</v>
      </c>
      <c r="I326" s="50">
        <v>762.71186440677968</v>
      </c>
      <c r="J326" s="50">
        <f>G326*H326</f>
        <v>225000</v>
      </c>
      <c r="K326" s="51">
        <v>299.77999999999997</v>
      </c>
      <c r="L326" s="50">
        <f>K326*G326</f>
        <v>269802</v>
      </c>
      <c r="M326" s="50">
        <f>IF(L326&gt;J326,L326-J326,0)</f>
        <v>44802</v>
      </c>
      <c r="N326" s="50">
        <f>IF(J326&gt;L326,J326-L326,0)</f>
        <v>0</v>
      </c>
      <c r="O326" s="66"/>
      <c r="P326" s="67">
        <f>O326*G326</f>
        <v>0</v>
      </c>
      <c r="Q326" s="68"/>
      <c r="R326" s="69">
        <f>Q326*G326</f>
        <v>0</v>
      </c>
      <c r="S326" s="69">
        <f>IF(R326&gt;P326,R326-P326,0)</f>
        <v>0</v>
      </c>
      <c r="T326" s="69">
        <f>IF(P326&gt;R326,P326-R326,0)</f>
        <v>0</v>
      </c>
      <c r="U326" s="70">
        <f>H326+O326</f>
        <v>250</v>
      </c>
      <c r="V326" s="71">
        <f>U326*G326</f>
        <v>225000</v>
      </c>
      <c r="W326" s="68">
        <f>K326+Q326</f>
        <v>299.77999999999997</v>
      </c>
      <c r="X326" s="67">
        <f>W326*G326</f>
        <v>269802</v>
      </c>
      <c r="Y326" s="67">
        <f>IF(X326&gt;V326,X326-V326,0)</f>
        <v>44802</v>
      </c>
      <c r="Z326" s="72">
        <f>IF(V326&gt;X326,V326-X326,0)</f>
        <v>0</v>
      </c>
      <c r="AA326" s="68">
        <v>250</v>
      </c>
      <c r="AB326" s="67">
        <f t="shared" si="31"/>
        <v>225000</v>
      </c>
      <c r="AC326" s="67">
        <f t="shared" ref="AC326:AC389" si="32">IF(AB326&gt;V326,AB326-V326,0)</f>
        <v>0</v>
      </c>
      <c r="AD326" s="253">
        <f t="shared" ref="AD326:AD389" si="33">IF(V326&gt;AB326,V326-AB326,0)</f>
        <v>0</v>
      </c>
      <c r="AE326" s="251" t="s">
        <v>565</v>
      </c>
    </row>
    <row r="327" spans="2:31" ht="21">
      <c r="B327" s="143"/>
      <c r="C327" s="143"/>
      <c r="D327" s="143"/>
      <c r="E327" s="146" t="s">
        <v>553</v>
      </c>
      <c r="F327" s="143"/>
      <c r="G327" s="65">
        <v>900</v>
      </c>
      <c r="H327" s="143"/>
      <c r="I327" s="143"/>
      <c r="J327" s="143"/>
      <c r="K327" s="143"/>
      <c r="L327" s="143"/>
      <c r="M327" s="143"/>
      <c r="N327" s="143"/>
      <c r="O327" s="143"/>
      <c r="P327" s="143"/>
      <c r="Q327" s="143"/>
      <c r="R327" s="143"/>
      <c r="S327" s="143"/>
      <c r="T327" s="143"/>
      <c r="U327" s="143"/>
      <c r="V327" s="71"/>
      <c r="W327" s="143"/>
      <c r="X327" s="143"/>
      <c r="Y327" s="143"/>
      <c r="Z327" s="143"/>
      <c r="AA327" s="270">
        <v>64.769000000000005</v>
      </c>
      <c r="AB327" s="67">
        <f t="shared" si="31"/>
        <v>58292.100000000006</v>
      </c>
      <c r="AC327" s="67">
        <f t="shared" si="32"/>
        <v>58292.100000000006</v>
      </c>
      <c r="AD327" s="253">
        <f t="shared" si="33"/>
        <v>0</v>
      </c>
      <c r="AE327" s="251" t="s">
        <v>565</v>
      </c>
    </row>
    <row r="328" spans="2:31" ht="15">
      <c r="B328" s="63">
        <v>150</v>
      </c>
      <c r="C328" s="63">
        <v>122</v>
      </c>
      <c r="D328" s="63" t="s">
        <v>217</v>
      </c>
      <c r="E328" s="73" t="s">
        <v>216</v>
      </c>
      <c r="F328" s="64" t="s">
        <v>22</v>
      </c>
      <c r="G328" s="65">
        <v>18900</v>
      </c>
      <c r="H328" s="63">
        <v>3</v>
      </c>
      <c r="I328" s="50">
        <v>16016.949152542375</v>
      </c>
      <c r="J328" s="50">
        <f>G328*H328</f>
        <v>56700</v>
      </c>
      <c r="K328" s="51">
        <v>3.02</v>
      </c>
      <c r="L328" s="50">
        <f>K328*G328</f>
        <v>57078</v>
      </c>
      <c r="M328" s="50">
        <f>IF(L328&gt;J328,L328-J328,0)</f>
        <v>378</v>
      </c>
      <c r="N328" s="50">
        <f>IF(J328&gt;L328,J328-L328,0)</f>
        <v>0</v>
      </c>
      <c r="O328" s="66"/>
      <c r="P328" s="67">
        <f>O328*G328</f>
        <v>0</v>
      </c>
      <c r="Q328" s="68"/>
      <c r="R328" s="69">
        <f>Q328*G328</f>
        <v>0</v>
      </c>
      <c r="S328" s="69">
        <f>IF(R328&gt;P328,R328-P328,0)</f>
        <v>0</v>
      </c>
      <c r="T328" s="69">
        <f>IF(P328&gt;R328,P328-R328,0)</f>
        <v>0</v>
      </c>
      <c r="U328" s="70">
        <f>H328+O328</f>
        <v>3</v>
      </c>
      <c r="V328" s="71">
        <f>U328*G328</f>
        <v>56700</v>
      </c>
      <c r="W328" s="68">
        <f>K328+Q328</f>
        <v>3.02</v>
      </c>
      <c r="X328" s="67">
        <f>W328*G328</f>
        <v>57078</v>
      </c>
      <c r="Y328" s="67">
        <f>IF(X328&gt;V328,X328-V328,0)</f>
        <v>378</v>
      </c>
      <c r="Z328" s="72">
        <f>IF(V328&gt;X328,V328-X328,0)</f>
        <v>0</v>
      </c>
      <c r="AA328" s="68">
        <v>3</v>
      </c>
      <c r="AB328" s="67">
        <f t="shared" si="31"/>
        <v>56700</v>
      </c>
      <c r="AC328" s="67">
        <f t="shared" si="32"/>
        <v>0</v>
      </c>
      <c r="AD328" s="253">
        <f t="shared" si="33"/>
        <v>0</v>
      </c>
      <c r="AE328" s="251" t="s">
        <v>565</v>
      </c>
    </row>
    <row r="329" spans="2:31" ht="21">
      <c r="B329" s="143"/>
      <c r="C329" s="143"/>
      <c r="D329" s="143"/>
      <c r="E329" s="146" t="s">
        <v>553</v>
      </c>
      <c r="F329" s="143"/>
      <c r="G329" s="65">
        <v>18900</v>
      </c>
      <c r="H329" s="143"/>
      <c r="I329" s="143"/>
      <c r="J329" s="143"/>
      <c r="K329" s="143"/>
      <c r="L329" s="143"/>
      <c r="M329" s="143"/>
      <c r="N329" s="143"/>
      <c r="O329" s="143"/>
      <c r="P329" s="143"/>
      <c r="Q329" s="143"/>
      <c r="R329" s="143"/>
      <c r="S329" s="143"/>
      <c r="T329" s="143"/>
      <c r="U329" s="143"/>
      <c r="V329" s="71"/>
      <c r="W329" s="143"/>
      <c r="X329" s="143"/>
      <c r="Y329" s="143"/>
      <c r="Z329" s="143"/>
      <c r="AA329" s="66">
        <v>0.17</v>
      </c>
      <c r="AB329" s="67">
        <f t="shared" si="31"/>
        <v>3213.0000000000005</v>
      </c>
      <c r="AC329" s="67">
        <f t="shared" si="32"/>
        <v>3213.0000000000005</v>
      </c>
      <c r="AD329" s="253">
        <f t="shared" si="33"/>
        <v>0</v>
      </c>
      <c r="AE329" s="251" t="s">
        <v>565</v>
      </c>
    </row>
    <row r="330" spans="2:31" ht="15">
      <c r="B330" s="63">
        <v>151</v>
      </c>
      <c r="C330" s="63">
        <v>123</v>
      </c>
      <c r="D330" s="63" t="s">
        <v>215</v>
      </c>
      <c r="E330" s="73" t="s">
        <v>214</v>
      </c>
      <c r="F330" s="64" t="s">
        <v>0</v>
      </c>
      <c r="G330" s="65">
        <v>1170</v>
      </c>
      <c r="H330" s="63">
        <v>12</v>
      </c>
      <c r="I330" s="50">
        <v>991.52542372881362</v>
      </c>
      <c r="J330" s="50">
        <f>G330*H330</f>
        <v>14040</v>
      </c>
      <c r="K330" s="51">
        <v>0</v>
      </c>
      <c r="L330" s="50">
        <f>K330*G330</f>
        <v>0</v>
      </c>
      <c r="M330" s="50">
        <f>IF(L330&gt;J330,L330-J330,0)</f>
        <v>0</v>
      </c>
      <c r="N330" s="50">
        <f>IF(J330&gt;L330,J330-L330,0)</f>
        <v>14040</v>
      </c>
      <c r="O330" s="66"/>
      <c r="P330" s="67">
        <f>O330*G330</f>
        <v>0</v>
      </c>
      <c r="Q330" s="68"/>
      <c r="R330" s="69">
        <f>Q330*G330</f>
        <v>0</v>
      </c>
      <c r="S330" s="69">
        <f>IF(R330&gt;P330,R330-P330,0)</f>
        <v>0</v>
      </c>
      <c r="T330" s="69">
        <f>IF(P330&gt;R330,P330-R330,0)</f>
        <v>0</v>
      </c>
      <c r="U330" s="70">
        <f>H330+O330</f>
        <v>12</v>
      </c>
      <c r="V330" s="71">
        <f>U330*G330</f>
        <v>14040</v>
      </c>
      <c r="W330" s="68">
        <f>K330+Q330</f>
        <v>0</v>
      </c>
      <c r="X330" s="67">
        <f>W330*G330</f>
        <v>0</v>
      </c>
      <c r="Y330" s="67">
        <f>IF(X330&gt;V330,X330-V330,0)</f>
        <v>0</v>
      </c>
      <c r="Z330" s="72">
        <f>IF(V330&gt;X330,V330-X330,0)</f>
        <v>14040</v>
      </c>
      <c r="AA330" s="68">
        <f>W330*1.05</f>
        <v>0</v>
      </c>
      <c r="AB330" s="67">
        <f t="shared" si="31"/>
        <v>0</v>
      </c>
      <c r="AC330" s="67">
        <f t="shared" si="32"/>
        <v>0</v>
      </c>
      <c r="AD330" s="253">
        <f t="shared" si="33"/>
        <v>14040</v>
      </c>
      <c r="AE330" s="251" t="s">
        <v>565</v>
      </c>
    </row>
    <row r="331" spans="2:31" ht="21">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c r="AA331" s="143"/>
      <c r="AB331" s="143"/>
      <c r="AC331" s="67">
        <f t="shared" si="32"/>
        <v>0</v>
      </c>
      <c r="AD331" s="253">
        <f t="shared" si="33"/>
        <v>0</v>
      </c>
      <c r="AE331" s="251" t="s">
        <v>565</v>
      </c>
    </row>
    <row r="332" spans="2:31" ht="15">
      <c r="B332" s="63">
        <v>152</v>
      </c>
      <c r="C332" s="63">
        <v>124</v>
      </c>
      <c r="D332" s="63" t="s">
        <v>213</v>
      </c>
      <c r="E332" s="73" t="s">
        <v>212</v>
      </c>
      <c r="F332" s="64" t="s">
        <v>0</v>
      </c>
      <c r="G332" s="65">
        <v>900</v>
      </c>
      <c r="H332" s="63">
        <v>12</v>
      </c>
      <c r="I332" s="50">
        <v>762.71186440677968</v>
      </c>
      <c r="J332" s="50">
        <f>G332*H332</f>
        <v>10800</v>
      </c>
      <c r="K332" s="51">
        <v>0</v>
      </c>
      <c r="L332" s="50">
        <f>K332*G332</f>
        <v>0</v>
      </c>
      <c r="M332" s="50">
        <f>IF(L332&gt;J332,L332-J332,0)</f>
        <v>0</v>
      </c>
      <c r="N332" s="50">
        <f>IF(J332&gt;L332,J332-L332,0)</f>
        <v>10800</v>
      </c>
      <c r="O332" s="66"/>
      <c r="P332" s="67">
        <f>O332*G332</f>
        <v>0</v>
      </c>
      <c r="Q332" s="68"/>
      <c r="R332" s="69">
        <f>Q332*G332</f>
        <v>0</v>
      </c>
      <c r="S332" s="69">
        <f>IF(R332&gt;P332,R332-P332,0)</f>
        <v>0</v>
      </c>
      <c r="T332" s="69">
        <f>IF(P332&gt;R332,P332-R332,0)</f>
        <v>0</v>
      </c>
      <c r="U332" s="70">
        <f>H332+O332</f>
        <v>12</v>
      </c>
      <c r="V332" s="71">
        <f>U332*G332</f>
        <v>10800</v>
      </c>
      <c r="W332" s="68">
        <f>K332+Q332</f>
        <v>0</v>
      </c>
      <c r="X332" s="67">
        <f>W332*G332</f>
        <v>0</v>
      </c>
      <c r="Y332" s="67">
        <f>IF(X332&gt;V332,X332-V332,0)</f>
        <v>0</v>
      </c>
      <c r="Z332" s="72">
        <f>IF(V332&gt;X332,V332-X332,0)</f>
        <v>10800</v>
      </c>
      <c r="AA332" s="68">
        <f>W332*1.05</f>
        <v>0</v>
      </c>
      <c r="AB332" s="67">
        <f>AA332*G332</f>
        <v>0</v>
      </c>
      <c r="AC332" s="67">
        <f t="shared" si="32"/>
        <v>0</v>
      </c>
      <c r="AD332" s="253">
        <f t="shared" si="33"/>
        <v>10800</v>
      </c>
      <c r="AE332" s="251" t="s">
        <v>565</v>
      </c>
    </row>
    <row r="333" spans="2:31" ht="21">
      <c r="B333" s="143"/>
      <c r="C333" s="143"/>
      <c r="D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c r="AA333" s="143"/>
      <c r="AB333" s="143"/>
      <c r="AC333" s="67">
        <f t="shared" si="32"/>
        <v>0</v>
      </c>
      <c r="AD333" s="253">
        <f t="shared" si="33"/>
        <v>0</v>
      </c>
      <c r="AE333" s="251" t="s">
        <v>565</v>
      </c>
    </row>
    <row r="334" spans="2:31" ht="15">
      <c r="B334" s="63">
        <v>153</v>
      </c>
      <c r="C334" s="63">
        <v>125</v>
      </c>
      <c r="D334" s="63" t="s">
        <v>211</v>
      </c>
      <c r="E334" s="73" t="s">
        <v>210</v>
      </c>
      <c r="F334" s="64" t="s">
        <v>22</v>
      </c>
      <c r="G334" s="65">
        <v>15300</v>
      </c>
      <c r="H334" s="63">
        <v>3</v>
      </c>
      <c r="I334" s="50">
        <v>12966.101694915254</v>
      </c>
      <c r="J334" s="50">
        <f>G334*H334</f>
        <v>45900</v>
      </c>
      <c r="K334" s="51">
        <v>106.62</v>
      </c>
      <c r="L334" s="50">
        <f>K334*G334</f>
        <v>1631286</v>
      </c>
      <c r="M334" s="50">
        <f>IF(L334&gt;J334,L334-J334,0)</f>
        <v>1585386</v>
      </c>
      <c r="N334" s="50">
        <f>IF(J334&gt;L334,J334-L334,0)</f>
        <v>0</v>
      </c>
      <c r="O334" s="66"/>
      <c r="P334" s="67">
        <f>O334*G334</f>
        <v>0</v>
      </c>
      <c r="Q334" s="68"/>
      <c r="R334" s="69">
        <f>Q334*G334</f>
        <v>0</v>
      </c>
      <c r="S334" s="69">
        <f>IF(R334&gt;P334,R334-P334,0)</f>
        <v>0</v>
      </c>
      <c r="T334" s="69">
        <f>IF(P334&gt;R334,P334-R334,0)</f>
        <v>0</v>
      </c>
      <c r="U334" s="70">
        <f>H334+O334</f>
        <v>3</v>
      </c>
      <c r="V334" s="71">
        <f>U334*G334</f>
        <v>45900</v>
      </c>
      <c r="W334" s="68">
        <f>K334+Q334</f>
        <v>106.62</v>
      </c>
      <c r="X334" s="67">
        <f>W334*G334</f>
        <v>1631286</v>
      </c>
      <c r="Y334" s="67">
        <f>IF(X334&gt;V334,X334-V334,0)</f>
        <v>1585386</v>
      </c>
      <c r="Z334" s="72">
        <f>IF(V334&gt;X334,V334-X334,0)</f>
        <v>0</v>
      </c>
      <c r="AA334" s="68">
        <v>3</v>
      </c>
      <c r="AB334" s="67">
        <f>AA334*G334</f>
        <v>45900</v>
      </c>
      <c r="AC334" s="67">
        <f t="shared" si="32"/>
        <v>0</v>
      </c>
      <c r="AD334" s="253">
        <f t="shared" si="33"/>
        <v>0</v>
      </c>
      <c r="AE334" s="251" t="s">
        <v>565</v>
      </c>
    </row>
    <row r="335" spans="2:31" ht="21">
      <c r="B335" s="143"/>
      <c r="C335" s="143"/>
      <c r="D335" s="143"/>
      <c r="E335" s="146" t="s">
        <v>553</v>
      </c>
      <c r="F335" s="143"/>
      <c r="G335" s="65">
        <v>15300</v>
      </c>
      <c r="H335" s="143"/>
      <c r="I335" s="143"/>
      <c r="J335" s="143"/>
      <c r="K335" s="143"/>
      <c r="L335" s="143"/>
      <c r="M335" s="143"/>
      <c r="N335" s="143"/>
      <c r="O335" s="143"/>
      <c r="P335" s="143"/>
      <c r="Q335" s="143"/>
      <c r="R335" s="143"/>
      <c r="S335" s="143"/>
      <c r="T335" s="143"/>
      <c r="U335" s="143"/>
      <c r="V335" s="71"/>
      <c r="W335" s="143"/>
      <c r="X335" s="143"/>
      <c r="Y335" s="143"/>
      <c r="Z335" s="143"/>
      <c r="AA335" s="270">
        <v>108.95100000000001</v>
      </c>
      <c r="AB335" s="67">
        <f>AA335*G335</f>
        <v>1666950.3</v>
      </c>
      <c r="AC335" s="67">
        <f t="shared" si="32"/>
        <v>1666950.3</v>
      </c>
      <c r="AD335" s="253">
        <f t="shared" si="33"/>
        <v>0</v>
      </c>
      <c r="AE335" s="251" t="s">
        <v>565</v>
      </c>
    </row>
    <row r="336" spans="2:31" ht="15">
      <c r="B336" s="63">
        <v>154</v>
      </c>
      <c r="C336" s="63">
        <v>126</v>
      </c>
      <c r="D336" s="63" t="s">
        <v>209</v>
      </c>
      <c r="E336" s="73" t="s">
        <v>208</v>
      </c>
      <c r="F336" s="64" t="s">
        <v>0</v>
      </c>
      <c r="G336" s="65">
        <v>2700</v>
      </c>
      <c r="H336" s="63">
        <v>500</v>
      </c>
      <c r="I336" s="50">
        <v>2288.1355932203392</v>
      </c>
      <c r="J336" s="50">
        <f>G336*H336</f>
        <v>1350000</v>
      </c>
      <c r="K336" s="51">
        <v>385.65</v>
      </c>
      <c r="L336" s="50">
        <f>K336*G336</f>
        <v>1041254.9999999999</v>
      </c>
      <c r="M336" s="50">
        <f>IF(L336&gt;J336,L336-J336,0)</f>
        <v>0</v>
      </c>
      <c r="N336" s="50">
        <f>IF(J336&gt;L336,J336-L336,0)</f>
        <v>308745.00000000012</v>
      </c>
      <c r="O336" s="66"/>
      <c r="P336" s="67">
        <f>O336*G336</f>
        <v>0</v>
      </c>
      <c r="Q336" s="68"/>
      <c r="R336" s="69">
        <f>Q336*G336</f>
        <v>0</v>
      </c>
      <c r="S336" s="69">
        <f>IF(R336&gt;P336,R336-P336,0)</f>
        <v>0</v>
      </c>
      <c r="T336" s="69">
        <f>IF(P336&gt;R336,P336-R336,0)</f>
        <v>0</v>
      </c>
      <c r="U336" s="70">
        <f>H336+O336</f>
        <v>500</v>
      </c>
      <c r="V336" s="71">
        <f>U336*G336</f>
        <v>1350000</v>
      </c>
      <c r="W336" s="68">
        <f>K336+Q336</f>
        <v>385.65</v>
      </c>
      <c r="X336" s="67">
        <f>W336*G336</f>
        <v>1041254.9999999999</v>
      </c>
      <c r="Y336" s="67">
        <f>IF(X336&gt;V336,X336-V336,0)</f>
        <v>0</v>
      </c>
      <c r="Z336" s="72">
        <f>IF(V336&gt;X336,V336-X336,0)</f>
        <v>308745.00000000012</v>
      </c>
      <c r="AA336" s="68">
        <f>W336*1.05</f>
        <v>404.9325</v>
      </c>
      <c r="AB336" s="67">
        <f>AA336*G336</f>
        <v>1093317.75</v>
      </c>
      <c r="AC336" s="67">
        <f t="shared" si="32"/>
        <v>0</v>
      </c>
      <c r="AD336" s="253">
        <f t="shared" si="33"/>
        <v>256682.25</v>
      </c>
      <c r="AE336" s="251" t="s">
        <v>565</v>
      </c>
    </row>
    <row r="337" spans="2:31" ht="21">
      <c r="B337" s="143"/>
      <c r="C337" s="143"/>
      <c r="D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c r="AA337" s="143"/>
      <c r="AB337" s="143"/>
      <c r="AC337" s="67">
        <f t="shared" si="32"/>
        <v>0</v>
      </c>
      <c r="AD337" s="253">
        <f t="shared" si="33"/>
        <v>0</v>
      </c>
      <c r="AE337" s="251" t="s">
        <v>565</v>
      </c>
    </row>
    <row r="338" spans="2:31" ht="28.8">
      <c r="B338" s="63">
        <v>155</v>
      </c>
      <c r="C338" s="63">
        <v>127</v>
      </c>
      <c r="D338" s="63" t="s">
        <v>207</v>
      </c>
      <c r="E338" s="73" t="s">
        <v>206</v>
      </c>
      <c r="F338" s="64" t="s">
        <v>22</v>
      </c>
      <c r="G338" s="65">
        <v>9000</v>
      </c>
      <c r="H338" s="63">
        <v>1.5</v>
      </c>
      <c r="I338" s="50">
        <v>7627.1186440677966</v>
      </c>
      <c r="J338" s="50">
        <f>G338*H338</f>
        <v>13500</v>
      </c>
      <c r="K338" s="51">
        <v>0</v>
      </c>
      <c r="L338" s="50">
        <f>K338*G338</f>
        <v>0</v>
      </c>
      <c r="M338" s="50">
        <f>IF(L338&gt;J338,L338-J338,0)</f>
        <v>0</v>
      </c>
      <c r="N338" s="50">
        <f>IF(J338&gt;L338,J338-L338,0)</f>
        <v>13500</v>
      </c>
      <c r="O338" s="66"/>
      <c r="P338" s="67">
        <f>O338*G338</f>
        <v>0</v>
      </c>
      <c r="Q338" s="68"/>
      <c r="R338" s="69">
        <f>Q338*G338</f>
        <v>0</v>
      </c>
      <c r="S338" s="69">
        <f>IF(R338&gt;P338,R338-P338,0)</f>
        <v>0</v>
      </c>
      <c r="T338" s="69">
        <f>IF(P338&gt;R338,P338-R338,0)</f>
        <v>0</v>
      </c>
      <c r="U338" s="70">
        <f>H338+O338</f>
        <v>1.5</v>
      </c>
      <c r="V338" s="71">
        <f>U338*G338</f>
        <v>13500</v>
      </c>
      <c r="W338" s="68">
        <f>K338+Q338</f>
        <v>0</v>
      </c>
      <c r="X338" s="67">
        <f>W338*G338</f>
        <v>0</v>
      </c>
      <c r="Y338" s="67">
        <f>IF(X338&gt;V338,X338-V338,0)</f>
        <v>0</v>
      </c>
      <c r="Z338" s="72">
        <f>IF(V338&gt;X338,V338-X338,0)</f>
        <v>13500</v>
      </c>
      <c r="AA338" s="68">
        <f>W338*1.05</f>
        <v>0</v>
      </c>
      <c r="AB338" s="67">
        <f>AA338*G338</f>
        <v>0</v>
      </c>
      <c r="AC338" s="67">
        <f t="shared" si="32"/>
        <v>0</v>
      </c>
      <c r="AD338" s="253">
        <f t="shared" si="33"/>
        <v>13500</v>
      </c>
      <c r="AE338" s="251" t="s">
        <v>565</v>
      </c>
    </row>
    <row r="339" spans="2:31" ht="21">
      <c r="B339" s="143"/>
      <c r="C339" s="143"/>
      <c r="D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c r="AA339" s="143"/>
      <c r="AB339" s="143"/>
      <c r="AC339" s="67">
        <f t="shared" si="32"/>
        <v>0</v>
      </c>
      <c r="AD339" s="253">
        <f t="shared" si="33"/>
        <v>0</v>
      </c>
      <c r="AE339" s="251" t="s">
        <v>565</v>
      </c>
    </row>
    <row r="340" spans="2:31" ht="28.8">
      <c r="B340" s="63">
        <v>156</v>
      </c>
      <c r="C340" s="63">
        <v>128</v>
      </c>
      <c r="D340" s="63" t="s">
        <v>205</v>
      </c>
      <c r="E340" s="73" t="s">
        <v>204</v>
      </c>
      <c r="F340" s="64" t="s">
        <v>22</v>
      </c>
      <c r="G340" s="65">
        <v>7200</v>
      </c>
      <c r="H340" s="63">
        <v>23</v>
      </c>
      <c r="I340" s="50">
        <v>6101.6949152542375</v>
      </c>
      <c r="J340" s="50">
        <f>G340*H340</f>
        <v>165600</v>
      </c>
      <c r="K340" s="51">
        <v>16.062000000000001</v>
      </c>
      <c r="L340" s="50">
        <f>K340*G340</f>
        <v>115646.40000000001</v>
      </c>
      <c r="M340" s="50">
        <f>IF(L340&gt;J340,L340-J340,0)</f>
        <v>0</v>
      </c>
      <c r="N340" s="50">
        <f>IF(J340&gt;L340,J340-L340,0)</f>
        <v>49953.599999999991</v>
      </c>
      <c r="O340" s="66"/>
      <c r="P340" s="67">
        <f>O340*G340</f>
        <v>0</v>
      </c>
      <c r="Q340" s="68"/>
      <c r="R340" s="69">
        <f>Q340*G340</f>
        <v>0</v>
      </c>
      <c r="S340" s="69">
        <f>IF(R340&gt;P340,R340-P340,0)</f>
        <v>0</v>
      </c>
      <c r="T340" s="69">
        <f>IF(P340&gt;R340,P340-R340,0)</f>
        <v>0</v>
      </c>
      <c r="U340" s="70">
        <f>H340+O340</f>
        <v>23</v>
      </c>
      <c r="V340" s="71">
        <f>U340*G340</f>
        <v>165600</v>
      </c>
      <c r="W340" s="68">
        <f>K340+Q340</f>
        <v>16.062000000000001</v>
      </c>
      <c r="X340" s="67">
        <f>W340*G340</f>
        <v>115646.40000000001</v>
      </c>
      <c r="Y340" s="67">
        <f>IF(X340&gt;V340,X340-V340,0)</f>
        <v>0</v>
      </c>
      <c r="Z340" s="72">
        <f>IF(V340&gt;X340,V340-X340,0)</f>
        <v>49953.599999999991</v>
      </c>
      <c r="AA340" s="68">
        <f>W340*1.05</f>
        <v>16.865100000000002</v>
      </c>
      <c r="AB340" s="67">
        <f>AA340*G340</f>
        <v>121428.72000000002</v>
      </c>
      <c r="AC340" s="67">
        <f t="shared" si="32"/>
        <v>0</v>
      </c>
      <c r="AD340" s="253">
        <f t="shared" si="33"/>
        <v>44171.279999999984</v>
      </c>
      <c r="AE340" s="251" t="s">
        <v>565</v>
      </c>
    </row>
    <row r="341" spans="2:31" ht="21">
      <c r="B341" s="143"/>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c r="AA341" s="143"/>
      <c r="AB341" s="143"/>
      <c r="AC341" s="67">
        <f t="shared" si="32"/>
        <v>0</v>
      </c>
      <c r="AD341" s="253">
        <f t="shared" si="33"/>
        <v>0</v>
      </c>
      <c r="AE341" s="251" t="s">
        <v>565</v>
      </c>
    </row>
    <row r="342" spans="2:31" ht="15">
      <c r="B342" s="63">
        <v>157</v>
      </c>
      <c r="C342" s="63">
        <v>129</v>
      </c>
      <c r="D342" s="63" t="s">
        <v>203</v>
      </c>
      <c r="E342" s="73" t="s">
        <v>202</v>
      </c>
      <c r="F342" s="64" t="s">
        <v>201</v>
      </c>
      <c r="G342" s="65">
        <v>126000</v>
      </c>
      <c r="H342" s="63">
        <v>1.25</v>
      </c>
      <c r="I342" s="50">
        <v>106779.66101694916</v>
      </c>
      <c r="J342" s="50">
        <f>G342*H342</f>
        <v>157500</v>
      </c>
      <c r="K342" s="51">
        <v>0.73199999999999998</v>
      </c>
      <c r="L342" s="50">
        <f>K342*G342</f>
        <v>92232</v>
      </c>
      <c r="M342" s="50">
        <f>IF(L342&gt;J342,L342-J342,0)</f>
        <v>0</v>
      </c>
      <c r="N342" s="50">
        <f>IF(J342&gt;L342,J342-L342,0)</f>
        <v>65268</v>
      </c>
      <c r="O342" s="66"/>
      <c r="P342" s="67">
        <f>O342*G342</f>
        <v>0</v>
      </c>
      <c r="Q342" s="68"/>
      <c r="R342" s="69">
        <f>Q342*G342</f>
        <v>0</v>
      </c>
      <c r="S342" s="69">
        <f>IF(R342&gt;P342,R342-P342,0)</f>
        <v>0</v>
      </c>
      <c r="T342" s="69">
        <f>IF(P342&gt;R342,P342-R342,0)</f>
        <v>0</v>
      </c>
      <c r="U342" s="70">
        <f>H342+O342</f>
        <v>1.25</v>
      </c>
      <c r="V342" s="71">
        <f>U342*G342</f>
        <v>157500</v>
      </c>
      <c r="W342" s="68">
        <f>K342+Q342</f>
        <v>0.73199999999999998</v>
      </c>
      <c r="X342" s="67">
        <f>W342*G342</f>
        <v>92232</v>
      </c>
      <c r="Y342" s="67">
        <f>IF(X342&gt;V342,X342-V342,0)</f>
        <v>0</v>
      </c>
      <c r="Z342" s="72">
        <f>IF(V342&gt;X342,V342-X342,0)</f>
        <v>65268</v>
      </c>
      <c r="AA342" s="68">
        <f>W342*1.05</f>
        <v>0.76860000000000006</v>
      </c>
      <c r="AB342" s="67">
        <f>AA342*G342</f>
        <v>96843.6</v>
      </c>
      <c r="AC342" s="67">
        <f t="shared" si="32"/>
        <v>0</v>
      </c>
      <c r="AD342" s="253">
        <f t="shared" si="33"/>
        <v>60656.399999999994</v>
      </c>
      <c r="AE342" s="251" t="s">
        <v>565</v>
      </c>
    </row>
    <row r="343" spans="2:31" ht="21">
      <c r="B343" s="143"/>
      <c r="C343" s="143"/>
      <c r="D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c r="AA343" s="143"/>
      <c r="AB343" s="143"/>
      <c r="AC343" s="67">
        <f t="shared" si="32"/>
        <v>0</v>
      </c>
      <c r="AD343" s="253">
        <f t="shared" si="33"/>
        <v>0</v>
      </c>
      <c r="AE343" s="251" t="s">
        <v>565</v>
      </c>
    </row>
    <row r="344" spans="2:31" ht="28.8">
      <c r="B344" s="63">
        <v>158</v>
      </c>
      <c r="C344" s="63">
        <v>130</v>
      </c>
      <c r="D344" s="63" t="s">
        <v>200</v>
      </c>
      <c r="E344" s="73" t="s">
        <v>199</v>
      </c>
      <c r="F344" s="64" t="s">
        <v>0</v>
      </c>
      <c r="G344" s="65">
        <v>1224</v>
      </c>
      <c r="H344" s="63">
        <v>1600</v>
      </c>
      <c r="I344" s="50">
        <v>1037.2881355932204</v>
      </c>
      <c r="J344" s="50">
        <f>G344*H344</f>
        <v>1958400</v>
      </c>
      <c r="K344" s="51">
        <v>2046.48</v>
      </c>
      <c r="L344" s="50">
        <f>K344*G344</f>
        <v>2504891.52</v>
      </c>
      <c r="M344" s="50">
        <f>IF(L344&gt;J344,L344-J344,0)</f>
        <v>546491.52</v>
      </c>
      <c r="N344" s="50">
        <f>IF(J344&gt;L344,J344-L344,0)</f>
        <v>0</v>
      </c>
      <c r="O344" s="66"/>
      <c r="P344" s="67">
        <f>O344*G344</f>
        <v>0</v>
      </c>
      <c r="Q344" s="68"/>
      <c r="R344" s="69">
        <f>Q344*G344</f>
        <v>0</v>
      </c>
      <c r="S344" s="69">
        <f>IF(R344&gt;P344,R344-P344,0)</f>
        <v>0</v>
      </c>
      <c r="T344" s="69">
        <f>IF(P344&gt;R344,P344-R344,0)</f>
        <v>0</v>
      </c>
      <c r="U344" s="70">
        <f>H344+O344</f>
        <v>1600</v>
      </c>
      <c r="V344" s="71">
        <f>U344*G344</f>
        <v>1958400</v>
      </c>
      <c r="W344" s="68">
        <f>K344+Q344</f>
        <v>2046.48</v>
      </c>
      <c r="X344" s="67">
        <f>W344*G344</f>
        <v>2504891.52</v>
      </c>
      <c r="Y344" s="67">
        <f>IF(X344&gt;V344,X344-V344,0)</f>
        <v>546491.52</v>
      </c>
      <c r="Z344" s="72">
        <f>IF(V344&gt;X344,V344-X344,0)</f>
        <v>0</v>
      </c>
      <c r="AA344" s="68">
        <v>1600</v>
      </c>
      <c r="AB344" s="67">
        <f>AA344*G344</f>
        <v>1958400</v>
      </c>
      <c r="AC344" s="67">
        <f t="shared" si="32"/>
        <v>0</v>
      </c>
      <c r="AD344" s="253">
        <f t="shared" si="33"/>
        <v>0</v>
      </c>
      <c r="AE344" s="251" t="s">
        <v>565</v>
      </c>
    </row>
    <row r="345" spans="2:31" ht="21">
      <c r="B345" s="143"/>
      <c r="C345" s="143"/>
      <c r="D345" s="143"/>
      <c r="E345" s="146" t="s">
        <v>553</v>
      </c>
      <c r="F345" s="143"/>
      <c r="G345" s="65">
        <v>1224</v>
      </c>
      <c r="H345" s="143"/>
      <c r="I345" s="143"/>
      <c r="J345" s="143"/>
      <c r="K345" s="143"/>
      <c r="L345" s="143"/>
      <c r="M345" s="143"/>
      <c r="N345" s="143"/>
      <c r="O345" s="143"/>
      <c r="P345" s="143"/>
      <c r="Q345" s="143"/>
      <c r="R345" s="143"/>
      <c r="S345" s="143"/>
      <c r="T345" s="143"/>
      <c r="U345" s="143"/>
      <c r="V345" s="71"/>
      <c r="W345" s="143"/>
      <c r="X345" s="143"/>
      <c r="Y345" s="143"/>
      <c r="Z345" s="143"/>
      <c r="AA345" s="270">
        <v>548.80400000000009</v>
      </c>
      <c r="AB345" s="67">
        <f>AA345*G345</f>
        <v>671736.09600000014</v>
      </c>
      <c r="AC345" s="67">
        <f t="shared" si="32"/>
        <v>671736.09600000014</v>
      </c>
      <c r="AD345" s="253">
        <f t="shared" si="33"/>
        <v>0</v>
      </c>
      <c r="AE345" s="251" t="s">
        <v>565</v>
      </c>
    </row>
    <row r="346" spans="2:31" ht="28.8">
      <c r="B346" s="63">
        <v>159</v>
      </c>
      <c r="C346" s="63">
        <v>131</v>
      </c>
      <c r="D346" s="63" t="s">
        <v>198</v>
      </c>
      <c r="E346" s="73" t="s">
        <v>197</v>
      </c>
      <c r="F346" s="64" t="s">
        <v>0</v>
      </c>
      <c r="G346" s="65">
        <v>360</v>
      </c>
      <c r="H346" s="63">
        <v>77.78</v>
      </c>
      <c r="I346" s="50">
        <v>305.08474576271186</v>
      </c>
      <c r="J346" s="50">
        <f>G346*H346</f>
        <v>28000.799999999999</v>
      </c>
      <c r="K346" s="51">
        <v>41</v>
      </c>
      <c r="L346" s="50">
        <f>K346*G346</f>
        <v>14760</v>
      </c>
      <c r="M346" s="50">
        <f>IF(L346&gt;J346,L346-J346,0)</f>
        <v>0</v>
      </c>
      <c r="N346" s="50">
        <f>IF(J346&gt;L346,J346-L346,0)</f>
        <v>13240.8</v>
      </c>
      <c r="O346" s="66"/>
      <c r="P346" s="67">
        <f>O346*G346</f>
        <v>0</v>
      </c>
      <c r="Q346" s="68"/>
      <c r="R346" s="69">
        <f>Q346*G346</f>
        <v>0</v>
      </c>
      <c r="S346" s="69">
        <f>IF(R346&gt;P346,R346-P346,0)</f>
        <v>0</v>
      </c>
      <c r="T346" s="69">
        <f>IF(P346&gt;R346,P346-R346,0)</f>
        <v>0</v>
      </c>
      <c r="U346" s="70">
        <f>H346+O346</f>
        <v>77.78</v>
      </c>
      <c r="V346" s="71">
        <f>U346*G346</f>
        <v>28000.799999999999</v>
      </c>
      <c r="W346" s="68">
        <f>K346+Q346</f>
        <v>41</v>
      </c>
      <c r="X346" s="67">
        <f>W346*G346</f>
        <v>14760</v>
      </c>
      <c r="Y346" s="67">
        <f>IF(X346&gt;V346,X346-V346,0)</f>
        <v>0</v>
      </c>
      <c r="Z346" s="72">
        <f>IF(V346&gt;X346,V346-X346,0)</f>
        <v>13240.8</v>
      </c>
      <c r="AA346" s="68">
        <f>W346*1.05</f>
        <v>43.050000000000004</v>
      </c>
      <c r="AB346" s="67">
        <f>AA346*G346</f>
        <v>15498.000000000002</v>
      </c>
      <c r="AC346" s="67">
        <f t="shared" si="32"/>
        <v>0</v>
      </c>
      <c r="AD346" s="253">
        <f t="shared" si="33"/>
        <v>12502.799999999997</v>
      </c>
      <c r="AE346" s="251" t="s">
        <v>565</v>
      </c>
    </row>
    <row r="347" spans="2:31" ht="21">
      <c r="B347" s="143"/>
      <c r="C347" s="143"/>
      <c r="D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c r="AA347" s="143"/>
      <c r="AB347" s="143"/>
      <c r="AC347" s="67">
        <f t="shared" si="32"/>
        <v>0</v>
      </c>
      <c r="AD347" s="253">
        <f t="shared" si="33"/>
        <v>0</v>
      </c>
      <c r="AE347" s="251" t="s">
        <v>565</v>
      </c>
    </row>
    <row r="348" spans="2:31" ht="100.8">
      <c r="B348" s="63">
        <v>160</v>
      </c>
      <c r="C348" s="63">
        <v>222</v>
      </c>
      <c r="D348" s="63" t="s">
        <v>196</v>
      </c>
      <c r="E348" s="73" t="s">
        <v>195</v>
      </c>
      <c r="F348" s="64" t="s">
        <v>0</v>
      </c>
      <c r="G348" s="65">
        <v>270</v>
      </c>
      <c r="H348" s="63">
        <v>4447</v>
      </c>
      <c r="I348" s="50">
        <v>228.81355932203391</v>
      </c>
      <c r="J348" s="50">
        <f>G348*H348</f>
        <v>1200690</v>
      </c>
      <c r="K348" s="51">
        <v>1725.27</v>
      </c>
      <c r="L348" s="50">
        <f>K348*G348</f>
        <v>465822.9</v>
      </c>
      <c r="M348" s="50">
        <f>IF(L348&gt;J348,L348-J348,0)</f>
        <v>0</v>
      </c>
      <c r="N348" s="50">
        <f>IF(J348&gt;L348,J348-L348,0)</f>
        <v>734867.1</v>
      </c>
      <c r="O348" s="66"/>
      <c r="P348" s="67">
        <f>O348*G348</f>
        <v>0</v>
      </c>
      <c r="Q348" s="68"/>
      <c r="R348" s="69">
        <f>Q348*G348</f>
        <v>0</v>
      </c>
      <c r="S348" s="69">
        <f>IF(R348&gt;P348,R348-P348,0)</f>
        <v>0</v>
      </c>
      <c r="T348" s="69">
        <f>IF(P348&gt;R348,P348-R348,0)</f>
        <v>0</v>
      </c>
      <c r="U348" s="70">
        <f>H348+O348</f>
        <v>4447</v>
      </c>
      <c r="V348" s="71">
        <f>U348*G348</f>
        <v>1200690</v>
      </c>
      <c r="W348" s="68">
        <f>K348+Q348</f>
        <v>1725.27</v>
      </c>
      <c r="X348" s="67">
        <f>W348*G348</f>
        <v>465822.9</v>
      </c>
      <c r="Y348" s="67">
        <f>IF(X348&gt;V348,X348-V348,0)</f>
        <v>0</v>
      </c>
      <c r="Z348" s="72">
        <f>IF(V348&gt;X348,V348-X348,0)</f>
        <v>734867.1</v>
      </c>
      <c r="AA348" s="68">
        <f>W348*1.05</f>
        <v>1811.5335</v>
      </c>
      <c r="AB348" s="67">
        <f>AA348*G348</f>
        <v>489114.04499999998</v>
      </c>
      <c r="AC348" s="67">
        <f t="shared" si="32"/>
        <v>0</v>
      </c>
      <c r="AD348" s="253">
        <f t="shared" si="33"/>
        <v>711575.95500000007</v>
      </c>
      <c r="AE348" s="251" t="s">
        <v>565</v>
      </c>
    </row>
    <row r="349" spans="2:31" ht="21">
      <c r="B349" s="143"/>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c r="AA349" s="143"/>
      <c r="AB349" s="143"/>
      <c r="AC349" s="67">
        <f t="shared" si="32"/>
        <v>0</v>
      </c>
      <c r="AD349" s="253">
        <f t="shared" si="33"/>
        <v>0</v>
      </c>
      <c r="AE349" s="251" t="s">
        <v>565</v>
      </c>
    </row>
    <row r="350" spans="2:31" ht="15">
      <c r="B350" s="63">
        <v>161</v>
      </c>
      <c r="C350" s="63">
        <v>132</v>
      </c>
      <c r="D350" s="63" t="s">
        <v>194</v>
      </c>
      <c r="E350" s="73" t="s">
        <v>193</v>
      </c>
      <c r="F350" s="64" t="s">
        <v>0</v>
      </c>
      <c r="G350" s="65">
        <v>1710</v>
      </c>
      <c r="H350" s="63">
        <v>85</v>
      </c>
      <c r="I350" s="50">
        <v>1449.1525423728815</v>
      </c>
      <c r="J350" s="50">
        <f>G350*H350</f>
        <v>145350</v>
      </c>
      <c r="K350" s="51">
        <v>93.41</v>
      </c>
      <c r="L350" s="50">
        <f>K350*G350</f>
        <v>159731.1</v>
      </c>
      <c r="M350" s="50">
        <f>IF(L350&gt;J350,L350-J350,0)</f>
        <v>14381.100000000006</v>
      </c>
      <c r="N350" s="50">
        <f>IF(J350&gt;L350,J350-L350,0)</f>
        <v>0</v>
      </c>
      <c r="O350" s="66"/>
      <c r="P350" s="67">
        <f>O350*G350</f>
        <v>0</v>
      </c>
      <c r="Q350" s="68"/>
      <c r="R350" s="69">
        <f>Q350*G350</f>
        <v>0</v>
      </c>
      <c r="S350" s="69">
        <f>IF(R350&gt;P350,R350-P350,0)</f>
        <v>0</v>
      </c>
      <c r="T350" s="69">
        <f>IF(P350&gt;R350,P350-R350,0)</f>
        <v>0</v>
      </c>
      <c r="U350" s="70">
        <f>H350+O350</f>
        <v>85</v>
      </c>
      <c r="V350" s="71">
        <f>U350*G350</f>
        <v>145350</v>
      </c>
      <c r="W350" s="68">
        <f>K350+Q350</f>
        <v>93.41</v>
      </c>
      <c r="X350" s="67">
        <f>W350*G350</f>
        <v>159731.1</v>
      </c>
      <c r="Y350" s="67">
        <f>IF(X350&gt;V350,X350-V350,0)</f>
        <v>14381.100000000006</v>
      </c>
      <c r="Z350" s="72">
        <f>IF(V350&gt;X350,V350-X350,0)</f>
        <v>0</v>
      </c>
      <c r="AA350" s="68">
        <v>85</v>
      </c>
      <c r="AB350" s="67">
        <f>AA350*G350</f>
        <v>145350</v>
      </c>
      <c r="AC350" s="67">
        <f t="shared" si="32"/>
        <v>0</v>
      </c>
      <c r="AD350" s="253">
        <f t="shared" si="33"/>
        <v>0</v>
      </c>
      <c r="AE350" s="251" t="s">
        <v>565</v>
      </c>
    </row>
    <row r="351" spans="2:31" ht="21">
      <c r="B351" s="143"/>
      <c r="C351" s="143"/>
      <c r="D351" s="143"/>
      <c r="E351" s="146" t="s">
        <v>553</v>
      </c>
      <c r="F351" s="143"/>
      <c r="G351" s="65">
        <v>1710</v>
      </c>
      <c r="H351" s="143"/>
      <c r="I351" s="143"/>
      <c r="J351" s="143"/>
      <c r="K351" s="143"/>
      <c r="L351" s="143"/>
      <c r="M351" s="143"/>
      <c r="N351" s="143"/>
      <c r="O351" s="143"/>
      <c r="P351" s="143"/>
      <c r="Q351" s="143"/>
      <c r="R351" s="143"/>
      <c r="S351" s="143"/>
      <c r="T351" s="143"/>
      <c r="U351" s="143"/>
      <c r="V351" s="71"/>
      <c r="W351" s="143"/>
      <c r="X351" s="143"/>
      <c r="Y351" s="143"/>
      <c r="Z351" s="143"/>
      <c r="AA351" s="270">
        <v>13.080500000000001</v>
      </c>
      <c r="AB351" s="67">
        <f>AA351*G351</f>
        <v>22367.655000000002</v>
      </c>
      <c r="AC351" s="67">
        <f t="shared" si="32"/>
        <v>22367.655000000002</v>
      </c>
      <c r="AD351" s="253">
        <f t="shared" si="33"/>
        <v>0</v>
      </c>
      <c r="AE351" s="251" t="s">
        <v>565</v>
      </c>
    </row>
    <row r="352" spans="2:31" ht="15">
      <c r="B352" s="63">
        <v>162</v>
      </c>
      <c r="C352" s="63">
        <v>133</v>
      </c>
      <c r="D352" s="63" t="s">
        <v>192</v>
      </c>
      <c r="E352" s="73" t="s">
        <v>191</v>
      </c>
      <c r="F352" s="64" t="s">
        <v>0</v>
      </c>
      <c r="G352" s="65">
        <v>1440</v>
      </c>
      <c r="H352" s="63">
        <v>225</v>
      </c>
      <c r="I352" s="50">
        <v>1220.3389830508474</v>
      </c>
      <c r="J352" s="50">
        <f>G352*H352</f>
        <v>324000</v>
      </c>
      <c r="K352" s="51">
        <v>372.89</v>
      </c>
      <c r="L352" s="50">
        <f>K352*G352</f>
        <v>536961.6</v>
      </c>
      <c r="M352" s="50">
        <f>IF(L352&gt;J352,L352-J352,0)</f>
        <v>212961.59999999998</v>
      </c>
      <c r="N352" s="50">
        <f>IF(J352&gt;L352,J352-L352,0)</f>
        <v>0</v>
      </c>
      <c r="O352" s="66"/>
      <c r="P352" s="67">
        <f>O352*G352</f>
        <v>0</v>
      </c>
      <c r="Q352" s="68"/>
      <c r="R352" s="69">
        <f>Q352*G352</f>
        <v>0</v>
      </c>
      <c r="S352" s="69">
        <f>IF(R352&gt;P352,R352-P352,0)</f>
        <v>0</v>
      </c>
      <c r="T352" s="69">
        <f>IF(P352&gt;R352,P352-R352,0)</f>
        <v>0</v>
      </c>
      <c r="U352" s="70">
        <f>H352+O352</f>
        <v>225</v>
      </c>
      <c r="V352" s="71">
        <f>U352*G352</f>
        <v>324000</v>
      </c>
      <c r="W352" s="68">
        <f>K352+Q352</f>
        <v>372.89</v>
      </c>
      <c r="X352" s="67">
        <f>W352*G352</f>
        <v>536961.6</v>
      </c>
      <c r="Y352" s="67">
        <f>IF(X352&gt;V352,X352-V352,0)</f>
        <v>212961.59999999998</v>
      </c>
      <c r="Z352" s="72">
        <f>IF(V352&gt;X352,V352-X352,0)</f>
        <v>0</v>
      </c>
      <c r="AA352" s="270">
        <v>225</v>
      </c>
      <c r="AB352" s="67">
        <f>AA352*G352</f>
        <v>324000</v>
      </c>
      <c r="AC352" s="67">
        <f t="shared" si="32"/>
        <v>0</v>
      </c>
      <c r="AD352" s="253">
        <f t="shared" si="33"/>
        <v>0</v>
      </c>
      <c r="AE352" s="251" t="s">
        <v>565</v>
      </c>
    </row>
    <row r="353" spans="2:31" ht="21">
      <c r="B353" s="143"/>
      <c r="C353" s="143"/>
      <c r="D353" s="143"/>
      <c r="E353" s="146" t="s">
        <v>553</v>
      </c>
      <c r="F353" s="143"/>
      <c r="G353" s="65">
        <v>1440</v>
      </c>
      <c r="H353" s="143"/>
      <c r="I353" s="143"/>
      <c r="J353" s="143"/>
      <c r="K353" s="143"/>
      <c r="L353" s="143"/>
      <c r="M353" s="143"/>
      <c r="N353" s="143"/>
      <c r="O353" s="143"/>
      <c r="P353" s="143"/>
      <c r="Q353" s="143"/>
      <c r="R353" s="143"/>
      <c r="S353" s="143"/>
      <c r="T353" s="143"/>
      <c r="U353" s="143"/>
      <c r="V353" s="71"/>
      <c r="W353" s="143"/>
      <c r="X353" s="143"/>
      <c r="Y353" s="143"/>
      <c r="Z353" s="143"/>
      <c r="AA353" s="270">
        <v>115</v>
      </c>
      <c r="AB353" s="67">
        <f>AA353*G353</f>
        <v>165600</v>
      </c>
      <c r="AC353" s="67">
        <f t="shared" si="32"/>
        <v>165600</v>
      </c>
      <c r="AD353" s="253">
        <f t="shared" si="33"/>
        <v>0</v>
      </c>
      <c r="AE353" s="251" t="s">
        <v>565</v>
      </c>
    </row>
    <row r="354" spans="2:31" ht="15">
      <c r="B354" s="63">
        <v>163</v>
      </c>
      <c r="C354" s="63">
        <v>134</v>
      </c>
      <c r="D354" s="63" t="s">
        <v>190</v>
      </c>
      <c r="E354" s="73" t="s">
        <v>189</v>
      </c>
      <c r="F354" s="64" t="s">
        <v>0</v>
      </c>
      <c r="G354" s="65">
        <v>1440</v>
      </c>
      <c r="H354" s="63">
        <v>350</v>
      </c>
      <c r="I354" s="50">
        <v>1220.3389830508474</v>
      </c>
      <c r="J354" s="50">
        <f>G354*H354</f>
        <v>504000</v>
      </c>
      <c r="K354" s="51">
        <v>257.35000000000002</v>
      </c>
      <c r="L354" s="50">
        <f>K354*G354</f>
        <v>370584.00000000006</v>
      </c>
      <c r="M354" s="50">
        <f>IF(L354&gt;J354,L354-J354,0)</f>
        <v>0</v>
      </c>
      <c r="N354" s="50">
        <f>IF(J354&gt;L354,J354-L354,0)</f>
        <v>133415.99999999994</v>
      </c>
      <c r="O354" s="66"/>
      <c r="P354" s="67">
        <f>O354*G354</f>
        <v>0</v>
      </c>
      <c r="Q354" s="68"/>
      <c r="R354" s="69">
        <f>Q354*G354</f>
        <v>0</v>
      </c>
      <c r="S354" s="69">
        <f>IF(R354&gt;P354,R354-P354,0)</f>
        <v>0</v>
      </c>
      <c r="T354" s="69">
        <f>IF(P354&gt;R354,P354-R354,0)</f>
        <v>0</v>
      </c>
      <c r="U354" s="70">
        <f>H354+O354</f>
        <v>350</v>
      </c>
      <c r="V354" s="71">
        <f>U354*G354</f>
        <v>504000</v>
      </c>
      <c r="W354" s="68">
        <f>K354+Q354</f>
        <v>257.35000000000002</v>
      </c>
      <c r="X354" s="67">
        <f>W354*G354</f>
        <v>370584.00000000006</v>
      </c>
      <c r="Y354" s="67">
        <f>IF(X354&gt;V354,X354-V354,0)</f>
        <v>0</v>
      </c>
      <c r="Z354" s="72">
        <f>IF(V354&gt;X354,V354-X354,0)</f>
        <v>133415.99999999994</v>
      </c>
      <c r="AA354" s="68">
        <f>W354*1.05</f>
        <v>270.21750000000003</v>
      </c>
      <c r="AB354" s="67">
        <f>AA354*G354</f>
        <v>389113.20000000007</v>
      </c>
      <c r="AC354" s="67">
        <f t="shared" si="32"/>
        <v>0</v>
      </c>
      <c r="AD354" s="253">
        <f t="shared" si="33"/>
        <v>114886.79999999993</v>
      </c>
      <c r="AE354" s="251" t="s">
        <v>565</v>
      </c>
    </row>
    <row r="355" spans="2:31" ht="21">
      <c r="B355" s="143"/>
      <c r="C355" s="143"/>
      <c r="D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c r="AA355" s="143"/>
      <c r="AB355" s="143"/>
      <c r="AC355" s="67">
        <f t="shared" si="32"/>
        <v>0</v>
      </c>
      <c r="AD355" s="253">
        <f t="shared" si="33"/>
        <v>0</v>
      </c>
      <c r="AE355" s="251" t="s">
        <v>565</v>
      </c>
    </row>
    <row r="356" spans="2:31" ht="28.8">
      <c r="B356" s="63">
        <v>164</v>
      </c>
      <c r="C356" s="63">
        <v>135</v>
      </c>
      <c r="D356" s="63" t="s">
        <v>188</v>
      </c>
      <c r="E356" s="73" t="s">
        <v>187</v>
      </c>
      <c r="F356" s="64" t="s">
        <v>0</v>
      </c>
      <c r="G356" s="65">
        <v>360</v>
      </c>
      <c r="H356" s="63">
        <v>4447</v>
      </c>
      <c r="I356" s="50">
        <v>305.08474576271186</v>
      </c>
      <c r="J356" s="50">
        <f>G356*H356</f>
        <v>1600920</v>
      </c>
      <c r="K356" s="51">
        <v>1306.68</v>
      </c>
      <c r="L356" s="50">
        <f>K356*G356</f>
        <v>470404.80000000005</v>
      </c>
      <c r="M356" s="50">
        <f>IF(L356&gt;J356,L356-J356,0)</f>
        <v>0</v>
      </c>
      <c r="N356" s="50">
        <f>IF(J356&gt;L356,J356-L356,0)</f>
        <v>1130515.2</v>
      </c>
      <c r="O356" s="66"/>
      <c r="P356" s="67">
        <f>O356*G356</f>
        <v>0</v>
      </c>
      <c r="Q356" s="68"/>
      <c r="R356" s="69">
        <f>Q356*G356</f>
        <v>0</v>
      </c>
      <c r="S356" s="69">
        <f>IF(R356&gt;P356,R356-P356,0)</f>
        <v>0</v>
      </c>
      <c r="T356" s="69">
        <f>IF(P356&gt;R356,P356-R356,0)</f>
        <v>0</v>
      </c>
      <c r="U356" s="70">
        <f>H356+O356</f>
        <v>4447</v>
      </c>
      <c r="V356" s="71">
        <f>U356*G356</f>
        <v>1600920</v>
      </c>
      <c r="W356" s="68">
        <f>K356+Q356</f>
        <v>1306.68</v>
      </c>
      <c r="X356" s="67">
        <f>W356*G356</f>
        <v>470404.80000000005</v>
      </c>
      <c r="Y356" s="67">
        <f>IF(X356&gt;V356,X356-V356,0)</f>
        <v>0</v>
      </c>
      <c r="Z356" s="72">
        <f>IF(V356&gt;X356,V356-X356,0)</f>
        <v>1130515.2</v>
      </c>
      <c r="AA356" s="68">
        <f>W356*1.05</f>
        <v>1372.0140000000001</v>
      </c>
      <c r="AB356" s="67">
        <f>AA356*G356</f>
        <v>493925.04000000004</v>
      </c>
      <c r="AC356" s="67">
        <f t="shared" si="32"/>
        <v>0</v>
      </c>
      <c r="AD356" s="253">
        <f t="shared" si="33"/>
        <v>1106994.96</v>
      </c>
      <c r="AE356" s="251" t="s">
        <v>565</v>
      </c>
    </row>
    <row r="357" spans="2:31" ht="21">
      <c r="B357" s="143"/>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c r="AA357" s="143"/>
      <c r="AB357" s="143"/>
      <c r="AC357" s="67">
        <f t="shared" si="32"/>
        <v>0</v>
      </c>
      <c r="AD357" s="253">
        <f t="shared" si="33"/>
        <v>0</v>
      </c>
      <c r="AE357" s="251" t="s">
        <v>565</v>
      </c>
    </row>
    <row r="358" spans="2:31" ht="15">
      <c r="B358" s="63">
        <v>165</v>
      </c>
      <c r="C358" s="63">
        <v>136</v>
      </c>
      <c r="D358" s="63" t="s">
        <v>186</v>
      </c>
      <c r="E358" s="73" t="s">
        <v>185</v>
      </c>
      <c r="F358" s="64" t="s">
        <v>0</v>
      </c>
      <c r="G358" s="65">
        <v>360</v>
      </c>
      <c r="H358" s="63">
        <v>313</v>
      </c>
      <c r="I358" s="50">
        <v>305.08474576271186</v>
      </c>
      <c r="J358" s="50">
        <f>G358*H358</f>
        <v>112680</v>
      </c>
      <c r="K358" s="51">
        <v>60</v>
      </c>
      <c r="L358" s="50">
        <f>K358*G358</f>
        <v>21600</v>
      </c>
      <c r="M358" s="50">
        <f>IF(L358&gt;J358,L358-J358,0)</f>
        <v>0</v>
      </c>
      <c r="N358" s="50">
        <f>IF(J358&gt;L358,J358-L358,0)</f>
        <v>91080</v>
      </c>
      <c r="O358" s="66"/>
      <c r="P358" s="67">
        <f>O358*G358</f>
        <v>0</v>
      </c>
      <c r="Q358" s="68"/>
      <c r="R358" s="69">
        <f>Q358*G358</f>
        <v>0</v>
      </c>
      <c r="S358" s="69">
        <f>IF(R358&gt;P358,R358-P358,0)</f>
        <v>0</v>
      </c>
      <c r="T358" s="69">
        <f>IF(P358&gt;R358,P358-R358,0)</f>
        <v>0</v>
      </c>
      <c r="U358" s="70">
        <f>H358+O358</f>
        <v>313</v>
      </c>
      <c r="V358" s="71">
        <f>U358*G358</f>
        <v>112680</v>
      </c>
      <c r="W358" s="68">
        <f>K358+Q358</f>
        <v>60</v>
      </c>
      <c r="X358" s="67">
        <f>W358*G358</f>
        <v>21600</v>
      </c>
      <c r="Y358" s="67">
        <f>IF(X358&gt;V358,X358-V358,0)</f>
        <v>0</v>
      </c>
      <c r="Z358" s="72">
        <f>IF(V358&gt;X358,V358-X358,0)</f>
        <v>91080</v>
      </c>
      <c r="AA358" s="68">
        <v>75</v>
      </c>
      <c r="AB358" s="67">
        <f>AA358*G358</f>
        <v>27000</v>
      </c>
      <c r="AC358" s="67">
        <f t="shared" si="32"/>
        <v>0</v>
      </c>
      <c r="AD358" s="253">
        <f t="shared" si="33"/>
        <v>85680</v>
      </c>
      <c r="AE358" s="251" t="s">
        <v>565</v>
      </c>
    </row>
    <row r="359" spans="2:31" ht="21">
      <c r="B359" s="143"/>
      <c r="C359" s="143"/>
      <c r="D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c r="AA359" s="143"/>
      <c r="AB359" s="143"/>
      <c r="AC359" s="67">
        <f t="shared" si="32"/>
        <v>0</v>
      </c>
      <c r="AD359" s="253">
        <f t="shared" si="33"/>
        <v>0</v>
      </c>
      <c r="AE359" s="251" t="s">
        <v>565</v>
      </c>
    </row>
    <row r="360" spans="2:31" ht="15">
      <c r="B360" s="63">
        <v>166</v>
      </c>
      <c r="C360" s="63">
        <v>137</v>
      </c>
      <c r="D360" s="63" t="s">
        <v>184</v>
      </c>
      <c r="E360" s="73" t="s">
        <v>183</v>
      </c>
      <c r="F360" s="64" t="s">
        <v>0</v>
      </c>
      <c r="G360" s="65">
        <v>270</v>
      </c>
      <c r="H360" s="63">
        <v>88</v>
      </c>
      <c r="I360" s="50">
        <v>228.81355932203391</v>
      </c>
      <c r="J360" s="50">
        <f>G360*H360</f>
        <v>23760</v>
      </c>
      <c r="K360" s="51">
        <v>120.4</v>
      </c>
      <c r="L360" s="50">
        <f>K360*G360</f>
        <v>32508</v>
      </c>
      <c r="M360" s="50">
        <f>IF(L360&gt;J360,L360-J360,0)</f>
        <v>8748</v>
      </c>
      <c r="N360" s="50">
        <f>IF(J360&gt;L360,J360-L360,0)</f>
        <v>0</v>
      </c>
      <c r="O360" s="66"/>
      <c r="P360" s="67">
        <f>O360*G360</f>
        <v>0</v>
      </c>
      <c r="Q360" s="68"/>
      <c r="R360" s="69">
        <f>Q360*G360</f>
        <v>0</v>
      </c>
      <c r="S360" s="69">
        <f>IF(R360&gt;P360,R360-P360,0)</f>
        <v>0</v>
      </c>
      <c r="T360" s="69">
        <f>IF(P360&gt;R360,P360-R360,0)</f>
        <v>0</v>
      </c>
      <c r="U360" s="70">
        <f>H360+O360</f>
        <v>88</v>
      </c>
      <c r="V360" s="71">
        <f>U360*G360</f>
        <v>23760</v>
      </c>
      <c r="W360" s="68">
        <f>K360+Q360</f>
        <v>120.4</v>
      </c>
      <c r="X360" s="67">
        <f>W360*G360</f>
        <v>32508</v>
      </c>
      <c r="Y360" s="67">
        <f>IF(X360&gt;V360,X360-V360,0)</f>
        <v>8748</v>
      </c>
      <c r="Z360" s="72">
        <f>IF(V360&gt;X360,V360-X360,0)</f>
        <v>0</v>
      </c>
      <c r="AA360" s="68">
        <v>88</v>
      </c>
      <c r="AB360" s="67">
        <f>AA360*G360</f>
        <v>23760</v>
      </c>
      <c r="AC360" s="67">
        <f t="shared" si="32"/>
        <v>0</v>
      </c>
      <c r="AD360" s="253">
        <f t="shared" si="33"/>
        <v>0</v>
      </c>
      <c r="AE360" s="251" t="s">
        <v>565</v>
      </c>
    </row>
    <row r="361" spans="2:31" ht="21">
      <c r="B361" s="143"/>
      <c r="C361" s="143"/>
      <c r="D361" s="143"/>
      <c r="E361" s="146" t="s">
        <v>553</v>
      </c>
      <c r="F361" s="143"/>
      <c r="G361" s="65">
        <v>270</v>
      </c>
      <c r="H361" s="143"/>
      <c r="I361" s="143"/>
      <c r="J361" s="143"/>
      <c r="K361" s="143"/>
      <c r="L361" s="143"/>
      <c r="M361" s="143"/>
      <c r="N361" s="143"/>
      <c r="O361" s="143"/>
      <c r="P361" s="143"/>
      <c r="Q361" s="143"/>
      <c r="R361" s="143"/>
      <c r="S361" s="143"/>
      <c r="T361" s="143"/>
      <c r="U361" s="143"/>
      <c r="V361" s="71"/>
      <c r="W361" s="143"/>
      <c r="X361" s="143"/>
      <c r="Y361" s="143"/>
      <c r="Z361" s="143"/>
      <c r="AA361" s="270">
        <v>38.420000000000016</v>
      </c>
      <c r="AB361" s="67">
        <f>AA361*G361</f>
        <v>10373.400000000005</v>
      </c>
      <c r="AC361" s="67">
        <f t="shared" si="32"/>
        <v>10373.400000000005</v>
      </c>
      <c r="AD361" s="253">
        <f t="shared" si="33"/>
        <v>0</v>
      </c>
      <c r="AE361" s="251" t="s">
        <v>565</v>
      </c>
    </row>
    <row r="362" spans="2:31" ht="15">
      <c r="B362" s="63">
        <v>167</v>
      </c>
      <c r="C362" s="63">
        <v>138</v>
      </c>
      <c r="D362" s="63" t="s">
        <v>182</v>
      </c>
      <c r="E362" s="73" t="s">
        <v>181</v>
      </c>
      <c r="F362" s="64" t="s">
        <v>0</v>
      </c>
      <c r="G362" s="65">
        <v>9000</v>
      </c>
      <c r="H362" s="63">
        <v>100</v>
      </c>
      <c r="I362" s="50">
        <v>7627.1186440677966</v>
      </c>
      <c r="J362" s="50">
        <f>G362*H362</f>
        <v>900000</v>
      </c>
      <c r="K362" s="51">
        <v>0</v>
      </c>
      <c r="L362" s="50">
        <f>K362*G362</f>
        <v>0</v>
      </c>
      <c r="M362" s="50">
        <f>IF(L362&gt;J362,L362-J362,0)</f>
        <v>0</v>
      </c>
      <c r="N362" s="50">
        <f>IF(J362&gt;L362,J362-L362,0)</f>
        <v>900000</v>
      </c>
      <c r="O362" s="66"/>
      <c r="P362" s="67">
        <f>O362*G362</f>
        <v>0</v>
      </c>
      <c r="Q362" s="68"/>
      <c r="R362" s="69">
        <f>Q362*G362</f>
        <v>0</v>
      </c>
      <c r="S362" s="69">
        <f>IF(R362&gt;P362,R362-P362,0)</f>
        <v>0</v>
      </c>
      <c r="T362" s="69">
        <f>IF(P362&gt;R362,P362-R362,0)</f>
        <v>0</v>
      </c>
      <c r="U362" s="70">
        <f>H362+O362</f>
        <v>100</v>
      </c>
      <c r="V362" s="71">
        <f>U362*G362</f>
        <v>900000</v>
      </c>
      <c r="W362" s="68">
        <f>K362+Q362</f>
        <v>0</v>
      </c>
      <c r="X362" s="67">
        <f>W362*G362</f>
        <v>0</v>
      </c>
      <c r="Y362" s="67">
        <f>IF(X362&gt;V362,X362-V362,0)</f>
        <v>0</v>
      </c>
      <c r="Z362" s="72">
        <f>IF(V362&gt;X362,V362-X362,0)</f>
        <v>900000</v>
      </c>
      <c r="AA362" s="68">
        <f>W362*1.05</f>
        <v>0</v>
      </c>
      <c r="AB362" s="67">
        <f>AA362*G362</f>
        <v>0</v>
      </c>
      <c r="AC362" s="67">
        <f t="shared" si="32"/>
        <v>0</v>
      </c>
      <c r="AD362" s="253">
        <f t="shared" si="33"/>
        <v>900000</v>
      </c>
      <c r="AE362" s="251" t="s">
        <v>565</v>
      </c>
    </row>
    <row r="363" spans="2:31" ht="21">
      <c r="B363" s="143"/>
      <c r="C363" s="143"/>
      <c r="D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c r="AA363" s="143"/>
      <c r="AB363" s="143"/>
      <c r="AC363" s="67">
        <f t="shared" si="32"/>
        <v>0</v>
      </c>
      <c r="AD363" s="253">
        <f t="shared" si="33"/>
        <v>0</v>
      </c>
      <c r="AE363" s="251" t="s">
        <v>565</v>
      </c>
    </row>
    <row r="364" spans="2:31" ht="15">
      <c r="B364" s="63">
        <v>168</v>
      </c>
      <c r="C364" s="63">
        <v>139</v>
      </c>
      <c r="D364" s="63" t="s">
        <v>180</v>
      </c>
      <c r="E364" s="73" t="s">
        <v>179</v>
      </c>
      <c r="F364" s="64" t="s">
        <v>0</v>
      </c>
      <c r="G364" s="65">
        <v>12000</v>
      </c>
      <c r="H364" s="63">
        <v>7</v>
      </c>
      <c r="I364" s="50">
        <v>10169.491525423729</v>
      </c>
      <c r="J364" s="50">
        <f>G364*H364</f>
        <v>84000</v>
      </c>
      <c r="K364" s="51">
        <v>15.73</v>
      </c>
      <c r="L364" s="50">
        <f>K364*G364</f>
        <v>188760</v>
      </c>
      <c r="M364" s="50">
        <f>IF(L364&gt;J364,L364-J364,0)</f>
        <v>104760</v>
      </c>
      <c r="N364" s="50">
        <f>IF(J364&gt;L364,J364-L364,0)</f>
        <v>0</v>
      </c>
      <c r="O364" s="66"/>
      <c r="P364" s="67">
        <f>O364*G364</f>
        <v>0</v>
      </c>
      <c r="Q364" s="68"/>
      <c r="R364" s="69">
        <f>Q364*G364</f>
        <v>0</v>
      </c>
      <c r="S364" s="69">
        <f>IF(R364&gt;P364,R364-P364,0)</f>
        <v>0</v>
      </c>
      <c r="T364" s="69">
        <f>IF(P364&gt;R364,P364-R364,0)</f>
        <v>0</v>
      </c>
      <c r="U364" s="70">
        <f>H364+O364</f>
        <v>7</v>
      </c>
      <c r="V364" s="71">
        <f>U364*G364</f>
        <v>84000</v>
      </c>
      <c r="W364" s="68">
        <f>K364+Q364</f>
        <v>15.73</v>
      </c>
      <c r="X364" s="67">
        <f>W364*G364</f>
        <v>188760</v>
      </c>
      <c r="Y364" s="67">
        <f>IF(X364&gt;V364,X364-V364,0)</f>
        <v>104760</v>
      </c>
      <c r="Z364" s="72">
        <f>IF(V364&gt;X364,V364-X364,0)</f>
        <v>0</v>
      </c>
      <c r="AA364" s="68">
        <v>7</v>
      </c>
      <c r="AB364" s="67">
        <f>AA364*G364</f>
        <v>84000</v>
      </c>
      <c r="AC364" s="67">
        <f t="shared" si="32"/>
        <v>0</v>
      </c>
      <c r="AD364" s="253">
        <f t="shared" si="33"/>
        <v>0</v>
      </c>
      <c r="AE364" s="251" t="s">
        <v>565</v>
      </c>
    </row>
    <row r="365" spans="2:31" ht="21">
      <c r="B365" s="143"/>
      <c r="C365" s="143"/>
      <c r="D365" s="143"/>
      <c r="E365" s="146" t="s">
        <v>553</v>
      </c>
      <c r="F365" s="143"/>
      <c r="G365" s="65">
        <v>12000</v>
      </c>
      <c r="H365" s="143"/>
      <c r="I365" s="143"/>
      <c r="J365" s="143"/>
      <c r="K365" s="143"/>
      <c r="L365" s="143"/>
      <c r="M365" s="143"/>
      <c r="N365" s="143"/>
      <c r="O365" s="143"/>
      <c r="P365" s="143"/>
      <c r="Q365" s="143"/>
      <c r="R365" s="143"/>
      <c r="S365" s="143"/>
      <c r="T365" s="143"/>
      <c r="U365" s="143"/>
      <c r="V365" s="71"/>
      <c r="W365" s="143"/>
      <c r="X365" s="143"/>
      <c r="Y365" s="143"/>
      <c r="Z365" s="143"/>
      <c r="AA365" s="270">
        <v>9.5165000000000006</v>
      </c>
      <c r="AB365" s="67">
        <f>AA365*G365</f>
        <v>114198.00000000001</v>
      </c>
      <c r="AC365" s="67">
        <f t="shared" si="32"/>
        <v>114198.00000000001</v>
      </c>
      <c r="AD365" s="253">
        <f t="shared" si="33"/>
        <v>0</v>
      </c>
      <c r="AE365" s="251" t="s">
        <v>565</v>
      </c>
    </row>
    <row r="366" spans="2:31" ht="15">
      <c r="B366" s="63">
        <v>169</v>
      </c>
      <c r="C366" s="63">
        <v>140</v>
      </c>
      <c r="D366" s="63" t="s">
        <v>178</v>
      </c>
      <c r="E366" s="73" t="s">
        <v>177</v>
      </c>
      <c r="F366" s="64" t="s">
        <v>0</v>
      </c>
      <c r="G366" s="65">
        <v>9000</v>
      </c>
      <c r="H366" s="63">
        <v>15</v>
      </c>
      <c r="I366" s="50">
        <v>7627.1186440677966</v>
      </c>
      <c r="J366" s="50">
        <f>G366*H366</f>
        <v>135000</v>
      </c>
      <c r="K366" s="51">
        <v>43.12</v>
      </c>
      <c r="L366" s="50">
        <f>K366*G366</f>
        <v>388080</v>
      </c>
      <c r="M366" s="50">
        <f>IF(L366&gt;J366,L366-J366,0)</f>
        <v>253080</v>
      </c>
      <c r="N366" s="50">
        <f>IF(J366&gt;L366,J366-L366,0)</f>
        <v>0</v>
      </c>
      <c r="O366" s="66"/>
      <c r="P366" s="67">
        <f>O366*G366</f>
        <v>0</v>
      </c>
      <c r="Q366" s="68"/>
      <c r="R366" s="69">
        <f>Q366*G366</f>
        <v>0</v>
      </c>
      <c r="S366" s="69">
        <f>IF(R366&gt;P366,R366-P366,0)</f>
        <v>0</v>
      </c>
      <c r="T366" s="69">
        <f>IF(P366&gt;R366,P366-R366,0)</f>
        <v>0</v>
      </c>
      <c r="U366" s="70">
        <f>H366+O366</f>
        <v>15</v>
      </c>
      <c r="V366" s="71">
        <f>U366*G366</f>
        <v>135000</v>
      </c>
      <c r="W366" s="68">
        <f>K366+Q366</f>
        <v>43.12</v>
      </c>
      <c r="X366" s="67">
        <f>W366*G366</f>
        <v>388080</v>
      </c>
      <c r="Y366" s="67">
        <f>IF(X366&gt;V366,X366-V366,0)</f>
        <v>253080</v>
      </c>
      <c r="Z366" s="72">
        <f>IF(V366&gt;X366,V366-X366,0)</f>
        <v>0</v>
      </c>
      <c r="AA366" s="68">
        <v>15</v>
      </c>
      <c r="AB366" s="67">
        <f>AA366*G366</f>
        <v>135000</v>
      </c>
      <c r="AC366" s="67">
        <f t="shared" si="32"/>
        <v>0</v>
      </c>
      <c r="AD366" s="253">
        <f t="shared" si="33"/>
        <v>0</v>
      </c>
      <c r="AE366" s="251" t="s">
        <v>565</v>
      </c>
    </row>
    <row r="367" spans="2:31" ht="21">
      <c r="B367" s="143"/>
      <c r="C367" s="143"/>
      <c r="D367" s="143"/>
      <c r="E367" s="146" t="s">
        <v>553</v>
      </c>
      <c r="F367" s="143"/>
      <c r="G367" s="65">
        <v>9000</v>
      </c>
      <c r="H367" s="143"/>
      <c r="I367" s="143"/>
      <c r="J367" s="143"/>
      <c r="K367" s="143"/>
      <c r="L367" s="143"/>
      <c r="M367" s="143"/>
      <c r="N367" s="143"/>
      <c r="O367" s="143"/>
      <c r="P367" s="143"/>
      <c r="Q367" s="143"/>
      <c r="R367" s="143"/>
      <c r="S367" s="143"/>
      <c r="T367" s="143"/>
      <c r="U367" s="143"/>
      <c r="V367" s="71"/>
      <c r="W367" s="143"/>
      <c r="X367" s="143"/>
      <c r="Y367" s="143"/>
      <c r="Z367" s="143"/>
      <c r="AA367" s="270">
        <v>30.275999999999996</v>
      </c>
      <c r="AB367" s="67">
        <f>AA367*G367</f>
        <v>272483.99999999994</v>
      </c>
      <c r="AC367" s="67">
        <f t="shared" si="32"/>
        <v>272483.99999999994</v>
      </c>
      <c r="AD367" s="253">
        <f t="shared" si="33"/>
        <v>0</v>
      </c>
      <c r="AE367" s="251" t="s">
        <v>565</v>
      </c>
    </row>
    <row r="368" spans="2:31" ht="15">
      <c r="B368" s="63">
        <v>170</v>
      </c>
      <c r="C368" s="63">
        <v>141</v>
      </c>
      <c r="D368" s="63" t="s">
        <v>176</v>
      </c>
      <c r="E368" s="73" t="s">
        <v>175</v>
      </c>
      <c r="F368" s="64" t="s">
        <v>0</v>
      </c>
      <c r="G368" s="65">
        <v>1800</v>
      </c>
      <c r="H368" s="63">
        <v>150</v>
      </c>
      <c r="I368" s="50">
        <v>1525.4237288135594</v>
      </c>
      <c r="J368" s="50">
        <f>G368*H368</f>
        <v>270000</v>
      </c>
      <c r="K368" s="51">
        <v>120.4</v>
      </c>
      <c r="L368" s="50">
        <f>K368*G368</f>
        <v>216720</v>
      </c>
      <c r="M368" s="50">
        <f>IF(L368&gt;J368,L368-J368,0)</f>
        <v>0</v>
      </c>
      <c r="N368" s="50">
        <f>IF(J368&gt;L368,J368-L368,0)</f>
        <v>53280</v>
      </c>
      <c r="O368" s="66"/>
      <c r="P368" s="67">
        <f>O368*G368</f>
        <v>0</v>
      </c>
      <c r="Q368" s="68"/>
      <c r="R368" s="69">
        <f>Q368*G368</f>
        <v>0</v>
      </c>
      <c r="S368" s="69">
        <f>IF(R368&gt;P368,R368-P368,0)</f>
        <v>0</v>
      </c>
      <c r="T368" s="69">
        <f>IF(P368&gt;R368,P368-R368,0)</f>
        <v>0</v>
      </c>
      <c r="U368" s="70">
        <f>H368+O368</f>
        <v>150</v>
      </c>
      <c r="V368" s="71">
        <f>U368*G368</f>
        <v>270000</v>
      </c>
      <c r="W368" s="68">
        <f>K368+Q368</f>
        <v>120.4</v>
      </c>
      <c r="X368" s="67">
        <f>W368*G368</f>
        <v>216720</v>
      </c>
      <c r="Y368" s="67">
        <f>IF(X368&gt;V368,X368-V368,0)</f>
        <v>0</v>
      </c>
      <c r="Z368" s="72">
        <f>IF(V368&gt;X368,V368-X368,0)</f>
        <v>53280</v>
      </c>
      <c r="AA368" s="68">
        <f>W368*1.05</f>
        <v>126.42000000000002</v>
      </c>
      <c r="AB368" s="67">
        <f>AA368*G368</f>
        <v>227556.00000000003</v>
      </c>
      <c r="AC368" s="67">
        <f t="shared" si="32"/>
        <v>0</v>
      </c>
      <c r="AD368" s="253">
        <f t="shared" si="33"/>
        <v>42443.999999999971</v>
      </c>
      <c r="AE368" s="251" t="s">
        <v>565</v>
      </c>
    </row>
    <row r="369" spans="2:31" ht="21">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c r="AA369" s="143"/>
      <c r="AB369" s="143"/>
      <c r="AC369" s="67">
        <f t="shared" si="32"/>
        <v>0</v>
      </c>
      <c r="AD369" s="253">
        <f t="shared" si="33"/>
        <v>0</v>
      </c>
      <c r="AE369" s="251" t="s">
        <v>565</v>
      </c>
    </row>
    <row r="370" spans="2:31" ht="28.8">
      <c r="B370" s="63">
        <v>171</v>
      </c>
      <c r="C370" s="63">
        <v>142</v>
      </c>
      <c r="D370" s="63" t="s">
        <v>174</v>
      </c>
      <c r="E370" s="80" t="s">
        <v>173</v>
      </c>
      <c r="F370" s="64" t="s">
        <v>0</v>
      </c>
      <c r="G370" s="65">
        <v>6300</v>
      </c>
      <c r="H370" s="63">
        <v>50</v>
      </c>
      <c r="I370" s="50">
        <v>5338.9830508474579</v>
      </c>
      <c r="J370" s="50">
        <f>G370*H370</f>
        <v>315000</v>
      </c>
      <c r="K370" s="51">
        <v>402.07</v>
      </c>
      <c r="L370" s="50">
        <f>K370*G370</f>
        <v>2533041</v>
      </c>
      <c r="M370" s="50">
        <f>IF(L370&gt;J370,L370-J370,0)</f>
        <v>2218041</v>
      </c>
      <c r="N370" s="50">
        <f>IF(J370&gt;L370,J370-L370,0)</f>
        <v>0</v>
      </c>
      <c r="O370" s="66"/>
      <c r="P370" s="67">
        <f>O370*G370</f>
        <v>0</v>
      </c>
      <c r="Q370" s="68"/>
      <c r="R370" s="69">
        <f>Q370*G370</f>
        <v>0</v>
      </c>
      <c r="S370" s="69">
        <f>IF(R370&gt;P370,R370-P370,0)</f>
        <v>0</v>
      </c>
      <c r="T370" s="69">
        <f>IF(P370&gt;R370,P370-R370,0)</f>
        <v>0</v>
      </c>
      <c r="U370" s="70">
        <f>H370+O370</f>
        <v>50</v>
      </c>
      <c r="V370" s="71">
        <f>U370*G370</f>
        <v>315000</v>
      </c>
      <c r="W370" s="68">
        <v>341</v>
      </c>
      <c r="X370" s="67">
        <f>W370*G370</f>
        <v>2148300</v>
      </c>
      <c r="Y370" s="67">
        <f>IF(X370&gt;V370,X370-V370,0)</f>
        <v>1833300</v>
      </c>
      <c r="Z370" s="72">
        <f>IF(V370&gt;X370,V370-X370,0)</f>
        <v>0</v>
      </c>
      <c r="AA370" s="68">
        <v>50</v>
      </c>
      <c r="AB370" s="67">
        <f>AA370*G370</f>
        <v>315000</v>
      </c>
      <c r="AC370" s="67">
        <f t="shared" si="32"/>
        <v>0</v>
      </c>
      <c r="AD370" s="253">
        <f t="shared" si="33"/>
        <v>0</v>
      </c>
      <c r="AE370" s="251" t="s">
        <v>565</v>
      </c>
    </row>
    <row r="371" spans="2:31" ht="21">
      <c r="B371" s="143"/>
      <c r="C371" s="143"/>
      <c r="D371" s="143"/>
      <c r="E371" s="146" t="s">
        <v>553</v>
      </c>
      <c r="F371" s="143"/>
      <c r="G371" s="65">
        <v>6300</v>
      </c>
      <c r="H371" s="143"/>
      <c r="I371" s="143"/>
      <c r="J371" s="143"/>
      <c r="K371" s="143"/>
      <c r="L371" s="143"/>
      <c r="M371" s="143"/>
      <c r="N371" s="143"/>
      <c r="O371" s="143"/>
      <c r="P371" s="143"/>
      <c r="Q371" s="143"/>
      <c r="R371" s="143"/>
      <c r="S371" s="143"/>
      <c r="T371" s="143"/>
      <c r="U371" s="143"/>
      <c r="V371" s="71"/>
      <c r="W371" s="143"/>
      <c r="X371" s="143"/>
      <c r="Y371" s="143"/>
      <c r="Z371" s="143"/>
      <c r="AA371" s="270">
        <v>372</v>
      </c>
      <c r="AB371" s="67">
        <f>AA371*G371</f>
        <v>2343600</v>
      </c>
      <c r="AC371" s="67">
        <f t="shared" si="32"/>
        <v>2343600</v>
      </c>
      <c r="AD371" s="253">
        <f t="shared" si="33"/>
        <v>0</v>
      </c>
      <c r="AE371" s="251" t="s">
        <v>565</v>
      </c>
    </row>
    <row r="372" spans="2:31" ht="28.8">
      <c r="B372" s="63">
        <v>172</v>
      </c>
      <c r="C372" s="63">
        <v>143</v>
      </c>
      <c r="D372" s="63" t="s">
        <v>172</v>
      </c>
      <c r="E372" s="73" t="s">
        <v>171</v>
      </c>
      <c r="F372" s="64" t="s">
        <v>0</v>
      </c>
      <c r="G372" s="65">
        <v>6300</v>
      </c>
      <c r="H372" s="63">
        <v>50</v>
      </c>
      <c r="I372" s="50">
        <v>5338.9830508474579</v>
      </c>
      <c r="J372" s="50">
        <f>G372*H372</f>
        <v>315000</v>
      </c>
      <c r="K372" s="51">
        <v>14.16</v>
      </c>
      <c r="L372" s="50">
        <f>K372*G372</f>
        <v>89208</v>
      </c>
      <c r="M372" s="50">
        <f>IF(L372&gt;J372,L372-J372,0)</f>
        <v>0</v>
      </c>
      <c r="N372" s="50">
        <f>IF(J372&gt;L372,J372-L372,0)</f>
        <v>225792</v>
      </c>
      <c r="O372" s="66"/>
      <c r="P372" s="67">
        <f>O372*G372</f>
        <v>0</v>
      </c>
      <c r="Q372" s="68"/>
      <c r="R372" s="69">
        <f>Q372*G372</f>
        <v>0</v>
      </c>
      <c r="S372" s="69">
        <f>IF(R372&gt;P372,R372-P372,0)</f>
        <v>0</v>
      </c>
      <c r="T372" s="69">
        <f>IF(P372&gt;R372,P372-R372,0)</f>
        <v>0</v>
      </c>
      <c r="U372" s="70">
        <f>H372+O372</f>
        <v>50</v>
      </c>
      <c r="V372" s="71">
        <f>U372*G372</f>
        <v>315000</v>
      </c>
      <c r="W372" s="68">
        <f>K372+Q372</f>
        <v>14.16</v>
      </c>
      <c r="X372" s="67">
        <f>W372*G372</f>
        <v>89208</v>
      </c>
      <c r="Y372" s="67">
        <f>IF(X372&gt;V372,X372-V372,0)</f>
        <v>0</v>
      </c>
      <c r="Z372" s="72">
        <f>IF(V372&gt;X372,V372-X372,0)</f>
        <v>225792</v>
      </c>
      <c r="AA372" s="68">
        <v>15.4</v>
      </c>
      <c r="AB372" s="67">
        <f>AA372*G372</f>
        <v>97020</v>
      </c>
      <c r="AC372" s="67">
        <f t="shared" si="32"/>
        <v>0</v>
      </c>
      <c r="AD372" s="253">
        <f t="shared" si="33"/>
        <v>217980</v>
      </c>
      <c r="AE372" s="251" t="s">
        <v>565</v>
      </c>
    </row>
    <row r="373" spans="2:31" ht="21">
      <c r="B373" s="143"/>
      <c r="C373" s="143"/>
      <c r="D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c r="AA373" s="143"/>
      <c r="AB373" s="143"/>
      <c r="AC373" s="67">
        <f t="shared" si="32"/>
        <v>0</v>
      </c>
      <c r="AD373" s="253">
        <f t="shared" si="33"/>
        <v>0</v>
      </c>
      <c r="AE373" s="251" t="s">
        <v>565</v>
      </c>
    </row>
    <row r="374" spans="2:31" ht="28.8">
      <c r="B374" s="63">
        <v>173</v>
      </c>
      <c r="C374" s="63">
        <v>144</v>
      </c>
      <c r="D374" s="63" t="s">
        <v>170</v>
      </c>
      <c r="E374" s="73" t="s">
        <v>169</v>
      </c>
      <c r="F374" s="64" t="s">
        <v>0</v>
      </c>
      <c r="G374" s="65">
        <v>7400.0000000000009</v>
      </c>
      <c r="H374" s="63">
        <v>45</v>
      </c>
      <c r="I374" s="50">
        <v>6271.1864406779669</v>
      </c>
      <c r="J374" s="50">
        <f>G374*H374</f>
        <v>333000.00000000006</v>
      </c>
      <c r="K374" s="51">
        <v>8.98</v>
      </c>
      <c r="L374" s="50">
        <f>K374*G374</f>
        <v>66452.000000000015</v>
      </c>
      <c r="M374" s="50">
        <f>IF(L374&gt;J374,L374-J374,0)</f>
        <v>0</v>
      </c>
      <c r="N374" s="50">
        <f>IF(J374&gt;L374,J374-L374,0)</f>
        <v>266548.00000000006</v>
      </c>
      <c r="O374" s="66"/>
      <c r="P374" s="67">
        <f>O374*G374</f>
        <v>0</v>
      </c>
      <c r="Q374" s="68"/>
      <c r="R374" s="69">
        <f>Q374*G374</f>
        <v>0</v>
      </c>
      <c r="S374" s="69">
        <f>IF(R374&gt;P374,R374-P374,0)</f>
        <v>0</v>
      </c>
      <c r="T374" s="69">
        <f>IF(P374&gt;R374,P374-R374,0)</f>
        <v>0</v>
      </c>
      <c r="U374" s="70">
        <f>H374+O374</f>
        <v>45</v>
      </c>
      <c r="V374" s="71">
        <f>U374*G374</f>
        <v>333000.00000000006</v>
      </c>
      <c r="W374" s="68">
        <f>K374+Q374</f>
        <v>8.98</v>
      </c>
      <c r="X374" s="67">
        <f>W374*G374</f>
        <v>66452.000000000015</v>
      </c>
      <c r="Y374" s="67">
        <f>IF(X374&gt;V374,X374-V374,0)</f>
        <v>0</v>
      </c>
      <c r="Z374" s="72">
        <f>IF(V374&gt;X374,V374-X374,0)</f>
        <v>266548.00000000006</v>
      </c>
      <c r="AA374" s="68">
        <v>17.2</v>
      </c>
      <c r="AB374" s="67">
        <f>AA374*G374</f>
        <v>127280.00000000001</v>
      </c>
      <c r="AC374" s="67">
        <f t="shared" si="32"/>
        <v>0</v>
      </c>
      <c r="AD374" s="253">
        <f t="shared" si="33"/>
        <v>205720.00000000006</v>
      </c>
      <c r="AE374" s="251" t="s">
        <v>565</v>
      </c>
    </row>
    <row r="375" spans="2:31" ht="21">
      <c r="B375" s="143"/>
      <c r="C375" s="143"/>
      <c r="D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c r="AA375" s="143"/>
      <c r="AB375" s="143"/>
      <c r="AC375" s="67">
        <f t="shared" si="32"/>
        <v>0</v>
      </c>
      <c r="AD375" s="253">
        <f t="shared" si="33"/>
        <v>0</v>
      </c>
      <c r="AE375" s="251" t="s">
        <v>565</v>
      </c>
    </row>
    <row r="376" spans="2:31" ht="15">
      <c r="B376" s="63">
        <v>174</v>
      </c>
      <c r="C376" s="63">
        <v>145</v>
      </c>
      <c r="D376" s="63" t="s">
        <v>168</v>
      </c>
      <c r="E376" s="73" t="s">
        <v>167</v>
      </c>
      <c r="F376" s="64" t="s">
        <v>0</v>
      </c>
      <c r="G376" s="65">
        <v>5400</v>
      </c>
      <c r="H376" s="63">
        <v>40</v>
      </c>
      <c r="I376" s="50">
        <v>4576.2711864406783</v>
      </c>
      <c r="J376" s="50">
        <f>G376*H376</f>
        <v>216000</v>
      </c>
      <c r="K376" s="51">
        <v>31.79</v>
      </c>
      <c r="L376" s="50">
        <f>K376*G376</f>
        <v>171666</v>
      </c>
      <c r="M376" s="50">
        <f>IF(L376&gt;J376,L376-J376,0)</f>
        <v>0</v>
      </c>
      <c r="N376" s="50">
        <f>IF(J376&gt;L376,J376-L376,0)</f>
        <v>44334</v>
      </c>
      <c r="O376" s="66"/>
      <c r="P376" s="67">
        <f>O376*G376</f>
        <v>0</v>
      </c>
      <c r="Q376" s="68"/>
      <c r="R376" s="69">
        <f>Q376*G376</f>
        <v>0</v>
      </c>
      <c r="S376" s="69">
        <f>IF(R376&gt;P376,R376-P376,0)</f>
        <v>0</v>
      </c>
      <c r="T376" s="69">
        <f>IF(P376&gt;R376,P376-R376,0)</f>
        <v>0</v>
      </c>
      <c r="U376" s="70">
        <f>H376+O376</f>
        <v>40</v>
      </c>
      <c r="V376" s="71">
        <f>U376*G376</f>
        <v>216000</v>
      </c>
      <c r="W376" s="68">
        <f>K376+Q376</f>
        <v>31.79</v>
      </c>
      <c r="X376" s="67">
        <f>W376*G376</f>
        <v>171666</v>
      </c>
      <c r="Y376" s="67">
        <f>IF(X376&gt;V376,X376-V376,0)</f>
        <v>0</v>
      </c>
      <c r="Z376" s="72">
        <f>IF(V376&gt;X376,V376-X376,0)</f>
        <v>44334</v>
      </c>
      <c r="AA376" s="68">
        <f>W376*1.05</f>
        <v>33.3795</v>
      </c>
      <c r="AB376" s="67">
        <f>AA376*G376</f>
        <v>180249.3</v>
      </c>
      <c r="AC376" s="67">
        <f t="shared" si="32"/>
        <v>0</v>
      </c>
      <c r="AD376" s="253">
        <f t="shared" si="33"/>
        <v>35750.700000000012</v>
      </c>
      <c r="AE376" s="251" t="s">
        <v>565</v>
      </c>
    </row>
    <row r="377" spans="2:31" ht="21">
      <c r="B377" s="143"/>
      <c r="C377" s="143"/>
      <c r="D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c r="AA377" s="143"/>
      <c r="AB377" s="143"/>
      <c r="AC377" s="67">
        <f t="shared" si="32"/>
        <v>0</v>
      </c>
      <c r="AD377" s="253">
        <f t="shared" si="33"/>
        <v>0</v>
      </c>
      <c r="AE377" s="251" t="s">
        <v>565</v>
      </c>
    </row>
    <row r="378" spans="2:31" ht="28.8">
      <c r="B378" s="63">
        <v>175</v>
      </c>
      <c r="C378" s="63">
        <v>146</v>
      </c>
      <c r="D378" s="63" t="s">
        <v>166</v>
      </c>
      <c r="E378" s="73" t="s">
        <v>165</v>
      </c>
      <c r="F378" s="64" t="s">
        <v>0</v>
      </c>
      <c r="G378" s="65">
        <v>18000</v>
      </c>
      <c r="H378" s="63">
        <v>45</v>
      </c>
      <c r="I378" s="50">
        <v>15254.237288135593</v>
      </c>
      <c r="J378" s="50">
        <f>G378*H378</f>
        <v>810000</v>
      </c>
      <c r="K378" s="51">
        <v>78.72</v>
      </c>
      <c r="L378" s="50">
        <f>K378*G378</f>
        <v>1416960</v>
      </c>
      <c r="M378" s="50">
        <f>IF(L378&gt;J378,L378-J378,0)</f>
        <v>606960</v>
      </c>
      <c r="N378" s="50">
        <f>IF(J378&gt;L378,J378-L378,0)</f>
        <v>0</v>
      </c>
      <c r="O378" s="66"/>
      <c r="P378" s="67">
        <f>O378*G378</f>
        <v>0</v>
      </c>
      <c r="Q378" s="68"/>
      <c r="R378" s="69">
        <f>Q378*G378</f>
        <v>0</v>
      </c>
      <c r="S378" s="69">
        <f>IF(R378&gt;P378,R378-P378,0)</f>
        <v>0</v>
      </c>
      <c r="T378" s="69">
        <f>IF(P378&gt;R378,P378-R378,0)</f>
        <v>0</v>
      </c>
      <c r="U378" s="70">
        <f>H378+O378</f>
        <v>45</v>
      </c>
      <c r="V378" s="71">
        <f>U378*G378</f>
        <v>810000</v>
      </c>
      <c r="W378" s="68">
        <f>K378+Q378</f>
        <v>78.72</v>
      </c>
      <c r="X378" s="67">
        <f>W378*G378</f>
        <v>1416960</v>
      </c>
      <c r="Y378" s="67">
        <f>IF(X378&gt;V378,X378-V378,0)</f>
        <v>606960</v>
      </c>
      <c r="Z378" s="72">
        <f>IF(V378&gt;X378,V378-X378,0)</f>
        <v>0</v>
      </c>
      <c r="AA378" s="68">
        <v>45</v>
      </c>
      <c r="AB378" s="67">
        <f>AA378*G378</f>
        <v>810000</v>
      </c>
      <c r="AC378" s="67">
        <f t="shared" si="32"/>
        <v>0</v>
      </c>
      <c r="AD378" s="253">
        <f t="shared" si="33"/>
        <v>0</v>
      </c>
      <c r="AE378" s="251" t="s">
        <v>565</v>
      </c>
    </row>
    <row r="379" spans="2:31" ht="21">
      <c r="B379" s="143"/>
      <c r="C379" s="143"/>
      <c r="D379" s="143"/>
      <c r="E379" s="146" t="s">
        <v>553</v>
      </c>
      <c r="F379" s="143"/>
      <c r="G379" s="65">
        <v>18000</v>
      </c>
      <c r="H379" s="143"/>
      <c r="I379" s="143"/>
      <c r="J379" s="143"/>
      <c r="K379" s="143"/>
      <c r="L379" s="143"/>
      <c r="M379" s="143"/>
      <c r="N379" s="143"/>
      <c r="O379" s="143"/>
      <c r="P379" s="143"/>
      <c r="Q379" s="143"/>
      <c r="R379" s="143"/>
      <c r="S379" s="143"/>
      <c r="T379" s="143"/>
      <c r="U379" s="143"/>
      <c r="V379" s="71"/>
      <c r="W379" s="143"/>
      <c r="X379" s="143"/>
      <c r="Y379" s="143"/>
      <c r="Z379" s="143"/>
      <c r="AA379" s="270">
        <v>32.650000000000006</v>
      </c>
      <c r="AB379" s="67">
        <f>AA379*G379</f>
        <v>587700.00000000012</v>
      </c>
      <c r="AC379" s="67">
        <f t="shared" si="32"/>
        <v>587700.00000000012</v>
      </c>
      <c r="AD379" s="253">
        <f t="shared" si="33"/>
        <v>0</v>
      </c>
      <c r="AE379" s="251" t="s">
        <v>565</v>
      </c>
    </row>
    <row r="380" spans="2:31" ht="15">
      <c r="B380" s="63">
        <v>176</v>
      </c>
      <c r="C380" s="63">
        <v>147</v>
      </c>
      <c r="D380" s="63" t="s">
        <v>164</v>
      </c>
      <c r="E380" s="73" t="s">
        <v>163</v>
      </c>
      <c r="F380" s="64" t="s">
        <v>0</v>
      </c>
      <c r="G380" s="65">
        <v>1800</v>
      </c>
      <c r="H380" s="63">
        <v>1400</v>
      </c>
      <c r="I380" s="50">
        <v>1525.4237288135594</v>
      </c>
      <c r="J380" s="50">
        <f>G380*H380</f>
        <v>2520000</v>
      </c>
      <c r="K380" s="51">
        <v>825.4</v>
      </c>
      <c r="L380" s="50">
        <f>K380*G380</f>
        <v>1485720</v>
      </c>
      <c r="M380" s="50">
        <f>IF(L380&gt;J380,L380-J380,0)</f>
        <v>0</v>
      </c>
      <c r="N380" s="50">
        <f>IF(J380&gt;L380,J380-L380,0)</f>
        <v>1034280</v>
      </c>
      <c r="O380" s="66"/>
      <c r="P380" s="67">
        <f>O380*G380</f>
        <v>0</v>
      </c>
      <c r="Q380" s="68"/>
      <c r="R380" s="69">
        <f>Q380*G380</f>
        <v>0</v>
      </c>
      <c r="S380" s="69">
        <f>IF(R380&gt;P380,R380-P380,0)</f>
        <v>0</v>
      </c>
      <c r="T380" s="69">
        <f>IF(P380&gt;R380,P380-R380,0)</f>
        <v>0</v>
      </c>
      <c r="U380" s="70">
        <f>H380+O380</f>
        <v>1400</v>
      </c>
      <c r="V380" s="71">
        <f>U380*G380</f>
        <v>2520000</v>
      </c>
      <c r="W380" s="68">
        <f>K380+Q380</f>
        <v>825.4</v>
      </c>
      <c r="X380" s="67">
        <f>W380*G380</f>
        <v>1485720</v>
      </c>
      <c r="Y380" s="67">
        <f>IF(X380&gt;V380,X380-V380,0)</f>
        <v>0</v>
      </c>
      <c r="Z380" s="72">
        <f>IF(V380&gt;X380,V380-X380,0)</f>
        <v>1034280</v>
      </c>
      <c r="AA380" s="68">
        <v>750</v>
      </c>
      <c r="AB380" s="67">
        <f>AA380*G380</f>
        <v>1350000</v>
      </c>
      <c r="AC380" s="67">
        <f t="shared" si="32"/>
        <v>0</v>
      </c>
      <c r="AD380" s="253">
        <f t="shared" si="33"/>
        <v>1170000</v>
      </c>
      <c r="AE380" s="251" t="s">
        <v>565</v>
      </c>
    </row>
    <row r="381" spans="2:31" ht="21">
      <c r="B381" s="143"/>
      <c r="C381" s="143"/>
      <c r="D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c r="AA381" s="143"/>
      <c r="AB381" s="143"/>
      <c r="AC381" s="67">
        <f t="shared" si="32"/>
        <v>0</v>
      </c>
      <c r="AD381" s="253">
        <f t="shared" si="33"/>
        <v>0</v>
      </c>
      <c r="AE381" s="251" t="s">
        <v>565</v>
      </c>
    </row>
    <row r="382" spans="2:31" ht="15">
      <c r="B382" s="63">
        <v>177</v>
      </c>
      <c r="C382" s="63">
        <v>148</v>
      </c>
      <c r="D382" s="63" t="s">
        <v>162</v>
      </c>
      <c r="E382" s="73" t="s">
        <v>161</v>
      </c>
      <c r="F382" s="64" t="s">
        <v>0</v>
      </c>
      <c r="G382" s="65">
        <v>3000</v>
      </c>
      <c r="H382" s="63">
        <v>500</v>
      </c>
      <c r="I382" s="50">
        <v>2542.3728813559323</v>
      </c>
      <c r="J382" s="50">
        <f>G382*H382</f>
        <v>1500000</v>
      </c>
      <c r="K382" s="51">
        <v>738</v>
      </c>
      <c r="L382" s="50">
        <f>K382*G382</f>
        <v>2214000</v>
      </c>
      <c r="M382" s="50">
        <f>IF(L382&gt;J382,L382-J382,0)</f>
        <v>714000</v>
      </c>
      <c r="N382" s="50">
        <f>IF(J382&gt;L382,J382-L382,0)</f>
        <v>0</v>
      </c>
      <c r="O382" s="66"/>
      <c r="P382" s="67">
        <f>O382*G382</f>
        <v>0</v>
      </c>
      <c r="Q382" s="68"/>
      <c r="R382" s="69">
        <f>Q382*G382</f>
        <v>0</v>
      </c>
      <c r="S382" s="69">
        <f>IF(R382&gt;P382,R382-P382,0)</f>
        <v>0</v>
      </c>
      <c r="T382" s="69">
        <f>IF(P382&gt;R382,P382-R382,0)</f>
        <v>0</v>
      </c>
      <c r="U382" s="70">
        <f>H382+O382</f>
        <v>500</v>
      </c>
      <c r="V382" s="71">
        <f>U382*G382</f>
        <v>1500000</v>
      </c>
      <c r="W382" s="68">
        <f>K382+Q382</f>
        <v>738</v>
      </c>
      <c r="X382" s="67">
        <f>W382*G382</f>
        <v>2214000</v>
      </c>
      <c r="Y382" s="67">
        <f>IF(X382&gt;V382,X382-V382,0)</f>
        <v>714000</v>
      </c>
      <c r="Z382" s="72">
        <f>IF(V382&gt;X382,V382-X382,0)</f>
        <v>0</v>
      </c>
      <c r="AA382" s="68">
        <v>500</v>
      </c>
      <c r="AB382" s="67">
        <f>AA382*G382</f>
        <v>1500000</v>
      </c>
      <c r="AC382" s="67">
        <f t="shared" si="32"/>
        <v>0</v>
      </c>
      <c r="AD382" s="253">
        <f t="shared" si="33"/>
        <v>0</v>
      </c>
      <c r="AE382" s="251" t="s">
        <v>565</v>
      </c>
    </row>
    <row r="383" spans="2:31" ht="21">
      <c r="B383" s="143"/>
      <c r="C383" s="143"/>
      <c r="D383" s="143"/>
      <c r="E383" s="146" t="s">
        <v>553</v>
      </c>
      <c r="F383" s="143"/>
      <c r="G383" s="65">
        <v>3000</v>
      </c>
      <c r="H383" s="143"/>
      <c r="I383" s="143"/>
      <c r="J383" s="143"/>
      <c r="K383" s="143"/>
      <c r="L383" s="143"/>
      <c r="M383" s="143"/>
      <c r="N383" s="143"/>
      <c r="O383" s="143"/>
      <c r="P383" s="143"/>
      <c r="Q383" s="143"/>
      <c r="R383" s="143"/>
      <c r="S383" s="143"/>
      <c r="T383" s="143"/>
      <c r="U383" s="143"/>
      <c r="V383" s="71"/>
      <c r="W383" s="143"/>
      <c r="X383" s="143"/>
      <c r="Y383" s="143"/>
      <c r="Z383" s="143"/>
      <c r="AA383" s="66">
        <v>164</v>
      </c>
      <c r="AB383" s="67">
        <f>AA383*G383</f>
        <v>492000</v>
      </c>
      <c r="AC383" s="67">
        <f t="shared" si="32"/>
        <v>492000</v>
      </c>
      <c r="AD383" s="253">
        <f t="shared" si="33"/>
        <v>0</v>
      </c>
      <c r="AE383" s="251" t="s">
        <v>565</v>
      </c>
    </row>
    <row r="384" spans="2:31" ht="28.8">
      <c r="B384" s="63">
        <v>178</v>
      </c>
      <c r="C384" s="63">
        <v>149</v>
      </c>
      <c r="D384" s="63" t="s">
        <v>160</v>
      </c>
      <c r="E384" s="73" t="s">
        <v>159</v>
      </c>
      <c r="F384" s="64" t="s">
        <v>0</v>
      </c>
      <c r="G384" s="65">
        <v>1260</v>
      </c>
      <c r="H384" s="63">
        <v>350</v>
      </c>
      <c r="I384" s="50">
        <v>1067.7966101694915</v>
      </c>
      <c r="J384" s="50">
        <f>G384*H384</f>
        <v>441000</v>
      </c>
      <c r="K384" s="51">
        <v>0</v>
      </c>
      <c r="L384" s="50">
        <f>K384*G384</f>
        <v>0</v>
      </c>
      <c r="M384" s="50">
        <f>IF(L384&gt;J384,L384-J384,0)</f>
        <v>0</v>
      </c>
      <c r="N384" s="50">
        <f>IF(J384&gt;L384,J384-L384,0)</f>
        <v>441000</v>
      </c>
      <c r="O384" s="66"/>
      <c r="P384" s="67">
        <f>O384*G384</f>
        <v>0</v>
      </c>
      <c r="Q384" s="68"/>
      <c r="R384" s="69">
        <f>Q384*G384</f>
        <v>0</v>
      </c>
      <c r="S384" s="69">
        <f>IF(R384&gt;P384,R384-P384,0)</f>
        <v>0</v>
      </c>
      <c r="T384" s="69">
        <f>IF(P384&gt;R384,P384-R384,0)</f>
        <v>0</v>
      </c>
      <c r="U384" s="70">
        <f>H384+O384</f>
        <v>350</v>
      </c>
      <c r="V384" s="71">
        <f>U384*G384</f>
        <v>441000</v>
      </c>
      <c r="W384" s="68">
        <f>K384+Q384</f>
        <v>0</v>
      </c>
      <c r="X384" s="67">
        <f>W384*G384</f>
        <v>0</v>
      </c>
      <c r="Y384" s="67">
        <f>IF(X384&gt;V384,X384-V384,0)</f>
        <v>0</v>
      </c>
      <c r="Z384" s="72">
        <f>IF(V384&gt;X384,V384-X384,0)</f>
        <v>441000</v>
      </c>
      <c r="AA384" s="68">
        <f>W384*1.05</f>
        <v>0</v>
      </c>
      <c r="AB384" s="67">
        <f>AA384*G384</f>
        <v>0</v>
      </c>
      <c r="AC384" s="67">
        <f t="shared" si="32"/>
        <v>0</v>
      </c>
      <c r="AD384" s="253">
        <f t="shared" si="33"/>
        <v>441000</v>
      </c>
      <c r="AE384" s="251" t="s">
        <v>565</v>
      </c>
    </row>
    <row r="385" spans="2:31" ht="21">
      <c r="B385" s="143"/>
      <c r="C385" s="143"/>
      <c r="D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c r="AA385" s="143"/>
      <c r="AB385" s="143"/>
      <c r="AC385" s="67">
        <f t="shared" si="32"/>
        <v>0</v>
      </c>
      <c r="AD385" s="253">
        <f t="shared" si="33"/>
        <v>0</v>
      </c>
      <c r="AE385" s="251" t="s">
        <v>565</v>
      </c>
    </row>
    <row r="386" spans="2:31" ht="15">
      <c r="B386" s="63">
        <v>179</v>
      </c>
      <c r="C386" s="63">
        <v>233</v>
      </c>
      <c r="D386" s="63" t="s">
        <v>158</v>
      </c>
      <c r="E386" s="73" t="s">
        <v>157</v>
      </c>
      <c r="F386" s="64" t="s">
        <v>0</v>
      </c>
      <c r="G386" s="65">
        <v>5400</v>
      </c>
      <c r="H386" s="63">
        <v>53.55</v>
      </c>
      <c r="I386" s="50">
        <v>4576.2711864406783</v>
      </c>
      <c r="J386" s="50">
        <f>G386*H386</f>
        <v>289170</v>
      </c>
      <c r="K386" s="51">
        <v>60.51</v>
      </c>
      <c r="L386" s="50">
        <f>K386*G386</f>
        <v>326754</v>
      </c>
      <c r="M386" s="50">
        <f>IF(L386&gt;J386,L386-J386,0)</f>
        <v>37584</v>
      </c>
      <c r="N386" s="50">
        <f>IF(J386&gt;L386,J386-L386,0)</f>
        <v>0</v>
      </c>
      <c r="O386" s="66"/>
      <c r="P386" s="67">
        <f>O386*G386</f>
        <v>0</v>
      </c>
      <c r="Q386" s="68"/>
      <c r="R386" s="69">
        <f>Q386*G386</f>
        <v>0</v>
      </c>
      <c r="S386" s="69">
        <f>IF(R386&gt;P386,R386-P386,0)</f>
        <v>0</v>
      </c>
      <c r="T386" s="69">
        <f>IF(P386&gt;R386,P386-R386,0)</f>
        <v>0</v>
      </c>
      <c r="U386" s="70">
        <f>H386+O386</f>
        <v>53.55</v>
      </c>
      <c r="V386" s="71">
        <f>U386*G386</f>
        <v>289170</v>
      </c>
      <c r="W386" s="68">
        <f>K386+Q386</f>
        <v>60.51</v>
      </c>
      <c r="X386" s="67">
        <f>W386*G386</f>
        <v>326754</v>
      </c>
      <c r="Y386" s="67">
        <f>IF(X386&gt;V386,X386-V386,0)</f>
        <v>37584</v>
      </c>
      <c r="Z386" s="72">
        <f>IF(V386&gt;X386,V386-X386,0)</f>
        <v>0</v>
      </c>
      <c r="AA386" s="68">
        <v>53.55</v>
      </c>
      <c r="AB386" s="67">
        <f>AA386*G386</f>
        <v>289170</v>
      </c>
      <c r="AC386" s="67">
        <f t="shared" si="32"/>
        <v>0</v>
      </c>
      <c r="AD386" s="253">
        <f t="shared" si="33"/>
        <v>0</v>
      </c>
      <c r="AE386" s="251" t="s">
        <v>565</v>
      </c>
    </row>
    <row r="387" spans="2:31" ht="21">
      <c r="B387" s="143"/>
      <c r="C387" s="143"/>
      <c r="D387" s="143"/>
      <c r="E387" s="146" t="s">
        <v>553</v>
      </c>
      <c r="F387" s="143"/>
      <c r="G387" s="65">
        <v>5400</v>
      </c>
      <c r="H387" s="143"/>
      <c r="I387" s="143"/>
      <c r="J387" s="143"/>
      <c r="K387" s="143"/>
      <c r="L387" s="143"/>
      <c r="M387" s="143"/>
      <c r="N387" s="143"/>
      <c r="O387" s="143"/>
      <c r="P387" s="143"/>
      <c r="Q387" s="143"/>
      <c r="R387" s="143"/>
      <c r="S387" s="143"/>
      <c r="T387" s="143"/>
      <c r="U387" s="143"/>
      <c r="V387" s="71"/>
      <c r="W387" s="143"/>
      <c r="X387" s="143"/>
      <c r="Y387" s="143"/>
      <c r="Z387" s="143"/>
      <c r="AA387" s="270">
        <v>7.4600000000000009</v>
      </c>
      <c r="AB387" s="67">
        <f>AA387*G387</f>
        <v>40284.000000000007</v>
      </c>
      <c r="AC387" s="67">
        <f t="shared" si="32"/>
        <v>40284.000000000007</v>
      </c>
      <c r="AD387" s="253">
        <f t="shared" si="33"/>
        <v>0</v>
      </c>
      <c r="AE387" s="251" t="s">
        <v>565</v>
      </c>
    </row>
    <row r="388" spans="2:31" ht="57.6">
      <c r="B388" s="63">
        <v>180</v>
      </c>
      <c r="C388" s="63">
        <v>223</v>
      </c>
      <c r="D388" s="63" t="s">
        <v>156</v>
      </c>
      <c r="E388" s="81" t="s">
        <v>155</v>
      </c>
      <c r="F388" s="64" t="s">
        <v>3</v>
      </c>
      <c r="G388" s="65">
        <v>180</v>
      </c>
      <c r="H388" s="63">
        <v>500</v>
      </c>
      <c r="I388" s="50">
        <v>152.54237288135593</v>
      </c>
      <c r="J388" s="50">
        <f>G388*H388</f>
        <v>90000</v>
      </c>
      <c r="K388" s="51">
        <v>0</v>
      </c>
      <c r="L388" s="50">
        <f>K388*G388</f>
        <v>0</v>
      </c>
      <c r="M388" s="50">
        <f>IF(L388&gt;J388,L388-J388,0)</f>
        <v>0</v>
      </c>
      <c r="N388" s="50">
        <f>IF(J388&gt;L388,J388-L388,0)</f>
        <v>90000</v>
      </c>
      <c r="O388" s="66"/>
      <c r="P388" s="67">
        <f>O388*G388</f>
        <v>0</v>
      </c>
      <c r="Q388" s="68"/>
      <c r="R388" s="69">
        <f>Q388*G388</f>
        <v>0</v>
      </c>
      <c r="S388" s="69">
        <f>IF(R388&gt;P388,R388-P388,0)</f>
        <v>0</v>
      </c>
      <c r="T388" s="69">
        <f>IF(P388&gt;R388,P388-R388,0)</f>
        <v>0</v>
      </c>
      <c r="U388" s="70">
        <f>H388+O388</f>
        <v>500</v>
      </c>
      <c r="V388" s="71">
        <f>U388*G388</f>
        <v>90000</v>
      </c>
      <c r="W388" s="68">
        <f>K388+Q388</f>
        <v>0</v>
      </c>
      <c r="X388" s="67">
        <f>W388*G388</f>
        <v>0</v>
      </c>
      <c r="Y388" s="67">
        <f>IF(X388&gt;V388,X388-V388,0)</f>
        <v>0</v>
      </c>
      <c r="Z388" s="72">
        <f>IF(V388&gt;X388,V388-X388,0)</f>
        <v>90000</v>
      </c>
      <c r="AA388" s="68">
        <f>W388*1.05</f>
        <v>0</v>
      </c>
      <c r="AB388" s="67">
        <f>AA388*G388</f>
        <v>0</v>
      </c>
      <c r="AC388" s="67">
        <f t="shared" si="32"/>
        <v>0</v>
      </c>
      <c r="AD388" s="253">
        <f t="shared" si="33"/>
        <v>90000</v>
      </c>
      <c r="AE388" s="251" t="s">
        <v>565</v>
      </c>
    </row>
    <row r="389" spans="2:31" ht="21">
      <c r="B389" s="143"/>
      <c r="C389" s="143"/>
      <c r="D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c r="AA389" s="143"/>
      <c r="AB389" s="143"/>
      <c r="AC389" s="67">
        <f t="shared" si="32"/>
        <v>0</v>
      </c>
      <c r="AD389" s="253">
        <f t="shared" si="33"/>
        <v>0</v>
      </c>
      <c r="AE389" s="251" t="s">
        <v>565</v>
      </c>
    </row>
    <row r="390" spans="2:31" ht="72">
      <c r="B390" s="63">
        <v>181</v>
      </c>
      <c r="C390" s="63">
        <v>224</v>
      </c>
      <c r="D390" s="63" t="s">
        <v>154</v>
      </c>
      <c r="E390" s="81" t="s">
        <v>153</v>
      </c>
      <c r="F390" s="64" t="s">
        <v>3</v>
      </c>
      <c r="G390" s="65">
        <v>630</v>
      </c>
      <c r="H390" s="63">
        <v>500</v>
      </c>
      <c r="I390" s="50">
        <v>533.89830508474574</v>
      </c>
      <c r="J390" s="50">
        <f>G390*H390</f>
        <v>315000</v>
      </c>
      <c r="K390" s="51">
        <v>1084</v>
      </c>
      <c r="L390" s="50">
        <f>K390*G390</f>
        <v>682920</v>
      </c>
      <c r="M390" s="50">
        <f>IF(L390&gt;J390,L390-J390,0)</f>
        <v>367920</v>
      </c>
      <c r="N390" s="50">
        <f>IF(J390&gt;L390,J390-L390,0)</f>
        <v>0</v>
      </c>
      <c r="O390" s="66"/>
      <c r="P390" s="67">
        <f>O390*G390</f>
        <v>0</v>
      </c>
      <c r="Q390" s="68"/>
      <c r="R390" s="69">
        <f>Q390*G390</f>
        <v>0</v>
      </c>
      <c r="S390" s="69">
        <f>IF(R390&gt;P390,R390-P390,0)</f>
        <v>0</v>
      </c>
      <c r="T390" s="69">
        <f>IF(P390&gt;R390,P390-R390,0)</f>
        <v>0</v>
      </c>
      <c r="U390" s="70">
        <f>H390+O390</f>
        <v>500</v>
      </c>
      <c r="V390" s="71">
        <f>U390*G390</f>
        <v>315000</v>
      </c>
      <c r="W390" s="68">
        <f>K390+Q390</f>
        <v>1084</v>
      </c>
      <c r="X390" s="67">
        <f>W390*G390</f>
        <v>682920</v>
      </c>
      <c r="Y390" s="67">
        <f>IF(X390&gt;V390,X390-V390,0)</f>
        <v>367920</v>
      </c>
      <c r="Z390" s="72">
        <f>IF(V390&gt;X390,V390-X390,0)</f>
        <v>0</v>
      </c>
      <c r="AA390" s="68">
        <v>500</v>
      </c>
      <c r="AB390" s="67">
        <f>AA390*G390</f>
        <v>315000</v>
      </c>
      <c r="AC390" s="67">
        <f t="shared" ref="AC390:AC453" si="34">IF(AB390&gt;V390,AB390-V390,0)</f>
        <v>0</v>
      </c>
      <c r="AD390" s="253">
        <f t="shared" ref="AD390:AD453" si="35">IF(V390&gt;AB390,V390-AB390,0)</f>
        <v>0</v>
      </c>
      <c r="AE390" s="251" t="s">
        <v>565</v>
      </c>
    </row>
    <row r="391" spans="2:31" ht="21">
      <c r="B391" s="143"/>
      <c r="C391" s="143"/>
      <c r="D391" s="143"/>
      <c r="E391" s="146" t="s">
        <v>553</v>
      </c>
      <c r="F391" s="143"/>
      <c r="G391" s="65">
        <v>630</v>
      </c>
      <c r="H391" s="143"/>
      <c r="I391" s="143"/>
      <c r="J391" s="143"/>
      <c r="K391" s="143"/>
      <c r="L391" s="143"/>
      <c r="M391" s="143"/>
      <c r="N391" s="143"/>
      <c r="O391" s="143"/>
      <c r="P391" s="143"/>
      <c r="Q391" s="143"/>
      <c r="R391" s="143"/>
      <c r="S391" s="143"/>
      <c r="T391" s="143"/>
      <c r="U391" s="143"/>
      <c r="V391" s="71"/>
      <c r="W391" s="143"/>
      <c r="X391" s="143"/>
      <c r="Y391" s="143"/>
      <c r="Z391" s="143"/>
      <c r="AA391" s="270">
        <v>632</v>
      </c>
      <c r="AB391" s="67">
        <f>AA391*G391</f>
        <v>398160</v>
      </c>
      <c r="AC391" s="67">
        <f t="shared" si="34"/>
        <v>398160</v>
      </c>
      <c r="AD391" s="253">
        <f t="shared" si="35"/>
        <v>0</v>
      </c>
      <c r="AE391" s="251" t="s">
        <v>565</v>
      </c>
    </row>
    <row r="392" spans="2:31" ht="28.8">
      <c r="B392" s="63">
        <v>182</v>
      </c>
      <c r="C392" s="63">
        <v>234</v>
      </c>
      <c r="D392" s="63" t="s">
        <v>152</v>
      </c>
      <c r="E392" s="81" t="s">
        <v>151</v>
      </c>
      <c r="F392" s="64" t="s">
        <v>150</v>
      </c>
      <c r="G392" s="65">
        <v>180</v>
      </c>
      <c r="H392" s="63">
        <v>6500</v>
      </c>
      <c r="I392" s="50">
        <v>152.54237288135593</v>
      </c>
      <c r="J392" s="50">
        <f>G392*H392</f>
        <v>1170000</v>
      </c>
      <c r="K392" s="51">
        <v>6500</v>
      </c>
      <c r="L392" s="50">
        <f>K392*G392</f>
        <v>1170000</v>
      </c>
      <c r="M392" s="50">
        <f>IF(L392&gt;J392,L392-J392,0)</f>
        <v>0</v>
      </c>
      <c r="N392" s="50">
        <f>IF(J392&gt;L392,J392-L392,0)</f>
        <v>0</v>
      </c>
      <c r="O392" s="66"/>
      <c r="P392" s="67">
        <f>O392*G392</f>
        <v>0</v>
      </c>
      <c r="Q392" s="68"/>
      <c r="R392" s="69">
        <f>Q392*G392</f>
        <v>0</v>
      </c>
      <c r="S392" s="69">
        <f>IF(R392&gt;P392,R392-P392,0)</f>
        <v>0</v>
      </c>
      <c r="T392" s="69">
        <f>IF(P392&gt;R392,P392-R392,0)</f>
        <v>0</v>
      </c>
      <c r="U392" s="70">
        <f>H392+O392</f>
        <v>6500</v>
      </c>
      <c r="V392" s="71">
        <f>U392*G392</f>
        <v>1170000</v>
      </c>
      <c r="W392" s="68">
        <f>K392+Q392</f>
        <v>6500</v>
      </c>
      <c r="X392" s="67">
        <f>W392*G392</f>
        <v>1170000</v>
      </c>
      <c r="Y392" s="67">
        <f>IF(X392&gt;V392,X392-V392,0)</f>
        <v>0</v>
      </c>
      <c r="Z392" s="72">
        <f>IF(V392&gt;X392,V392-X392,0)</f>
        <v>0</v>
      </c>
      <c r="AA392" s="68">
        <v>6500</v>
      </c>
      <c r="AB392" s="67">
        <f>AA392*G392</f>
        <v>1170000</v>
      </c>
      <c r="AC392" s="67">
        <f t="shared" si="34"/>
        <v>0</v>
      </c>
      <c r="AD392" s="253">
        <f t="shared" si="35"/>
        <v>0</v>
      </c>
      <c r="AE392" s="251" t="s">
        <v>565</v>
      </c>
    </row>
    <row r="393" spans="2:31" ht="21">
      <c r="B393" s="143"/>
      <c r="C393" s="143"/>
      <c r="D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c r="AA393" s="143"/>
      <c r="AB393" s="143"/>
      <c r="AC393" s="67">
        <f t="shared" si="34"/>
        <v>0</v>
      </c>
      <c r="AD393" s="253">
        <f t="shared" si="35"/>
        <v>0</v>
      </c>
      <c r="AE393" s="251" t="s">
        <v>565</v>
      </c>
    </row>
    <row r="394" spans="2:31" ht="28.8">
      <c r="B394" s="63">
        <v>183</v>
      </c>
      <c r="C394" s="63">
        <v>150</v>
      </c>
      <c r="D394" s="63" t="s">
        <v>149</v>
      </c>
      <c r="E394" s="81" t="s">
        <v>148</v>
      </c>
      <c r="F394" s="64" t="s">
        <v>0</v>
      </c>
      <c r="G394" s="65">
        <v>1080</v>
      </c>
      <c r="H394" s="63">
        <v>65</v>
      </c>
      <c r="I394" s="50">
        <v>915.25423728813564</v>
      </c>
      <c r="J394" s="50">
        <f>G394*H394</f>
        <v>70200</v>
      </c>
      <c r="K394" s="51">
        <v>65</v>
      </c>
      <c r="L394" s="50">
        <f>K394*G394</f>
        <v>70200</v>
      </c>
      <c r="M394" s="50">
        <f>IF(L394&gt;J394,L394-J394,0)</f>
        <v>0</v>
      </c>
      <c r="N394" s="50">
        <f>IF(J394&gt;L394,J394-L394,0)</f>
        <v>0</v>
      </c>
      <c r="O394" s="66"/>
      <c r="P394" s="67">
        <f>O394*G394</f>
        <v>0</v>
      </c>
      <c r="Q394" s="68"/>
      <c r="R394" s="69">
        <f>Q394*G394</f>
        <v>0</v>
      </c>
      <c r="S394" s="69">
        <f>IF(R394&gt;P394,R394-P394,0)</f>
        <v>0</v>
      </c>
      <c r="T394" s="69">
        <f>IF(P394&gt;R394,P394-R394,0)</f>
        <v>0</v>
      </c>
      <c r="U394" s="70">
        <f>H394+O394</f>
        <v>65</v>
      </c>
      <c r="V394" s="71">
        <f>U394*G394</f>
        <v>70200</v>
      </c>
      <c r="W394" s="68">
        <f>K394+Q394</f>
        <v>65</v>
      </c>
      <c r="X394" s="67">
        <f>W394*G394</f>
        <v>70200</v>
      </c>
      <c r="Y394" s="67">
        <f>IF(X394&gt;V394,X394-V394,0)</f>
        <v>0</v>
      </c>
      <c r="Z394" s="72">
        <f>IF(V394&gt;X394,V394-X394,0)</f>
        <v>0</v>
      </c>
      <c r="AA394" s="68">
        <v>65</v>
      </c>
      <c r="AB394" s="67">
        <f>AA394*G394</f>
        <v>70200</v>
      </c>
      <c r="AC394" s="67">
        <f t="shared" si="34"/>
        <v>0</v>
      </c>
      <c r="AD394" s="253">
        <f t="shared" si="35"/>
        <v>0</v>
      </c>
      <c r="AE394" s="251" t="s">
        <v>565</v>
      </c>
    </row>
    <row r="395" spans="2:31" ht="21">
      <c r="B395" s="143"/>
      <c r="C395" s="143"/>
      <c r="D395" s="143"/>
      <c r="E395" s="143"/>
      <c r="F395" s="143"/>
      <c r="G395" s="143"/>
      <c r="H395" s="143"/>
      <c r="I395" s="143"/>
      <c r="J395" s="143"/>
      <c r="K395" s="143"/>
      <c r="L395" s="143"/>
      <c r="M395" s="143"/>
      <c r="N395" s="143"/>
      <c r="O395" s="143"/>
      <c r="P395" s="143"/>
      <c r="Q395" s="143"/>
      <c r="R395" s="143"/>
      <c r="S395" s="143"/>
      <c r="T395" s="143"/>
      <c r="U395" s="143"/>
      <c r="V395" s="180"/>
      <c r="W395" s="143"/>
      <c r="X395" s="143"/>
      <c r="Y395" s="143"/>
      <c r="Z395" s="143"/>
      <c r="AA395" s="143"/>
      <c r="AB395" s="181"/>
      <c r="AC395" s="67">
        <f t="shared" si="34"/>
        <v>0</v>
      </c>
      <c r="AD395" s="253">
        <f t="shared" si="35"/>
        <v>0</v>
      </c>
      <c r="AE395" s="251"/>
    </row>
    <row r="396" spans="2:31" ht="21">
      <c r="B396" s="143"/>
      <c r="C396" s="143"/>
      <c r="D396" s="143"/>
      <c r="E396" s="143"/>
      <c r="F396" s="143"/>
      <c r="G396" s="143"/>
      <c r="H396" s="143"/>
      <c r="I396" s="143"/>
      <c r="J396" s="143"/>
      <c r="K396" s="143"/>
      <c r="L396" s="143"/>
      <c r="M396" s="143"/>
      <c r="N396" s="143"/>
      <c r="O396" s="143"/>
      <c r="P396" s="182" t="s">
        <v>555</v>
      </c>
      <c r="Q396" s="183"/>
      <c r="R396" s="183"/>
      <c r="S396" s="183"/>
      <c r="T396" s="183"/>
      <c r="U396" s="183"/>
      <c r="V396" s="186" t="s">
        <v>569</v>
      </c>
      <c r="W396" s="143"/>
      <c r="X396" s="143"/>
      <c r="Y396" s="143"/>
      <c r="Z396" s="143"/>
      <c r="AA396" s="183"/>
      <c r="AB396" s="184">
        <f>SUM(AB316:AB395)</f>
        <v>20249706.550999999</v>
      </c>
      <c r="AC396" s="67">
        <f t="shared" si="34"/>
        <v>0</v>
      </c>
      <c r="AD396" s="253" t="e">
        <f t="shared" si="35"/>
        <v>#VALUE!</v>
      </c>
      <c r="AE396" s="251"/>
    </row>
    <row r="397" spans="2:31" ht="21" customHeight="1">
      <c r="B397" s="180"/>
      <c r="C397" s="255"/>
      <c r="D397" s="255"/>
      <c r="E397" s="254" t="s">
        <v>556</v>
      </c>
      <c r="F397" s="256"/>
      <c r="G397" s="180"/>
      <c r="H397" s="256"/>
      <c r="I397" s="257"/>
      <c r="J397" s="256"/>
      <c r="K397" s="258"/>
      <c r="L397" s="180"/>
      <c r="M397" s="257"/>
      <c r="N397" s="257"/>
      <c r="O397" s="259"/>
      <c r="P397" s="259"/>
      <c r="Q397" s="260"/>
      <c r="R397" s="259"/>
      <c r="S397" s="259"/>
      <c r="T397" s="259"/>
      <c r="U397" s="259"/>
      <c r="V397" s="259"/>
      <c r="W397" s="180"/>
      <c r="X397" s="180"/>
      <c r="Y397" s="261"/>
      <c r="Z397" s="261"/>
      <c r="AA397" s="256"/>
      <c r="AB397" s="256"/>
      <c r="AC397" s="67">
        <f t="shared" si="34"/>
        <v>0</v>
      </c>
      <c r="AD397" s="253">
        <f t="shared" si="35"/>
        <v>0</v>
      </c>
      <c r="AE397" s="251"/>
    </row>
    <row r="398" spans="2:31" ht="90" customHeight="1">
      <c r="B398" s="66">
        <v>1</v>
      </c>
      <c r="C398" s="87"/>
      <c r="D398" s="87"/>
      <c r="E398" s="82" t="s">
        <v>24</v>
      </c>
      <c r="F398" s="66" t="s">
        <v>0</v>
      </c>
      <c r="G398" s="102">
        <v>1014</v>
      </c>
      <c r="H398" s="66">
        <v>262.74</v>
      </c>
      <c r="I398" s="88"/>
      <c r="J398" s="102"/>
      <c r="K398" s="68">
        <v>262.74</v>
      </c>
      <c r="L398" s="89">
        <f t="shared" ref="L398:L400" si="36">G398*K398</f>
        <v>266418.36</v>
      </c>
      <c r="M398" s="88"/>
      <c r="N398" s="88"/>
      <c r="O398" s="87"/>
      <c r="P398" s="87"/>
      <c r="Q398" s="90"/>
      <c r="R398" s="87"/>
      <c r="S398" s="87"/>
      <c r="T398" s="87"/>
      <c r="U398" s="87"/>
      <c r="V398" s="105"/>
      <c r="W398" s="68">
        <f t="shared" ref="W398:W400" si="37">K398</f>
        <v>262.74</v>
      </c>
      <c r="X398" s="91">
        <f t="shared" ref="X398:X400" si="38">W398*G398</f>
        <v>266418.36</v>
      </c>
      <c r="Y398" s="92"/>
      <c r="Z398" s="92"/>
      <c r="AA398" s="66">
        <v>262.74</v>
      </c>
      <c r="AB398" s="102">
        <f t="shared" ref="AB398:AB413" si="39">AA398*G398</f>
        <v>266418.36</v>
      </c>
      <c r="AC398" s="67">
        <f t="shared" si="34"/>
        <v>266418.36</v>
      </c>
      <c r="AD398" s="253">
        <f t="shared" si="35"/>
        <v>0</v>
      </c>
      <c r="AE398" s="251" t="s">
        <v>585</v>
      </c>
    </row>
    <row r="399" spans="2:31" ht="131.4" customHeight="1">
      <c r="B399" s="66">
        <v>2</v>
      </c>
      <c r="C399" s="87"/>
      <c r="D399" s="87"/>
      <c r="E399" s="82" t="s">
        <v>23</v>
      </c>
      <c r="F399" s="63" t="s">
        <v>22</v>
      </c>
      <c r="G399" s="65">
        <v>11740</v>
      </c>
      <c r="H399" s="66">
        <v>28.01</v>
      </c>
      <c r="I399" s="88"/>
      <c r="J399" s="102"/>
      <c r="K399" s="68">
        <v>28.01</v>
      </c>
      <c r="L399" s="89">
        <f t="shared" si="36"/>
        <v>328837.40000000002</v>
      </c>
      <c r="M399" s="88"/>
      <c r="N399" s="88"/>
      <c r="O399" s="87"/>
      <c r="P399" s="87"/>
      <c r="Q399" s="90"/>
      <c r="R399" s="87"/>
      <c r="S399" s="87"/>
      <c r="T399" s="87"/>
      <c r="U399" s="87"/>
      <c r="V399" s="105"/>
      <c r="W399" s="68">
        <f t="shared" si="37"/>
        <v>28.01</v>
      </c>
      <c r="X399" s="91">
        <f t="shared" si="38"/>
        <v>328837.40000000002</v>
      </c>
      <c r="Y399" s="92"/>
      <c r="Z399" s="92"/>
      <c r="AA399" s="66">
        <v>28.01</v>
      </c>
      <c r="AB399" s="102">
        <f t="shared" si="39"/>
        <v>328837.40000000002</v>
      </c>
      <c r="AC399" s="67">
        <f t="shared" si="34"/>
        <v>328837.40000000002</v>
      </c>
      <c r="AD399" s="253">
        <f t="shared" si="35"/>
        <v>0</v>
      </c>
      <c r="AE399" s="251" t="s">
        <v>585</v>
      </c>
    </row>
    <row r="400" spans="2:31" ht="112.8" customHeight="1">
      <c r="B400" s="66">
        <v>3</v>
      </c>
      <c r="C400" s="87"/>
      <c r="D400" s="87"/>
      <c r="E400" s="82" t="s">
        <v>21</v>
      </c>
      <c r="F400" s="63" t="s">
        <v>0</v>
      </c>
      <c r="G400" s="65">
        <v>1460</v>
      </c>
      <c r="H400" s="66">
        <f>AA400</f>
        <v>882.44</v>
      </c>
      <c r="I400" s="88"/>
      <c r="J400" s="102"/>
      <c r="K400" s="68">
        <v>636.23</v>
      </c>
      <c r="L400" s="89">
        <f t="shared" si="36"/>
        <v>928895.8</v>
      </c>
      <c r="M400" s="88"/>
      <c r="N400" s="88"/>
      <c r="O400" s="87"/>
      <c r="P400" s="87"/>
      <c r="Q400" s="90"/>
      <c r="R400" s="87"/>
      <c r="S400" s="87"/>
      <c r="T400" s="87"/>
      <c r="U400" s="87"/>
      <c r="V400" s="105"/>
      <c r="W400" s="68">
        <f t="shared" si="37"/>
        <v>636.23</v>
      </c>
      <c r="X400" s="91">
        <f t="shared" si="38"/>
        <v>928895.8</v>
      </c>
      <c r="Y400" s="92"/>
      <c r="Z400" s="92"/>
      <c r="AA400" s="66">
        <f>87.03+131.41+664</f>
        <v>882.44</v>
      </c>
      <c r="AB400" s="102">
        <f t="shared" si="39"/>
        <v>1288362.4000000001</v>
      </c>
      <c r="AC400" s="67">
        <f t="shared" si="34"/>
        <v>1288362.4000000001</v>
      </c>
      <c r="AD400" s="253">
        <f t="shared" si="35"/>
        <v>0</v>
      </c>
      <c r="AE400" s="251" t="s">
        <v>585</v>
      </c>
    </row>
    <row r="401" spans="2:31" ht="193.2" customHeight="1">
      <c r="B401" s="66">
        <v>4</v>
      </c>
      <c r="C401" s="87"/>
      <c r="D401" s="87"/>
      <c r="E401" s="94" t="s">
        <v>14</v>
      </c>
      <c r="F401" s="63" t="s">
        <v>0</v>
      </c>
      <c r="G401" s="65">
        <v>4665</v>
      </c>
      <c r="H401" s="66">
        <f>D401*1.05</f>
        <v>0</v>
      </c>
      <c r="I401" s="88"/>
      <c r="J401" s="102"/>
      <c r="K401" s="95"/>
      <c r="L401" s="88"/>
      <c r="M401" s="88"/>
      <c r="N401" s="88"/>
      <c r="O401" s="87"/>
      <c r="P401" s="96"/>
      <c r="Q401" s="90"/>
      <c r="R401" s="96"/>
      <c r="S401" s="96"/>
      <c r="T401" s="96"/>
      <c r="U401" s="87"/>
      <c r="V401" s="105"/>
      <c r="W401" s="87">
        <v>113.7</v>
      </c>
      <c r="X401" s="91">
        <f>W401*G401</f>
        <v>530410.5</v>
      </c>
      <c r="Y401" s="96"/>
      <c r="Z401" s="87"/>
      <c r="AA401" s="66">
        <f>W401*1.05</f>
        <v>119.38500000000001</v>
      </c>
      <c r="AB401" s="102">
        <f t="shared" si="39"/>
        <v>556931.02500000002</v>
      </c>
      <c r="AC401" s="67">
        <f t="shared" si="34"/>
        <v>556931.02500000002</v>
      </c>
      <c r="AD401" s="253">
        <f t="shared" si="35"/>
        <v>0</v>
      </c>
      <c r="AE401" s="251" t="s">
        <v>585</v>
      </c>
    </row>
    <row r="402" spans="2:31" ht="175.8" customHeight="1">
      <c r="B402" s="66">
        <v>5</v>
      </c>
      <c r="C402" s="87"/>
      <c r="D402" s="87"/>
      <c r="E402" s="161" t="s">
        <v>13</v>
      </c>
      <c r="F402" s="63" t="s">
        <v>3</v>
      </c>
      <c r="G402" s="65">
        <v>270276</v>
      </c>
      <c r="H402" s="66">
        <v>2</v>
      </c>
      <c r="I402" s="88"/>
      <c r="J402" s="102"/>
      <c r="K402" s="95"/>
      <c r="L402" s="88"/>
      <c r="M402" s="88"/>
      <c r="N402" s="88"/>
      <c r="O402" s="87"/>
      <c r="P402" s="96"/>
      <c r="Q402" s="90"/>
      <c r="R402" s="96"/>
      <c r="S402" s="96"/>
      <c r="T402" s="96"/>
      <c r="U402" s="87"/>
      <c r="V402" s="105"/>
      <c r="W402" s="87">
        <v>20</v>
      </c>
      <c r="X402" s="91">
        <f>W402*G402</f>
        <v>5405520</v>
      </c>
      <c r="Y402" s="96"/>
      <c r="Z402" s="87"/>
      <c r="AA402" s="66">
        <v>2</v>
      </c>
      <c r="AB402" s="102">
        <f t="shared" si="39"/>
        <v>540552</v>
      </c>
      <c r="AC402" s="67">
        <f t="shared" si="34"/>
        <v>540552</v>
      </c>
      <c r="AD402" s="253">
        <f t="shared" si="35"/>
        <v>0</v>
      </c>
      <c r="AE402" s="251" t="s">
        <v>585</v>
      </c>
    </row>
    <row r="403" spans="2:31" ht="47.4" customHeight="1">
      <c r="B403" s="66">
        <v>6</v>
      </c>
      <c r="C403" s="87"/>
      <c r="D403" s="87"/>
      <c r="E403" s="82" t="s">
        <v>9</v>
      </c>
      <c r="F403" s="63" t="s">
        <v>0</v>
      </c>
      <c r="G403" s="65">
        <v>3640</v>
      </c>
      <c r="H403" s="66">
        <v>16</v>
      </c>
      <c r="I403" s="66"/>
      <c r="J403" s="102"/>
      <c r="K403" s="68"/>
      <c r="L403" s="66"/>
      <c r="M403" s="66"/>
      <c r="N403" s="66"/>
      <c r="O403" s="66"/>
      <c r="P403" s="69"/>
      <c r="Q403" s="68"/>
      <c r="R403" s="69"/>
      <c r="S403" s="69"/>
      <c r="T403" s="69"/>
      <c r="U403" s="66"/>
      <c r="V403" s="105"/>
      <c r="W403" s="66"/>
      <c r="X403" s="66"/>
      <c r="Y403" s="69"/>
      <c r="Z403" s="66"/>
      <c r="AA403" s="66">
        <v>16</v>
      </c>
      <c r="AB403" s="102">
        <f t="shared" si="39"/>
        <v>58240</v>
      </c>
      <c r="AC403" s="67">
        <f t="shared" si="34"/>
        <v>58240</v>
      </c>
      <c r="AD403" s="253">
        <f t="shared" si="35"/>
        <v>0</v>
      </c>
      <c r="AE403" s="251" t="s">
        <v>585</v>
      </c>
    </row>
    <row r="404" spans="2:31" ht="100.8">
      <c r="B404" s="66">
        <v>7</v>
      </c>
      <c r="C404" s="87"/>
      <c r="D404" s="87"/>
      <c r="E404" s="262" t="s">
        <v>8</v>
      </c>
      <c r="F404" s="63" t="s">
        <v>3</v>
      </c>
      <c r="G404" s="65">
        <v>84133</v>
      </c>
      <c r="H404" s="66">
        <v>1</v>
      </c>
      <c r="I404" s="66"/>
      <c r="J404" s="102"/>
      <c r="K404" s="68"/>
      <c r="L404" s="66"/>
      <c r="M404" s="66"/>
      <c r="N404" s="66"/>
      <c r="O404" s="66"/>
      <c r="P404" s="69"/>
      <c r="Q404" s="68"/>
      <c r="R404" s="69"/>
      <c r="S404" s="69"/>
      <c r="T404" s="69"/>
      <c r="U404" s="66"/>
      <c r="V404" s="105"/>
      <c r="W404" s="66"/>
      <c r="X404" s="66"/>
      <c r="Y404" s="69"/>
      <c r="Z404" s="66"/>
      <c r="AA404" s="66">
        <v>1</v>
      </c>
      <c r="AB404" s="102">
        <f t="shared" si="39"/>
        <v>84133</v>
      </c>
      <c r="AC404" s="67">
        <f t="shared" si="34"/>
        <v>84133</v>
      </c>
      <c r="AD404" s="253">
        <f t="shared" si="35"/>
        <v>0</v>
      </c>
      <c r="AE404" s="251" t="s">
        <v>585</v>
      </c>
    </row>
    <row r="405" spans="2:31" ht="154.19999999999999" customHeight="1">
      <c r="B405" s="66">
        <v>8</v>
      </c>
      <c r="C405" s="87"/>
      <c r="D405" s="87"/>
      <c r="E405" s="94" t="s">
        <v>2</v>
      </c>
      <c r="F405" s="63" t="s">
        <v>0</v>
      </c>
      <c r="G405" s="65">
        <v>7450</v>
      </c>
      <c r="H405" s="87"/>
      <c r="I405" s="88"/>
      <c r="J405" s="88"/>
      <c r="K405" s="68">
        <v>297.52</v>
      </c>
      <c r="L405" s="89">
        <f>G405*K405</f>
        <v>2216524</v>
      </c>
      <c r="M405" s="88"/>
      <c r="N405" s="88"/>
      <c r="O405" s="87"/>
      <c r="P405" s="87"/>
      <c r="Q405" s="90"/>
      <c r="R405" s="87"/>
      <c r="S405" s="87"/>
      <c r="T405" s="87"/>
      <c r="U405" s="87"/>
      <c r="V405" s="105"/>
      <c r="W405" s="68">
        <f>K405</f>
        <v>297.52</v>
      </c>
      <c r="X405" s="91">
        <f>W405*G405</f>
        <v>2216524</v>
      </c>
      <c r="Y405" s="92"/>
      <c r="Z405" s="92"/>
      <c r="AA405" s="263">
        <v>297.52</v>
      </c>
      <c r="AB405" s="102">
        <f t="shared" si="39"/>
        <v>2216524</v>
      </c>
      <c r="AC405" s="67">
        <f t="shared" si="34"/>
        <v>2216524</v>
      </c>
      <c r="AD405" s="253">
        <f t="shared" si="35"/>
        <v>0</v>
      </c>
      <c r="AE405" s="251" t="s">
        <v>585</v>
      </c>
    </row>
    <row r="406" spans="2:31" ht="165" customHeight="1">
      <c r="B406" s="66">
        <v>9</v>
      </c>
      <c r="C406" s="87"/>
      <c r="D406" s="87"/>
      <c r="E406" s="94" t="s">
        <v>1</v>
      </c>
      <c r="F406" s="63" t="s">
        <v>0</v>
      </c>
      <c r="G406" s="65">
        <v>7450</v>
      </c>
      <c r="H406" s="87"/>
      <c r="I406" s="88"/>
      <c r="J406" s="88"/>
      <c r="K406" s="68">
        <v>163.08000000000001</v>
      </c>
      <c r="L406" s="89">
        <f>G406*K406</f>
        <v>1214946</v>
      </c>
      <c r="M406" s="88"/>
      <c r="N406" s="88"/>
      <c r="O406" s="87"/>
      <c r="P406" s="87"/>
      <c r="Q406" s="90"/>
      <c r="R406" s="87"/>
      <c r="S406" s="87"/>
      <c r="T406" s="87"/>
      <c r="U406" s="87"/>
      <c r="V406" s="105"/>
      <c r="W406" s="68">
        <f>K406</f>
        <v>163.08000000000001</v>
      </c>
      <c r="X406" s="91">
        <f>W406*G406</f>
        <v>1214946</v>
      </c>
      <c r="Y406" s="92"/>
      <c r="Z406" s="92"/>
      <c r="AA406" s="263">
        <v>163.08000000000001</v>
      </c>
      <c r="AB406" s="102">
        <f t="shared" si="39"/>
        <v>1214946</v>
      </c>
      <c r="AC406" s="67">
        <f t="shared" si="34"/>
        <v>1214946</v>
      </c>
      <c r="AD406" s="253">
        <f t="shared" si="35"/>
        <v>0</v>
      </c>
      <c r="AE406" s="251" t="s">
        <v>585</v>
      </c>
    </row>
    <row r="407" spans="2:31" ht="237.6" customHeight="1">
      <c r="B407" s="66">
        <v>10</v>
      </c>
      <c r="C407" s="87"/>
      <c r="D407" s="87"/>
      <c r="E407" s="191" t="s">
        <v>537</v>
      </c>
      <c r="F407" s="64" t="s">
        <v>0</v>
      </c>
      <c r="G407" s="264">
        <v>6350</v>
      </c>
      <c r="H407" s="66"/>
      <c r="I407" s="66"/>
      <c r="J407" s="102"/>
      <c r="K407" s="68"/>
      <c r="L407" s="66"/>
      <c r="M407" s="66"/>
      <c r="N407" s="66"/>
      <c r="O407" s="66"/>
      <c r="P407" s="69"/>
      <c r="Q407" s="68"/>
      <c r="R407" s="69"/>
      <c r="S407" s="69"/>
      <c r="T407" s="69"/>
      <c r="U407" s="66"/>
      <c r="V407" s="105"/>
      <c r="W407" s="66"/>
      <c r="X407" s="66"/>
      <c r="Y407" s="69"/>
      <c r="Z407" s="66"/>
      <c r="AA407" s="66">
        <v>110</v>
      </c>
      <c r="AB407" s="102">
        <f t="shared" si="39"/>
        <v>698500</v>
      </c>
      <c r="AC407" s="67">
        <f t="shared" si="34"/>
        <v>698500</v>
      </c>
      <c r="AD407" s="253">
        <f t="shared" si="35"/>
        <v>0</v>
      </c>
      <c r="AE407" s="251" t="s">
        <v>585</v>
      </c>
    </row>
    <row r="408" spans="2:31" ht="259.2" customHeight="1">
      <c r="B408" s="66">
        <v>11</v>
      </c>
      <c r="C408" s="87"/>
      <c r="D408" s="87"/>
      <c r="E408" s="82" t="s">
        <v>538</v>
      </c>
      <c r="F408" s="64" t="s">
        <v>0</v>
      </c>
      <c r="G408" s="264">
        <v>5700</v>
      </c>
      <c r="H408" s="66"/>
      <c r="I408" s="66"/>
      <c r="J408" s="102"/>
      <c r="K408" s="68"/>
      <c r="L408" s="66"/>
      <c r="M408" s="66"/>
      <c r="N408" s="66"/>
      <c r="O408" s="66"/>
      <c r="P408" s="69"/>
      <c r="Q408" s="68"/>
      <c r="R408" s="69"/>
      <c r="S408" s="69"/>
      <c r="T408" s="69"/>
      <c r="U408" s="66"/>
      <c r="V408" s="105"/>
      <c r="W408" s="66"/>
      <c r="X408" s="66"/>
      <c r="Y408" s="69"/>
      <c r="Z408" s="66"/>
      <c r="AA408" s="66">
        <v>62</v>
      </c>
      <c r="AB408" s="102">
        <f t="shared" si="39"/>
        <v>353400</v>
      </c>
      <c r="AC408" s="67">
        <f t="shared" si="34"/>
        <v>353400</v>
      </c>
      <c r="AD408" s="253">
        <f t="shared" si="35"/>
        <v>0</v>
      </c>
      <c r="AE408" s="251" t="s">
        <v>585</v>
      </c>
    </row>
    <row r="409" spans="2:31" ht="39" customHeight="1">
      <c r="B409" s="66">
        <v>12</v>
      </c>
      <c r="C409" s="87"/>
      <c r="D409" s="87"/>
      <c r="E409" s="82" t="s">
        <v>542</v>
      </c>
      <c r="F409" s="64" t="s">
        <v>0</v>
      </c>
      <c r="G409" s="264">
        <v>7300</v>
      </c>
      <c r="H409" s="66"/>
      <c r="I409" s="66"/>
      <c r="J409" s="102"/>
      <c r="K409" s="68"/>
      <c r="L409" s="66"/>
      <c r="M409" s="66"/>
      <c r="N409" s="66"/>
      <c r="O409" s="66"/>
      <c r="P409" s="69"/>
      <c r="Q409" s="68"/>
      <c r="R409" s="69"/>
      <c r="S409" s="69"/>
      <c r="T409" s="69"/>
      <c r="U409" s="66"/>
      <c r="V409" s="105"/>
      <c r="W409" s="66"/>
      <c r="X409" s="66"/>
      <c r="Y409" s="69"/>
      <c r="Z409" s="66"/>
      <c r="AA409" s="66">
        <v>65</v>
      </c>
      <c r="AB409" s="102">
        <f t="shared" si="39"/>
        <v>474500</v>
      </c>
      <c r="AC409" s="67">
        <f t="shared" si="34"/>
        <v>474500</v>
      </c>
      <c r="AD409" s="253">
        <f t="shared" si="35"/>
        <v>0</v>
      </c>
      <c r="AE409" s="251" t="s">
        <v>585</v>
      </c>
    </row>
    <row r="410" spans="2:31" ht="39" customHeight="1">
      <c r="B410" s="66">
        <v>13</v>
      </c>
      <c r="C410" s="87"/>
      <c r="D410" s="87"/>
      <c r="E410" s="82" t="s">
        <v>543</v>
      </c>
      <c r="F410" s="64" t="s">
        <v>97</v>
      </c>
      <c r="G410" s="264">
        <v>900</v>
      </c>
      <c r="H410" s="66"/>
      <c r="I410" s="66"/>
      <c r="J410" s="102"/>
      <c r="K410" s="68"/>
      <c r="L410" s="66"/>
      <c r="M410" s="66"/>
      <c r="N410" s="66"/>
      <c r="O410" s="66"/>
      <c r="P410" s="69"/>
      <c r="Q410" s="68"/>
      <c r="R410" s="69"/>
      <c r="S410" s="69"/>
      <c r="T410" s="69"/>
      <c r="U410" s="66"/>
      <c r="V410" s="105"/>
      <c r="W410" s="66"/>
      <c r="X410" s="66"/>
      <c r="Y410" s="69"/>
      <c r="Z410" s="66"/>
      <c r="AA410" s="66">
        <v>40</v>
      </c>
      <c r="AB410" s="102">
        <f t="shared" si="39"/>
        <v>36000</v>
      </c>
      <c r="AC410" s="67">
        <f t="shared" si="34"/>
        <v>36000</v>
      </c>
      <c r="AD410" s="253">
        <f t="shared" si="35"/>
        <v>0</v>
      </c>
      <c r="AE410" s="251" t="s">
        <v>585</v>
      </c>
    </row>
    <row r="411" spans="2:31" ht="39" customHeight="1">
      <c r="B411" s="66">
        <v>14</v>
      </c>
      <c r="C411" s="87"/>
      <c r="D411" s="87"/>
      <c r="E411" s="82" t="s">
        <v>530</v>
      </c>
      <c r="F411" s="64" t="s">
        <v>3</v>
      </c>
      <c r="G411" s="264">
        <v>12000</v>
      </c>
      <c r="H411" s="66"/>
      <c r="I411" s="66"/>
      <c r="J411" s="102"/>
      <c r="K411" s="68"/>
      <c r="L411" s="66"/>
      <c r="M411" s="66"/>
      <c r="N411" s="66"/>
      <c r="O411" s="66"/>
      <c r="P411" s="69"/>
      <c r="Q411" s="68"/>
      <c r="R411" s="69"/>
      <c r="S411" s="69"/>
      <c r="T411" s="69"/>
      <c r="U411" s="66"/>
      <c r="V411" s="105"/>
      <c r="W411" s="66"/>
      <c r="X411" s="66"/>
      <c r="Y411" s="69"/>
      <c r="Z411" s="66"/>
      <c r="AA411" s="66">
        <v>3</v>
      </c>
      <c r="AB411" s="102">
        <f t="shared" si="39"/>
        <v>36000</v>
      </c>
      <c r="AC411" s="67">
        <f t="shared" si="34"/>
        <v>36000</v>
      </c>
      <c r="AD411" s="253">
        <f t="shared" si="35"/>
        <v>0</v>
      </c>
      <c r="AE411" s="251" t="s">
        <v>585</v>
      </c>
    </row>
    <row r="412" spans="2:31" ht="192.6" customHeight="1">
      <c r="B412" s="66">
        <v>15</v>
      </c>
      <c r="C412" s="87"/>
      <c r="D412" s="87"/>
      <c r="E412" s="101" t="s">
        <v>529</v>
      </c>
      <c r="F412" s="64" t="s">
        <v>4</v>
      </c>
      <c r="G412" s="65">
        <v>6240000</v>
      </c>
      <c r="H412" s="66"/>
      <c r="I412" s="66"/>
      <c r="J412" s="102"/>
      <c r="K412" s="68"/>
      <c r="L412" s="66"/>
      <c r="M412" s="66"/>
      <c r="N412" s="66"/>
      <c r="O412" s="66"/>
      <c r="P412" s="69"/>
      <c r="Q412" s="68"/>
      <c r="R412" s="69"/>
      <c r="S412" s="69"/>
      <c r="T412" s="69"/>
      <c r="U412" s="66"/>
      <c r="V412" s="105"/>
      <c r="W412" s="66"/>
      <c r="X412" s="66"/>
      <c r="Y412" s="69"/>
      <c r="Z412" s="66"/>
      <c r="AA412" s="66">
        <v>1</v>
      </c>
      <c r="AB412" s="102">
        <f t="shared" si="39"/>
        <v>6240000</v>
      </c>
      <c r="AC412" s="67">
        <f t="shared" si="34"/>
        <v>6240000</v>
      </c>
      <c r="AD412" s="253">
        <f t="shared" si="35"/>
        <v>0</v>
      </c>
      <c r="AE412" s="251" t="s">
        <v>585</v>
      </c>
    </row>
    <row r="413" spans="2:31" ht="210" customHeight="1">
      <c r="B413" s="66">
        <v>16</v>
      </c>
      <c r="C413" s="87"/>
      <c r="D413" s="87"/>
      <c r="E413" s="82" t="s">
        <v>527</v>
      </c>
      <c r="F413" s="64" t="s">
        <v>4</v>
      </c>
      <c r="G413" s="65">
        <v>12612000</v>
      </c>
      <c r="H413" s="66"/>
      <c r="I413" s="66"/>
      <c r="J413" s="102" t="s">
        <v>528</v>
      </c>
      <c r="K413" s="68"/>
      <c r="L413" s="66"/>
      <c r="M413" s="66"/>
      <c r="N413" s="66"/>
      <c r="O413" s="66"/>
      <c r="P413" s="69"/>
      <c r="Q413" s="68"/>
      <c r="R413" s="69"/>
      <c r="S413" s="69"/>
      <c r="T413" s="69"/>
      <c r="U413" s="66"/>
      <c r="V413" s="105"/>
      <c r="W413" s="66"/>
      <c r="X413" s="66"/>
      <c r="Y413" s="69"/>
      <c r="Z413" s="66"/>
      <c r="AA413" s="66">
        <v>1</v>
      </c>
      <c r="AB413" s="102">
        <f t="shared" si="39"/>
        <v>12612000</v>
      </c>
      <c r="AC413" s="67">
        <f t="shared" si="34"/>
        <v>12612000</v>
      </c>
      <c r="AD413" s="253">
        <f t="shared" si="35"/>
        <v>0</v>
      </c>
      <c r="AE413" s="251" t="s">
        <v>585</v>
      </c>
    </row>
    <row r="414" spans="2:31" ht="21">
      <c r="B414" s="143"/>
      <c r="C414" s="143"/>
      <c r="D414" s="143"/>
      <c r="E414" s="143"/>
      <c r="F414" s="143"/>
      <c r="G414" s="143"/>
      <c r="H414" s="143"/>
      <c r="I414" s="143"/>
      <c r="J414" s="143"/>
      <c r="K414" s="143"/>
      <c r="L414" s="143"/>
      <c r="M414" s="143"/>
      <c r="N414" s="143"/>
      <c r="O414" s="143"/>
      <c r="P414" s="182" t="s">
        <v>554</v>
      </c>
      <c r="Q414" s="183"/>
      <c r="R414" s="183"/>
      <c r="S414" s="183"/>
      <c r="T414" s="183"/>
      <c r="U414" s="183"/>
      <c r="V414" s="186" t="s">
        <v>569</v>
      </c>
      <c r="W414" s="183"/>
      <c r="X414" s="183"/>
      <c r="Y414" s="183"/>
      <c r="Z414" s="183"/>
      <c r="AA414" s="183"/>
      <c r="AB414" s="184">
        <f>SUM(AB398:AB413)</f>
        <v>27005344.185000002</v>
      </c>
      <c r="AC414" s="67">
        <f t="shared" si="34"/>
        <v>0</v>
      </c>
      <c r="AD414" s="253" t="e">
        <f t="shared" si="35"/>
        <v>#VALUE!</v>
      </c>
      <c r="AE414" s="251"/>
    </row>
    <row r="415" spans="2:31" ht="21">
      <c r="B415" s="143"/>
      <c r="C415" s="143"/>
      <c r="D415" s="143"/>
      <c r="E415" s="143"/>
      <c r="F415" s="143"/>
      <c r="G415" s="143"/>
      <c r="H415" s="143"/>
      <c r="I415" s="143"/>
      <c r="J415" s="143"/>
      <c r="K415" s="143"/>
      <c r="L415" s="143"/>
      <c r="M415" s="143"/>
      <c r="N415" s="143"/>
      <c r="O415" s="143"/>
      <c r="P415" s="180"/>
      <c r="Q415" s="143"/>
      <c r="R415" s="143"/>
      <c r="S415" s="143"/>
      <c r="T415" s="143"/>
      <c r="U415" s="143"/>
      <c r="V415" s="185"/>
      <c r="W415" s="143"/>
      <c r="X415" s="143"/>
      <c r="Y415" s="143"/>
      <c r="Z415" s="143"/>
      <c r="AA415" s="143"/>
      <c r="AB415" s="181"/>
      <c r="AC415" s="67">
        <f t="shared" si="34"/>
        <v>0</v>
      </c>
      <c r="AD415" s="253">
        <f t="shared" si="35"/>
        <v>0</v>
      </c>
      <c r="AE415" s="251"/>
    </row>
    <row r="416" spans="2:31" ht="21">
      <c r="B416" s="143"/>
      <c r="C416" s="143"/>
      <c r="D416" s="143"/>
      <c r="E416" s="144" t="s">
        <v>551</v>
      </c>
      <c r="F416" s="143"/>
      <c r="G416" s="143"/>
      <c r="H416" s="143"/>
      <c r="I416" s="143"/>
      <c r="J416" s="143"/>
      <c r="K416" s="143"/>
      <c r="L416" s="143"/>
      <c r="M416" s="143"/>
      <c r="N416" s="143"/>
      <c r="O416" s="143"/>
      <c r="P416" s="143"/>
      <c r="Q416" s="143"/>
      <c r="R416" s="143"/>
      <c r="S416" s="143"/>
      <c r="T416" s="143"/>
      <c r="U416" s="143"/>
      <c r="V416" s="143"/>
      <c r="W416" s="143"/>
      <c r="X416" s="143"/>
      <c r="Y416" s="143"/>
      <c r="Z416" s="143"/>
      <c r="AA416" s="143"/>
      <c r="AB416" s="143"/>
      <c r="AC416" s="67">
        <f t="shared" si="34"/>
        <v>0</v>
      </c>
      <c r="AD416" s="253">
        <f t="shared" si="35"/>
        <v>0</v>
      </c>
      <c r="AE416" s="251"/>
    </row>
    <row r="417" spans="2:31" ht="15">
      <c r="B417" s="63">
        <v>184</v>
      </c>
      <c r="C417" s="63">
        <v>225</v>
      </c>
      <c r="D417" s="63" t="s">
        <v>147</v>
      </c>
      <c r="E417" s="73" t="s">
        <v>146</v>
      </c>
      <c r="F417" s="64" t="s">
        <v>3</v>
      </c>
      <c r="G417" s="65">
        <v>270</v>
      </c>
      <c r="H417" s="63">
        <v>25</v>
      </c>
      <c r="I417" s="50">
        <v>228.81355932203391</v>
      </c>
      <c r="J417" s="50">
        <f>G417*H417</f>
        <v>6750</v>
      </c>
      <c r="K417" s="51">
        <v>44</v>
      </c>
      <c r="L417" s="50">
        <f>K417*G417</f>
        <v>11880</v>
      </c>
      <c r="M417" s="50">
        <f>IF(L417&gt;J417,L417-J417,0)</f>
        <v>5130</v>
      </c>
      <c r="N417" s="50">
        <f>IF(J417&gt;L417,J417-L417,0)</f>
        <v>0</v>
      </c>
      <c r="O417" s="66"/>
      <c r="P417" s="67">
        <f>O417*G417</f>
        <v>0</v>
      </c>
      <c r="Q417" s="68"/>
      <c r="R417" s="69">
        <f>Q417*G417</f>
        <v>0</v>
      </c>
      <c r="S417" s="69">
        <f>IF(R417&gt;P417,R417-P417,0)</f>
        <v>0</v>
      </c>
      <c r="T417" s="69">
        <f>IF(P417&gt;R417,P417-R417,0)</f>
        <v>0</v>
      </c>
      <c r="U417" s="70">
        <f>H417+O417</f>
        <v>25</v>
      </c>
      <c r="V417" s="71">
        <f>U417*G417</f>
        <v>6750</v>
      </c>
      <c r="W417" s="68">
        <f>K417+Q417</f>
        <v>44</v>
      </c>
      <c r="X417" s="67">
        <f>W417*G417</f>
        <v>11880</v>
      </c>
      <c r="Y417" s="67">
        <f>IF(X417&gt;V417,X417-V417,0)</f>
        <v>5130</v>
      </c>
      <c r="Z417" s="72">
        <f>IF(V417&gt;X417,V417-X417,0)</f>
        <v>0</v>
      </c>
      <c r="AA417" s="68">
        <v>25</v>
      </c>
      <c r="AB417" s="67">
        <f>AA417*G417</f>
        <v>6750</v>
      </c>
      <c r="AC417" s="67">
        <f t="shared" si="34"/>
        <v>0</v>
      </c>
      <c r="AD417" s="253">
        <f t="shared" si="35"/>
        <v>0</v>
      </c>
      <c r="AE417" s="251" t="s">
        <v>566</v>
      </c>
    </row>
    <row r="418" spans="2:31" ht="21">
      <c r="B418" s="143"/>
      <c r="C418" s="143"/>
      <c r="D418" s="143"/>
      <c r="E418" s="146" t="s">
        <v>553</v>
      </c>
      <c r="F418" s="143"/>
      <c r="G418" s="65">
        <v>270</v>
      </c>
      <c r="H418" s="143"/>
      <c r="I418" s="143"/>
      <c r="J418" s="143"/>
      <c r="K418" s="143"/>
      <c r="L418" s="143"/>
      <c r="M418" s="143"/>
      <c r="N418" s="143"/>
      <c r="O418" s="143"/>
      <c r="P418" s="143"/>
      <c r="Q418" s="143"/>
      <c r="R418" s="143"/>
      <c r="S418" s="143"/>
      <c r="T418" s="143"/>
      <c r="U418" s="143"/>
      <c r="V418" s="71"/>
      <c r="W418" s="143"/>
      <c r="X418" s="143"/>
      <c r="Y418" s="143"/>
      <c r="Z418" s="143"/>
      <c r="AA418" s="270">
        <v>19</v>
      </c>
      <c r="AB418" s="67">
        <f>AA418*G418</f>
        <v>5130</v>
      </c>
      <c r="AC418" s="67">
        <f t="shared" si="34"/>
        <v>5130</v>
      </c>
      <c r="AD418" s="253">
        <f t="shared" si="35"/>
        <v>0</v>
      </c>
      <c r="AE418" s="251" t="s">
        <v>566</v>
      </c>
    </row>
    <row r="419" spans="2:31" ht="15">
      <c r="B419" s="63">
        <v>185</v>
      </c>
      <c r="C419" s="63">
        <v>151</v>
      </c>
      <c r="D419" s="63" t="s">
        <v>145</v>
      </c>
      <c r="E419" s="73" t="s">
        <v>144</v>
      </c>
      <c r="F419" s="64" t="s">
        <v>3</v>
      </c>
      <c r="G419" s="65">
        <v>5400</v>
      </c>
      <c r="H419" s="63">
        <v>4</v>
      </c>
      <c r="I419" s="50">
        <v>4576.2711864406783</v>
      </c>
      <c r="J419" s="50">
        <f>G419*H419</f>
        <v>21600</v>
      </c>
      <c r="K419" s="51">
        <v>4</v>
      </c>
      <c r="L419" s="50">
        <f>K419*G419</f>
        <v>21600</v>
      </c>
      <c r="M419" s="50">
        <f>IF(L419&gt;J419,L419-J419,0)</f>
        <v>0</v>
      </c>
      <c r="N419" s="50">
        <f>IF(J419&gt;L419,J419-L419,0)</f>
        <v>0</v>
      </c>
      <c r="O419" s="66"/>
      <c r="P419" s="67">
        <f>O419*G419</f>
        <v>0</v>
      </c>
      <c r="Q419" s="68"/>
      <c r="R419" s="69">
        <f>Q419*G419</f>
        <v>0</v>
      </c>
      <c r="S419" s="69">
        <f>IF(R419&gt;P419,R419-P419,0)</f>
        <v>0</v>
      </c>
      <c r="T419" s="69">
        <f>IF(P419&gt;R419,P419-R419,0)</f>
        <v>0</v>
      </c>
      <c r="U419" s="70">
        <f>H419+O419</f>
        <v>4</v>
      </c>
      <c r="V419" s="71">
        <f>U419*G419</f>
        <v>21600</v>
      </c>
      <c r="W419" s="68">
        <f>K419+Q419</f>
        <v>4</v>
      </c>
      <c r="X419" s="67">
        <f>W419*G419</f>
        <v>21600</v>
      </c>
      <c r="Y419" s="67">
        <f>IF(X419&gt;V419,X419-V419,0)</f>
        <v>0</v>
      </c>
      <c r="Z419" s="72">
        <f>IF(V419&gt;X419,V419-X419,0)</f>
        <v>0</v>
      </c>
      <c r="AA419" s="68">
        <v>4</v>
      </c>
      <c r="AB419" s="67">
        <f>AA419*G419</f>
        <v>21600</v>
      </c>
      <c r="AC419" s="67">
        <f t="shared" si="34"/>
        <v>0</v>
      </c>
      <c r="AD419" s="253">
        <f t="shared" si="35"/>
        <v>0</v>
      </c>
      <c r="AE419" s="251" t="s">
        <v>566</v>
      </c>
    </row>
    <row r="420" spans="2:31" ht="21">
      <c r="B420" s="143"/>
      <c r="C420" s="143"/>
      <c r="D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c r="AA420" s="143"/>
      <c r="AB420" s="143"/>
      <c r="AC420" s="67">
        <f t="shared" si="34"/>
        <v>0</v>
      </c>
      <c r="AD420" s="253">
        <f t="shared" si="35"/>
        <v>0</v>
      </c>
      <c r="AE420" s="251" t="s">
        <v>566</v>
      </c>
    </row>
    <row r="421" spans="2:31" ht="15">
      <c r="B421" s="63">
        <v>186</v>
      </c>
      <c r="C421" s="63">
        <v>152</v>
      </c>
      <c r="D421" s="63" t="s">
        <v>143</v>
      </c>
      <c r="E421" s="73" t="s">
        <v>142</v>
      </c>
      <c r="F421" s="64" t="s">
        <v>3</v>
      </c>
      <c r="G421" s="65">
        <v>6300</v>
      </c>
      <c r="H421" s="63">
        <v>9</v>
      </c>
      <c r="I421" s="50">
        <v>5338.9830508474579</v>
      </c>
      <c r="J421" s="50">
        <f>G421*H421</f>
        <v>56700</v>
      </c>
      <c r="K421" s="51">
        <v>9</v>
      </c>
      <c r="L421" s="50">
        <f>K421*G421</f>
        <v>56700</v>
      </c>
      <c r="M421" s="50">
        <f>IF(L421&gt;J421,L421-J421,0)</f>
        <v>0</v>
      </c>
      <c r="N421" s="50">
        <f>IF(J421&gt;L421,J421-L421,0)</f>
        <v>0</v>
      </c>
      <c r="O421" s="66"/>
      <c r="P421" s="67">
        <f>O421*G421</f>
        <v>0</v>
      </c>
      <c r="Q421" s="68"/>
      <c r="R421" s="69">
        <f>Q421*G421</f>
        <v>0</v>
      </c>
      <c r="S421" s="69">
        <f>IF(R421&gt;P421,R421-P421,0)</f>
        <v>0</v>
      </c>
      <c r="T421" s="69">
        <f>IF(P421&gt;R421,P421-R421,0)</f>
        <v>0</v>
      </c>
      <c r="U421" s="70">
        <f>H421+O421</f>
        <v>9</v>
      </c>
      <c r="V421" s="71">
        <f>U421*G421</f>
        <v>56700</v>
      </c>
      <c r="W421" s="68">
        <f>K421+Q421</f>
        <v>9</v>
      </c>
      <c r="X421" s="67">
        <f>W421*G421</f>
        <v>56700</v>
      </c>
      <c r="Y421" s="67">
        <f>IF(X421&gt;V421,X421-V421,0)</f>
        <v>0</v>
      </c>
      <c r="Z421" s="72">
        <f>IF(V421&gt;X421,V421-X421,0)</f>
        <v>0</v>
      </c>
      <c r="AA421" s="68">
        <v>9</v>
      </c>
      <c r="AB421" s="67">
        <f>AA421*G421</f>
        <v>56700</v>
      </c>
      <c r="AC421" s="67">
        <f t="shared" si="34"/>
        <v>0</v>
      </c>
      <c r="AD421" s="253">
        <f t="shared" si="35"/>
        <v>0</v>
      </c>
      <c r="AE421" s="251" t="s">
        <v>566</v>
      </c>
    </row>
    <row r="422" spans="2:31" ht="21">
      <c r="B422" s="143"/>
      <c r="C422" s="143"/>
      <c r="D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c r="AA422" s="143"/>
      <c r="AB422" s="143"/>
      <c r="AC422" s="67">
        <f t="shared" si="34"/>
        <v>0</v>
      </c>
      <c r="AD422" s="253">
        <f t="shared" si="35"/>
        <v>0</v>
      </c>
      <c r="AE422" s="251" t="s">
        <v>566</v>
      </c>
    </row>
    <row r="423" spans="2:31" ht="15">
      <c r="B423" s="63">
        <v>187</v>
      </c>
      <c r="C423" s="63">
        <v>153</v>
      </c>
      <c r="D423" s="63" t="s">
        <v>141</v>
      </c>
      <c r="E423" s="73" t="s">
        <v>140</v>
      </c>
      <c r="F423" s="64" t="s">
        <v>3</v>
      </c>
      <c r="G423" s="65">
        <v>3600</v>
      </c>
      <c r="H423" s="63">
        <v>16</v>
      </c>
      <c r="I423" s="50">
        <v>3050.8474576271187</v>
      </c>
      <c r="J423" s="50">
        <f>G423*H423</f>
        <v>57600</v>
      </c>
      <c r="K423" s="51">
        <v>15</v>
      </c>
      <c r="L423" s="50">
        <f>K423*G423</f>
        <v>54000</v>
      </c>
      <c r="M423" s="50">
        <f>IF(L423&gt;J423,L423-J423,0)</f>
        <v>0</v>
      </c>
      <c r="N423" s="50">
        <f>IF(J423&gt;L423,J423-L423,0)</f>
        <v>3600</v>
      </c>
      <c r="O423" s="66"/>
      <c r="P423" s="67">
        <f>O423*G423</f>
        <v>0</v>
      </c>
      <c r="Q423" s="68"/>
      <c r="R423" s="69">
        <f>Q423*G423</f>
        <v>0</v>
      </c>
      <c r="S423" s="69">
        <f>IF(R423&gt;P423,R423-P423,0)</f>
        <v>0</v>
      </c>
      <c r="T423" s="69">
        <f>IF(P423&gt;R423,P423-R423,0)</f>
        <v>0</v>
      </c>
      <c r="U423" s="70">
        <f>H423+O423</f>
        <v>16</v>
      </c>
      <c r="V423" s="71">
        <f>U423*G423</f>
        <v>57600</v>
      </c>
      <c r="W423" s="68">
        <f>K423+Q423</f>
        <v>15</v>
      </c>
      <c r="X423" s="67">
        <f>W423*G423</f>
        <v>54000</v>
      </c>
      <c r="Y423" s="67">
        <f>IF(X423&gt;V423,X423-V423,0)</f>
        <v>0</v>
      </c>
      <c r="Z423" s="72">
        <f>IF(V423&gt;X423,V423-X423,0)</f>
        <v>3600</v>
      </c>
      <c r="AA423" s="68">
        <v>15</v>
      </c>
      <c r="AB423" s="67">
        <f>AA423*G423</f>
        <v>54000</v>
      </c>
      <c r="AC423" s="67">
        <f t="shared" si="34"/>
        <v>0</v>
      </c>
      <c r="AD423" s="253">
        <f t="shared" si="35"/>
        <v>3600</v>
      </c>
      <c r="AE423" s="251" t="s">
        <v>566</v>
      </c>
    </row>
    <row r="424" spans="2:31" ht="21">
      <c r="B424" s="143"/>
      <c r="C424" s="143"/>
      <c r="D424" s="143"/>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c r="AA424" s="143"/>
      <c r="AB424" s="143"/>
      <c r="AC424" s="67">
        <f t="shared" si="34"/>
        <v>0</v>
      </c>
      <c r="AD424" s="253">
        <f t="shared" si="35"/>
        <v>0</v>
      </c>
      <c r="AE424" s="251" t="s">
        <v>566</v>
      </c>
    </row>
    <row r="425" spans="2:31" ht="15">
      <c r="B425" s="63">
        <v>188</v>
      </c>
      <c r="C425" s="63">
        <v>154</v>
      </c>
      <c r="D425" s="63" t="s">
        <v>139</v>
      </c>
      <c r="E425" s="73" t="s">
        <v>138</v>
      </c>
      <c r="F425" s="64" t="s">
        <v>3</v>
      </c>
      <c r="G425" s="65">
        <v>1100</v>
      </c>
      <c r="H425" s="63">
        <v>21</v>
      </c>
      <c r="I425" s="50">
        <v>932.20338983050851</v>
      </c>
      <c r="J425" s="50">
        <f>G425*H425</f>
        <v>23100</v>
      </c>
      <c r="K425" s="51">
        <v>21</v>
      </c>
      <c r="L425" s="50">
        <f>K425*G425</f>
        <v>23100</v>
      </c>
      <c r="M425" s="50">
        <f>IF(L425&gt;J425,L425-J425,0)</f>
        <v>0</v>
      </c>
      <c r="N425" s="50">
        <f>IF(J425&gt;L425,J425-L425,0)</f>
        <v>0</v>
      </c>
      <c r="O425" s="66"/>
      <c r="P425" s="67">
        <f>O425*G425</f>
        <v>0</v>
      </c>
      <c r="Q425" s="68"/>
      <c r="R425" s="69">
        <f>Q425*G425</f>
        <v>0</v>
      </c>
      <c r="S425" s="69">
        <f>IF(R425&gt;P425,R425-P425,0)</f>
        <v>0</v>
      </c>
      <c r="T425" s="69">
        <f>IF(P425&gt;R425,P425-R425,0)</f>
        <v>0</v>
      </c>
      <c r="U425" s="70">
        <f>H425+O425</f>
        <v>21</v>
      </c>
      <c r="V425" s="71">
        <f>U425*G425</f>
        <v>23100</v>
      </c>
      <c r="W425" s="68">
        <f>K425+Q425</f>
        <v>21</v>
      </c>
      <c r="X425" s="67">
        <f>W425*G425</f>
        <v>23100</v>
      </c>
      <c r="Y425" s="67">
        <f>IF(X425&gt;V425,X425-V425,0)</f>
        <v>0</v>
      </c>
      <c r="Z425" s="72">
        <f>IF(V425&gt;X425,V425-X425,0)</f>
        <v>0</v>
      </c>
      <c r="AA425" s="68">
        <v>21</v>
      </c>
      <c r="AB425" s="67">
        <f>AA425*G425</f>
        <v>23100</v>
      </c>
      <c r="AC425" s="67">
        <f t="shared" si="34"/>
        <v>0</v>
      </c>
      <c r="AD425" s="253">
        <f t="shared" si="35"/>
        <v>0</v>
      </c>
      <c r="AE425" s="251" t="s">
        <v>566</v>
      </c>
    </row>
    <row r="426" spans="2:31" ht="21">
      <c r="B426" s="143"/>
      <c r="C426" s="143"/>
      <c r="D426" s="143"/>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c r="AA426" s="143"/>
      <c r="AB426" s="143"/>
      <c r="AC426" s="67">
        <f t="shared" si="34"/>
        <v>0</v>
      </c>
      <c r="AD426" s="253">
        <f t="shared" si="35"/>
        <v>0</v>
      </c>
      <c r="AE426" s="251" t="s">
        <v>566</v>
      </c>
    </row>
    <row r="427" spans="2:31" ht="15">
      <c r="B427" s="63">
        <v>189</v>
      </c>
      <c r="C427" s="63">
        <v>155</v>
      </c>
      <c r="D427" s="63" t="s">
        <v>137</v>
      </c>
      <c r="E427" s="73" t="s">
        <v>136</v>
      </c>
      <c r="F427" s="64" t="s">
        <v>3</v>
      </c>
      <c r="G427" s="65">
        <v>630</v>
      </c>
      <c r="H427" s="63">
        <v>25</v>
      </c>
      <c r="I427" s="50">
        <v>533.89830508474574</v>
      </c>
      <c r="J427" s="50">
        <f>G427*H427</f>
        <v>15750</v>
      </c>
      <c r="K427" s="51">
        <v>15</v>
      </c>
      <c r="L427" s="50">
        <f>K427*G427</f>
        <v>9450</v>
      </c>
      <c r="M427" s="50">
        <f>IF(L427&gt;J427,L427-J427,0)</f>
        <v>0</v>
      </c>
      <c r="N427" s="50">
        <f>IF(J427&gt;L427,J427-L427,0)</f>
        <v>6300</v>
      </c>
      <c r="O427" s="66"/>
      <c r="P427" s="67">
        <f>O427*G427</f>
        <v>0</v>
      </c>
      <c r="Q427" s="68"/>
      <c r="R427" s="69">
        <f>Q427*G427</f>
        <v>0</v>
      </c>
      <c r="S427" s="69">
        <f>IF(R427&gt;P427,R427-P427,0)</f>
        <v>0</v>
      </c>
      <c r="T427" s="69">
        <f>IF(P427&gt;R427,P427-R427,0)</f>
        <v>0</v>
      </c>
      <c r="U427" s="70">
        <f>H427+O427</f>
        <v>25</v>
      </c>
      <c r="V427" s="71">
        <f>U427*G427</f>
        <v>15750</v>
      </c>
      <c r="W427" s="68">
        <f>K427+Q427</f>
        <v>15</v>
      </c>
      <c r="X427" s="67">
        <f>W427*G427</f>
        <v>9450</v>
      </c>
      <c r="Y427" s="67">
        <f>IF(X427&gt;V427,X427-V427,0)</f>
        <v>0</v>
      </c>
      <c r="Z427" s="72">
        <f>IF(V427&gt;X427,V427-X427,0)</f>
        <v>6300</v>
      </c>
      <c r="AA427" s="68">
        <v>15</v>
      </c>
      <c r="AB427" s="67">
        <f>AA427*G427</f>
        <v>9450</v>
      </c>
      <c r="AC427" s="67">
        <f t="shared" si="34"/>
        <v>0</v>
      </c>
      <c r="AD427" s="253">
        <f t="shared" si="35"/>
        <v>6300</v>
      </c>
      <c r="AE427" s="251" t="s">
        <v>566</v>
      </c>
    </row>
    <row r="428" spans="2:31" ht="21">
      <c r="B428" s="143"/>
      <c r="C428" s="143"/>
      <c r="D428" s="143"/>
      <c r="E428" s="143"/>
      <c r="F428" s="143"/>
      <c r="G428" s="143"/>
      <c r="H428" s="143"/>
      <c r="I428" s="143"/>
      <c r="J428" s="143"/>
      <c r="K428" s="143"/>
      <c r="L428" s="143"/>
      <c r="M428" s="143"/>
      <c r="N428" s="143"/>
      <c r="O428" s="143"/>
      <c r="P428" s="143"/>
      <c r="Q428" s="143"/>
      <c r="R428" s="143"/>
      <c r="S428" s="143"/>
      <c r="T428" s="143"/>
      <c r="U428" s="143"/>
      <c r="V428" s="143"/>
      <c r="W428" s="143"/>
      <c r="X428" s="143"/>
      <c r="Y428" s="143"/>
      <c r="Z428" s="143"/>
      <c r="AA428" s="143"/>
      <c r="AB428" s="143"/>
      <c r="AC428" s="67">
        <f t="shared" si="34"/>
        <v>0</v>
      </c>
      <c r="AD428" s="253">
        <f t="shared" si="35"/>
        <v>0</v>
      </c>
      <c r="AE428" s="251" t="s">
        <v>566</v>
      </c>
    </row>
    <row r="429" spans="2:31" ht="15">
      <c r="B429" s="63">
        <v>190</v>
      </c>
      <c r="C429" s="63">
        <v>156</v>
      </c>
      <c r="D429" s="63" t="s">
        <v>135</v>
      </c>
      <c r="E429" s="73" t="s">
        <v>134</v>
      </c>
      <c r="F429" s="64" t="s">
        <v>3</v>
      </c>
      <c r="G429" s="65">
        <v>540</v>
      </c>
      <c r="H429" s="63">
        <v>36</v>
      </c>
      <c r="I429" s="50">
        <v>457.62711864406782</v>
      </c>
      <c r="J429" s="50">
        <f>G429*H429</f>
        <v>19440</v>
      </c>
      <c r="K429" s="51">
        <v>21</v>
      </c>
      <c r="L429" s="50">
        <f>K429*G429</f>
        <v>11340</v>
      </c>
      <c r="M429" s="50">
        <f>IF(L429&gt;J429,L429-J429,0)</f>
        <v>0</v>
      </c>
      <c r="N429" s="50">
        <f>IF(J429&gt;L429,J429-L429,0)</f>
        <v>8100</v>
      </c>
      <c r="O429" s="66"/>
      <c r="P429" s="67">
        <f>O429*G429</f>
        <v>0</v>
      </c>
      <c r="Q429" s="68"/>
      <c r="R429" s="69">
        <f>Q429*G429</f>
        <v>0</v>
      </c>
      <c r="S429" s="69">
        <f>IF(R429&gt;P429,R429-P429,0)</f>
        <v>0</v>
      </c>
      <c r="T429" s="69">
        <f>IF(P429&gt;R429,P429-R429,0)</f>
        <v>0</v>
      </c>
      <c r="U429" s="70">
        <f>H429+O429</f>
        <v>36</v>
      </c>
      <c r="V429" s="71">
        <f>U429*G429</f>
        <v>19440</v>
      </c>
      <c r="W429" s="68">
        <f>K429+Q429</f>
        <v>21</v>
      </c>
      <c r="X429" s="67">
        <f>W429*G429</f>
        <v>11340</v>
      </c>
      <c r="Y429" s="67">
        <f>IF(X429&gt;V429,X429-V429,0)</f>
        <v>0</v>
      </c>
      <c r="Z429" s="72">
        <f>IF(V429&gt;X429,V429-X429,0)</f>
        <v>8100</v>
      </c>
      <c r="AA429" s="68">
        <v>21</v>
      </c>
      <c r="AB429" s="67">
        <f>AA429*G429</f>
        <v>11340</v>
      </c>
      <c r="AC429" s="67">
        <f t="shared" si="34"/>
        <v>0</v>
      </c>
      <c r="AD429" s="253">
        <f t="shared" si="35"/>
        <v>8100</v>
      </c>
      <c r="AE429" s="251" t="s">
        <v>566</v>
      </c>
    </row>
    <row r="430" spans="2:31" ht="21">
      <c r="B430" s="143"/>
      <c r="C430" s="143"/>
      <c r="D430" s="143"/>
      <c r="E430" s="143"/>
      <c r="F430" s="143"/>
      <c r="G430" s="143"/>
      <c r="H430" s="143"/>
      <c r="I430" s="143"/>
      <c r="J430" s="143"/>
      <c r="K430" s="143"/>
      <c r="L430" s="143"/>
      <c r="M430" s="143"/>
      <c r="N430" s="143"/>
      <c r="O430" s="143"/>
      <c r="P430" s="143"/>
      <c r="Q430" s="143"/>
      <c r="R430" s="143"/>
      <c r="S430" s="143"/>
      <c r="T430" s="143"/>
      <c r="U430" s="143"/>
      <c r="V430" s="143"/>
      <c r="W430" s="143"/>
      <c r="X430" s="143"/>
      <c r="Y430" s="143"/>
      <c r="Z430" s="143"/>
      <c r="AA430" s="143"/>
      <c r="AB430" s="143"/>
      <c r="AC430" s="67">
        <f t="shared" si="34"/>
        <v>0</v>
      </c>
      <c r="AD430" s="253">
        <f t="shared" si="35"/>
        <v>0</v>
      </c>
      <c r="AE430" s="251" t="s">
        <v>566</v>
      </c>
    </row>
    <row r="431" spans="2:31" ht="28.8">
      <c r="B431" s="63">
        <v>191</v>
      </c>
      <c r="C431" s="63">
        <v>156</v>
      </c>
      <c r="D431" s="63" t="s">
        <v>133</v>
      </c>
      <c r="E431" s="73" t="s">
        <v>132</v>
      </c>
      <c r="F431" s="64" t="s">
        <v>3</v>
      </c>
      <c r="G431" s="65">
        <v>540</v>
      </c>
      <c r="H431" s="63">
        <v>25</v>
      </c>
      <c r="I431" s="50">
        <v>457.62711864406782</v>
      </c>
      <c r="J431" s="50">
        <f>G431*H431</f>
        <v>13500</v>
      </c>
      <c r="K431" s="51">
        <v>14</v>
      </c>
      <c r="L431" s="50">
        <f>K431*G431</f>
        <v>7560</v>
      </c>
      <c r="M431" s="50">
        <f>IF(L431&gt;J431,L431-J431,0)</f>
        <v>0</v>
      </c>
      <c r="N431" s="50">
        <f>IF(J431&gt;L431,J431-L431,0)</f>
        <v>5940</v>
      </c>
      <c r="O431" s="66"/>
      <c r="P431" s="67">
        <f>O431*G431</f>
        <v>0</v>
      </c>
      <c r="Q431" s="68"/>
      <c r="R431" s="69">
        <f>Q431*G431</f>
        <v>0</v>
      </c>
      <c r="S431" s="69">
        <f>IF(R431&gt;P431,R431-P431,0)</f>
        <v>0</v>
      </c>
      <c r="T431" s="69">
        <f>IF(P431&gt;R431,P431-R431,0)</f>
        <v>0</v>
      </c>
      <c r="U431" s="70">
        <f>H431+O431</f>
        <v>25</v>
      </c>
      <c r="V431" s="71">
        <f>U431*G431</f>
        <v>13500</v>
      </c>
      <c r="W431" s="68">
        <f>K431+Q431</f>
        <v>14</v>
      </c>
      <c r="X431" s="67">
        <f>W431*G431</f>
        <v>7560</v>
      </c>
      <c r="Y431" s="67">
        <f>IF(X431&gt;V431,X431-V431,0)</f>
        <v>0</v>
      </c>
      <c r="Z431" s="72">
        <f>IF(V431&gt;X431,V431-X431,0)</f>
        <v>5940</v>
      </c>
      <c r="AA431" s="68">
        <v>14</v>
      </c>
      <c r="AB431" s="67">
        <f>AA431*G431</f>
        <v>7560</v>
      </c>
      <c r="AC431" s="67">
        <f t="shared" si="34"/>
        <v>0</v>
      </c>
      <c r="AD431" s="253">
        <f t="shared" si="35"/>
        <v>5940</v>
      </c>
      <c r="AE431" s="251" t="s">
        <v>566</v>
      </c>
    </row>
    <row r="432" spans="2:31" ht="21">
      <c r="B432" s="143"/>
      <c r="C432" s="143"/>
      <c r="D432" s="143"/>
      <c r="E432" s="143"/>
      <c r="F432" s="143"/>
      <c r="G432" s="143"/>
      <c r="H432" s="143"/>
      <c r="I432" s="143"/>
      <c r="J432" s="143"/>
      <c r="K432" s="143"/>
      <c r="L432" s="143"/>
      <c r="M432" s="143"/>
      <c r="N432" s="143"/>
      <c r="O432" s="143"/>
      <c r="P432" s="143"/>
      <c r="Q432" s="143"/>
      <c r="R432" s="143"/>
      <c r="S432" s="143"/>
      <c r="T432" s="143"/>
      <c r="U432" s="143"/>
      <c r="V432" s="143"/>
      <c r="W432" s="143"/>
      <c r="X432" s="143"/>
      <c r="Y432" s="143"/>
      <c r="Z432" s="143"/>
      <c r="AA432" s="143"/>
      <c r="AB432" s="143"/>
      <c r="AC432" s="67">
        <f t="shared" si="34"/>
        <v>0</v>
      </c>
      <c r="AD432" s="253">
        <f t="shared" si="35"/>
        <v>0</v>
      </c>
      <c r="AE432" s="251" t="s">
        <v>566</v>
      </c>
    </row>
    <row r="433" spans="2:31" ht="15">
      <c r="B433" s="63">
        <v>192</v>
      </c>
      <c r="C433" s="63">
        <v>158</v>
      </c>
      <c r="D433" s="63" t="s">
        <v>131</v>
      </c>
      <c r="E433" s="73" t="s">
        <v>130</v>
      </c>
      <c r="F433" s="64" t="s">
        <v>3</v>
      </c>
      <c r="G433" s="65">
        <v>720</v>
      </c>
      <c r="H433" s="63">
        <v>25</v>
      </c>
      <c r="I433" s="50">
        <v>610.16949152542372</v>
      </c>
      <c r="J433" s="50">
        <f>G433*H433</f>
        <v>18000</v>
      </c>
      <c r="K433" s="51">
        <v>15</v>
      </c>
      <c r="L433" s="50">
        <f>K433*G433</f>
        <v>10800</v>
      </c>
      <c r="M433" s="50">
        <f>IF(L433&gt;J433,L433-J433,0)</f>
        <v>0</v>
      </c>
      <c r="N433" s="50">
        <f>IF(J433&gt;L433,J433-L433,0)</f>
        <v>7200</v>
      </c>
      <c r="O433" s="66"/>
      <c r="P433" s="67">
        <f>O433*G433</f>
        <v>0</v>
      </c>
      <c r="Q433" s="68"/>
      <c r="R433" s="69">
        <f>Q433*G433</f>
        <v>0</v>
      </c>
      <c r="S433" s="69">
        <f>IF(R433&gt;P433,R433-P433,0)</f>
        <v>0</v>
      </c>
      <c r="T433" s="69">
        <f>IF(P433&gt;R433,P433-R433,0)</f>
        <v>0</v>
      </c>
      <c r="U433" s="70">
        <f>H433+O433</f>
        <v>25</v>
      </c>
      <c r="V433" s="71">
        <f>U433*G433</f>
        <v>18000</v>
      </c>
      <c r="W433" s="68">
        <f>K433+Q433</f>
        <v>15</v>
      </c>
      <c r="X433" s="67">
        <f>W433*G433</f>
        <v>10800</v>
      </c>
      <c r="Y433" s="67">
        <f>IF(X433&gt;V433,X433-V433,0)</f>
        <v>0</v>
      </c>
      <c r="Z433" s="72">
        <f>IF(V433&gt;X433,V433-X433,0)</f>
        <v>7200</v>
      </c>
      <c r="AA433" s="68">
        <v>15</v>
      </c>
      <c r="AB433" s="67">
        <f>AA433*G433</f>
        <v>10800</v>
      </c>
      <c r="AC433" s="67">
        <f t="shared" si="34"/>
        <v>0</v>
      </c>
      <c r="AD433" s="253">
        <f t="shared" si="35"/>
        <v>7200</v>
      </c>
      <c r="AE433" s="251" t="s">
        <v>566</v>
      </c>
    </row>
    <row r="434" spans="2:31" ht="21">
      <c r="B434" s="143"/>
      <c r="C434" s="143"/>
      <c r="D434" s="143"/>
      <c r="E434" s="143"/>
      <c r="F434" s="143"/>
      <c r="G434" s="143"/>
      <c r="H434" s="143"/>
      <c r="I434" s="143"/>
      <c r="J434" s="143"/>
      <c r="K434" s="143"/>
      <c r="L434" s="143"/>
      <c r="M434" s="143"/>
      <c r="N434" s="143"/>
      <c r="O434" s="143"/>
      <c r="P434" s="143"/>
      <c r="Q434" s="143"/>
      <c r="R434" s="143"/>
      <c r="S434" s="143"/>
      <c r="T434" s="143"/>
      <c r="U434" s="143"/>
      <c r="V434" s="143"/>
      <c r="W434" s="143"/>
      <c r="X434" s="143"/>
      <c r="Y434" s="143"/>
      <c r="Z434" s="143"/>
      <c r="AA434" s="143"/>
      <c r="AB434" s="143"/>
      <c r="AC434" s="67">
        <f t="shared" si="34"/>
        <v>0</v>
      </c>
      <c r="AD434" s="253">
        <f t="shared" si="35"/>
        <v>0</v>
      </c>
      <c r="AE434" s="251" t="s">
        <v>566</v>
      </c>
    </row>
    <row r="435" spans="2:31" ht="28.8">
      <c r="B435" s="63">
        <v>193</v>
      </c>
      <c r="C435" s="63">
        <v>159</v>
      </c>
      <c r="D435" s="63" t="s">
        <v>129</v>
      </c>
      <c r="E435" s="73" t="s">
        <v>128</v>
      </c>
      <c r="F435" s="64" t="s">
        <v>3</v>
      </c>
      <c r="G435" s="65">
        <v>3600</v>
      </c>
      <c r="H435" s="63">
        <v>12</v>
      </c>
      <c r="I435" s="50">
        <v>3050.8474576271187</v>
      </c>
      <c r="J435" s="50">
        <f>G435*H435</f>
        <v>43200</v>
      </c>
      <c r="K435" s="51">
        <v>24</v>
      </c>
      <c r="L435" s="50">
        <f>K435*G435</f>
        <v>86400</v>
      </c>
      <c r="M435" s="50">
        <f>IF(L435&gt;J435,L435-J435,0)</f>
        <v>43200</v>
      </c>
      <c r="N435" s="50">
        <f>IF(J435&gt;L435,J435-L435,0)</f>
        <v>0</v>
      </c>
      <c r="O435" s="66"/>
      <c r="P435" s="67">
        <f>O435*G435</f>
        <v>0</v>
      </c>
      <c r="Q435" s="68"/>
      <c r="R435" s="69">
        <f>Q435*G435</f>
        <v>0</v>
      </c>
      <c r="S435" s="69">
        <f>IF(R435&gt;P435,R435-P435,0)</f>
        <v>0</v>
      </c>
      <c r="T435" s="69">
        <f>IF(P435&gt;R435,P435-R435,0)</f>
        <v>0</v>
      </c>
      <c r="U435" s="70">
        <f>H435+O435</f>
        <v>12</v>
      </c>
      <c r="V435" s="71">
        <f>U435*G435</f>
        <v>43200</v>
      </c>
      <c r="W435" s="68">
        <f>K435+Q435</f>
        <v>24</v>
      </c>
      <c r="X435" s="67">
        <f>W435*G435</f>
        <v>86400</v>
      </c>
      <c r="Y435" s="67">
        <f>IF(X435&gt;V435,X435-V435,0)</f>
        <v>43200</v>
      </c>
      <c r="Z435" s="72">
        <f>IF(V435&gt;X435,V435-X435,0)</f>
        <v>0</v>
      </c>
      <c r="AA435" s="68">
        <v>12</v>
      </c>
      <c r="AB435" s="67">
        <f t="shared" ref="AB435:AB441" si="40">AA435*G435</f>
        <v>43200</v>
      </c>
      <c r="AC435" s="67">
        <f t="shared" si="34"/>
        <v>0</v>
      </c>
      <c r="AD435" s="253">
        <f t="shared" si="35"/>
        <v>0</v>
      </c>
      <c r="AE435" s="251" t="s">
        <v>566</v>
      </c>
    </row>
    <row r="436" spans="2:31" ht="21">
      <c r="B436" s="143"/>
      <c r="C436" s="143"/>
      <c r="D436" s="143"/>
      <c r="E436" s="146" t="s">
        <v>553</v>
      </c>
      <c r="F436" s="143"/>
      <c r="G436" s="65">
        <v>3600</v>
      </c>
      <c r="H436" s="143"/>
      <c r="I436" s="143"/>
      <c r="J436" s="143"/>
      <c r="K436" s="143"/>
      <c r="L436" s="143"/>
      <c r="M436" s="143"/>
      <c r="N436" s="143"/>
      <c r="O436" s="143"/>
      <c r="P436" s="143"/>
      <c r="Q436" s="143"/>
      <c r="R436" s="143"/>
      <c r="S436" s="143"/>
      <c r="T436" s="143"/>
      <c r="U436" s="143"/>
      <c r="V436" s="71"/>
      <c r="W436" s="143"/>
      <c r="X436" s="143"/>
      <c r="Y436" s="143"/>
      <c r="Z436" s="143"/>
      <c r="AA436" s="66">
        <v>4</v>
      </c>
      <c r="AB436" s="67">
        <f t="shared" si="40"/>
        <v>14400</v>
      </c>
      <c r="AC436" s="67">
        <f t="shared" si="34"/>
        <v>14400</v>
      </c>
      <c r="AD436" s="253">
        <f t="shared" si="35"/>
        <v>0</v>
      </c>
      <c r="AE436" s="251" t="s">
        <v>566</v>
      </c>
    </row>
    <row r="437" spans="2:31" ht="28.8">
      <c r="B437" s="63">
        <v>194</v>
      </c>
      <c r="C437" s="63">
        <v>160</v>
      </c>
      <c r="D437" s="63" t="s">
        <v>127</v>
      </c>
      <c r="E437" s="73" t="s">
        <v>126</v>
      </c>
      <c r="F437" s="75" t="s">
        <v>97</v>
      </c>
      <c r="G437" s="76">
        <v>270</v>
      </c>
      <c r="H437" s="63">
        <v>55</v>
      </c>
      <c r="I437" s="50">
        <v>228.81355932203391</v>
      </c>
      <c r="J437" s="50">
        <f>G437*H437</f>
        <v>14850</v>
      </c>
      <c r="K437" s="51">
        <v>103.08</v>
      </c>
      <c r="L437" s="50">
        <f>K437*G437</f>
        <v>27831.599999999999</v>
      </c>
      <c r="M437" s="50">
        <f>IF(L437&gt;J437,L437-J437,0)</f>
        <v>12981.599999999999</v>
      </c>
      <c r="N437" s="50">
        <f>IF(J437&gt;L437,J437-L437,0)</f>
        <v>0</v>
      </c>
      <c r="O437" s="66"/>
      <c r="P437" s="67">
        <f>O437*G437</f>
        <v>0</v>
      </c>
      <c r="Q437" s="68"/>
      <c r="R437" s="69">
        <f>Q437*G437</f>
        <v>0</v>
      </c>
      <c r="S437" s="69">
        <f>IF(R437&gt;P437,R437-P437,0)</f>
        <v>0</v>
      </c>
      <c r="T437" s="69">
        <f>IF(P437&gt;R437,P437-R437,0)</f>
        <v>0</v>
      </c>
      <c r="U437" s="70">
        <f>H437+O437</f>
        <v>55</v>
      </c>
      <c r="V437" s="71">
        <f>U437*G437</f>
        <v>14850</v>
      </c>
      <c r="W437" s="68">
        <f>K437+Q437</f>
        <v>103.08</v>
      </c>
      <c r="X437" s="67">
        <f>W437*G437</f>
        <v>27831.599999999999</v>
      </c>
      <c r="Y437" s="67">
        <f>IF(X437&gt;V437,X437-V437,0)</f>
        <v>12981.599999999999</v>
      </c>
      <c r="Z437" s="72">
        <f>IF(V437&gt;X437,V437-X437,0)</f>
        <v>0</v>
      </c>
      <c r="AA437" s="68">
        <v>55</v>
      </c>
      <c r="AB437" s="67">
        <f t="shared" si="40"/>
        <v>14850</v>
      </c>
      <c r="AC437" s="67">
        <f t="shared" si="34"/>
        <v>0</v>
      </c>
      <c r="AD437" s="253">
        <f t="shared" si="35"/>
        <v>0</v>
      </c>
      <c r="AE437" s="251" t="s">
        <v>566</v>
      </c>
    </row>
    <row r="438" spans="2:31" ht="21">
      <c r="B438" s="143"/>
      <c r="C438" s="143"/>
      <c r="D438" s="143"/>
      <c r="E438" s="146" t="s">
        <v>553</v>
      </c>
      <c r="F438" s="143"/>
      <c r="G438" s="76">
        <v>270</v>
      </c>
      <c r="H438" s="143"/>
      <c r="I438" s="143"/>
      <c r="J438" s="143"/>
      <c r="K438" s="143"/>
      <c r="L438" s="143"/>
      <c r="M438" s="143"/>
      <c r="N438" s="143"/>
      <c r="O438" s="143"/>
      <c r="P438" s="143"/>
      <c r="Q438" s="143"/>
      <c r="R438" s="143"/>
      <c r="S438" s="143"/>
      <c r="T438" s="143"/>
      <c r="U438" s="143"/>
      <c r="V438" s="71"/>
      <c r="W438" s="143"/>
      <c r="X438" s="143"/>
      <c r="Y438" s="143"/>
      <c r="Z438" s="143"/>
      <c r="AA438" s="270">
        <v>53.234000000000009</v>
      </c>
      <c r="AB438" s="67">
        <f t="shared" si="40"/>
        <v>14373.180000000002</v>
      </c>
      <c r="AC438" s="67">
        <f t="shared" si="34"/>
        <v>14373.180000000002</v>
      </c>
      <c r="AD438" s="253">
        <f t="shared" si="35"/>
        <v>0</v>
      </c>
      <c r="AE438" s="251" t="s">
        <v>566</v>
      </c>
    </row>
    <row r="439" spans="2:31" ht="28.8">
      <c r="B439" s="63">
        <v>195</v>
      </c>
      <c r="C439" s="63">
        <v>161</v>
      </c>
      <c r="D439" s="63" t="s">
        <v>125</v>
      </c>
      <c r="E439" s="73" t="s">
        <v>124</v>
      </c>
      <c r="F439" s="75" t="s">
        <v>97</v>
      </c>
      <c r="G439" s="76">
        <v>360</v>
      </c>
      <c r="H439" s="63">
        <v>115</v>
      </c>
      <c r="I439" s="50">
        <v>305.08474576271186</v>
      </c>
      <c r="J439" s="50">
        <f>G439*H439</f>
        <v>41400</v>
      </c>
      <c r="K439" s="51">
        <v>123.53</v>
      </c>
      <c r="L439" s="50">
        <f>K439*G439</f>
        <v>44470.8</v>
      </c>
      <c r="M439" s="50">
        <f>IF(L439&gt;J439,L439-J439,0)</f>
        <v>3070.8000000000029</v>
      </c>
      <c r="N439" s="50">
        <f>IF(J439&gt;L439,J439-L439,0)</f>
        <v>0</v>
      </c>
      <c r="O439" s="66"/>
      <c r="P439" s="67">
        <f>O439*G439</f>
        <v>0</v>
      </c>
      <c r="Q439" s="68"/>
      <c r="R439" s="69">
        <f>Q439*G439</f>
        <v>0</v>
      </c>
      <c r="S439" s="69">
        <f>IF(R439&gt;P439,R439-P439,0)</f>
        <v>0</v>
      </c>
      <c r="T439" s="69">
        <f>IF(P439&gt;R439,P439-R439,0)</f>
        <v>0</v>
      </c>
      <c r="U439" s="70">
        <f>H439+O439</f>
        <v>115</v>
      </c>
      <c r="V439" s="71">
        <f>U439*G439</f>
        <v>41400</v>
      </c>
      <c r="W439" s="68">
        <f>K439+Q439</f>
        <v>123.53</v>
      </c>
      <c r="X439" s="67">
        <f>W439*G439</f>
        <v>44470.8</v>
      </c>
      <c r="Y439" s="67">
        <f>IF(X439&gt;V439,X439-V439,0)</f>
        <v>3070.8000000000029</v>
      </c>
      <c r="Z439" s="72">
        <f>IF(V439&gt;X439,V439-X439,0)</f>
        <v>0</v>
      </c>
      <c r="AA439" s="68">
        <v>115</v>
      </c>
      <c r="AB439" s="67">
        <f t="shared" si="40"/>
        <v>41400</v>
      </c>
      <c r="AC439" s="67">
        <f t="shared" si="34"/>
        <v>0</v>
      </c>
      <c r="AD439" s="253">
        <f t="shared" si="35"/>
        <v>0</v>
      </c>
      <c r="AE439" s="251" t="s">
        <v>566</v>
      </c>
    </row>
    <row r="440" spans="2:31" ht="21">
      <c r="B440" s="143"/>
      <c r="C440" s="143"/>
      <c r="D440" s="143"/>
      <c r="E440" s="146" t="s">
        <v>553</v>
      </c>
      <c r="F440" s="143"/>
      <c r="G440" s="76">
        <v>360</v>
      </c>
      <c r="H440" s="143"/>
      <c r="I440" s="143"/>
      <c r="J440" s="143"/>
      <c r="K440" s="143"/>
      <c r="L440" s="143"/>
      <c r="M440" s="143"/>
      <c r="N440" s="143"/>
      <c r="O440" s="143"/>
      <c r="P440" s="143"/>
      <c r="Q440" s="143"/>
      <c r="R440" s="143"/>
      <c r="S440" s="143"/>
      <c r="T440" s="143"/>
      <c r="U440" s="143"/>
      <c r="V440" s="71"/>
      <c r="W440" s="143"/>
      <c r="X440" s="143"/>
      <c r="Y440" s="143"/>
      <c r="Z440" s="143"/>
      <c r="AA440" s="270">
        <v>14.706500000000005</v>
      </c>
      <c r="AB440" s="67">
        <f t="shared" si="40"/>
        <v>5294.340000000002</v>
      </c>
      <c r="AC440" s="67">
        <f t="shared" si="34"/>
        <v>5294.340000000002</v>
      </c>
      <c r="AD440" s="253">
        <f t="shared" si="35"/>
        <v>0</v>
      </c>
      <c r="AE440" s="251" t="s">
        <v>566</v>
      </c>
    </row>
    <row r="441" spans="2:31" ht="28.8">
      <c r="B441" s="63">
        <v>196</v>
      </c>
      <c r="C441" s="63">
        <v>162</v>
      </c>
      <c r="D441" s="63" t="s">
        <v>123</v>
      </c>
      <c r="E441" s="73" t="s">
        <v>122</v>
      </c>
      <c r="F441" s="75" t="s">
        <v>97</v>
      </c>
      <c r="G441" s="76">
        <v>450</v>
      </c>
      <c r="H441" s="63">
        <v>143</v>
      </c>
      <c r="I441" s="50">
        <v>381.35593220338984</v>
      </c>
      <c r="J441" s="50">
        <f>G441*H441</f>
        <v>64350</v>
      </c>
      <c r="K441" s="51">
        <v>110</v>
      </c>
      <c r="L441" s="50">
        <f>K441*G441</f>
        <v>49500</v>
      </c>
      <c r="M441" s="50">
        <f>IF(L441&gt;J441,L441-J441,0)</f>
        <v>0</v>
      </c>
      <c r="N441" s="50">
        <f>IF(J441&gt;L441,J441-L441,0)</f>
        <v>14850</v>
      </c>
      <c r="O441" s="66"/>
      <c r="P441" s="67">
        <f>O441*G441</f>
        <v>0</v>
      </c>
      <c r="Q441" s="68"/>
      <c r="R441" s="69">
        <f>Q441*G441</f>
        <v>0</v>
      </c>
      <c r="S441" s="69">
        <f>IF(R441&gt;P441,R441-P441,0)</f>
        <v>0</v>
      </c>
      <c r="T441" s="69">
        <f>IF(P441&gt;R441,P441-R441,0)</f>
        <v>0</v>
      </c>
      <c r="U441" s="70">
        <f>H441+O441</f>
        <v>143</v>
      </c>
      <c r="V441" s="71">
        <f>U441*G441</f>
        <v>64350</v>
      </c>
      <c r="W441" s="68">
        <f>K441+Q441</f>
        <v>110</v>
      </c>
      <c r="X441" s="67">
        <f>W441*G441</f>
        <v>49500</v>
      </c>
      <c r="Y441" s="67">
        <f>IF(X441&gt;V441,X441-V441,0)</f>
        <v>0</v>
      </c>
      <c r="Z441" s="72">
        <f>IF(V441&gt;X441,V441-X441,0)</f>
        <v>14850</v>
      </c>
      <c r="AA441" s="68">
        <f>W441*1.05</f>
        <v>115.5</v>
      </c>
      <c r="AB441" s="67">
        <f t="shared" si="40"/>
        <v>51975</v>
      </c>
      <c r="AC441" s="67">
        <f t="shared" si="34"/>
        <v>0</v>
      </c>
      <c r="AD441" s="253">
        <f t="shared" si="35"/>
        <v>12375</v>
      </c>
      <c r="AE441" s="251" t="s">
        <v>566</v>
      </c>
    </row>
    <row r="442" spans="2:31" ht="21">
      <c r="B442" s="143"/>
      <c r="C442" s="143"/>
      <c r="D442" s="143"/>
      <c r="E442" s="143"/>
      <c r="F442" s="143"/>
      <c r="G442" s="143"/>
      <c r="H442" s="143"/>
      <c r="I442" s="143"/>
      <c r="J442" s="143"/>
      <c r="K442" s="143"/>
      <c r="L442" s="143"/>
      <c r="M442" s="143"/>
      <c r="N442" s="143"/>
      <c r="O442" s="143"/>
      <c r="P442" s="143"/>
      <c r="Q442" s="143"/>
      <c r="R442" s="143"/>
      <c r="S442" s="143"/>
      <c r="T442" s="143"/>
      <c r="U442" s="143"/>
      <c r="V442" s="143"/>
      <c r="W442" s="143"/>
      <c r="X442" s="143"/>
      <c r="Y442" s="143"/>
      <c r="Z442" s="143"/>
      <c r="AA442" s="143"/>
      <c r="AB442" s="143"/>
      <c r="AC442" s="67">
        <f t="shared" si="34"/>
        <v>0</v>
      </c>
      <c r="AD442" s="253">
        <f t="shared" si="35"/>
        <v>0</v>
      </c>
      <c r="AE442" s="251" t="s">
        <v>566</v>
      </c>
    </row>
    <row r="443" spans="2:31" ht="15">
      <c r="B443" s="63">
        <v>197</v>
      </c>
      <c r="C443" s="63">
        <v>163</v>
      </c>
      <c r="D443" s="63" t="s">
        <v>121</v>
      </c>
      <c r="E443" s="73" t="s">
        <v>120</v>
      </c>
      <c r="F443" s="64" t="s">
        <v>3</v>
      </c>
      <c r="G443" s="65">
        <v>1440</v>
      </c>
      <c r="H443" s="63">
        <v>15</v>
      </c>
      <c r="I443" s="50">
        <v>1220.3389830508474</v>
      </c>
      <c r="J443" s="50">
        <f>G443*H443</f>
        <v>21600</v>
      </c>
      <c r="K443" s="51">
        <v>20</v>
      </c>
      <c r="L443" s="50">
        <f>K443*G443</f>
        <v>28800</v>
      </c>
      <c r="M443" s="50">
        <f>IF(L443&gt;J443,L443-J443,0)</f>
        <v>7200</v>
      </c>
      <c r="N443" s="50">
        <f>IF(J443&gt;L443,J443-L443,0)</f>
        <v>0</v>
      </c>
      <c r="O443" s="66"/>
      <c r="P443" s="67">
        <f>O443*G443</f>
        <v>0</v>
      </c>
      <c r="Q443" s="68"/>
      <c r="R443" s="69">
        <f>Q443*G443</f>
        <v>0</v>
      </c>
      <c r="S443" s="69">
        <f>IF(R443&gt;P443,R443-P443,0)</f>
        <v>0</v>
      </c>
      <c r="T443" s="69">
        <f>IF(P443&gt;R443,P443-R443,0)</f>
        <v>0</v>
      </c>
      <c r="U443" s="70">
        <f>H443+O443</f>
        <v>15</v>
      </c>
      <c r="V443" s="71">
        <f>U443*G443</f>
        <v>21600</v>
      </c>
      <c r="W443" s="68">
        <f>K443+Q443</f>
        <v>20</v>
      </c>
      <c r="X443" s="67">
        <f>W443*G443</f>
        <v>28800</v>
      </c>
      <c r="Y443" s="67">
        <f>IF(X443&gt;V443,X443-V443,0)</f>
        <v>7200</v>
      </c>
      <c r="Z443" s="72">
        <f>IF(V443&gt;X443,V443-X443,0)</f>
        <v>0</v>
      </c>
      <c r="AA443" s="68">
        <v>15</v>
      </c>
      <c r="AB443" s="67">
        <f>AA443*G443</f>
        <v>21600</v>
      </c>
      <c r="AC443" s="67">
        <f t="shared" si="34"/>
        <v>0</v>
      </c>
      <c r="AD443" s="253">
        <f t="shared" si="35"/>
        <v>0</v>
      </c>
      <c r="AE443" s="251" t="s">
        <v>566</v>
      </c>
    </row>
    <row r="444" spans="2:31" ht="21">
      <c r="B444" s="143"/>
      <c r="C444" s="143"/>
      <c r="D444" s="143"/>
      <c r="E444" s="146" t="s">
        <v>553</v>
      </c>
      <c r="F444" s="143"/>
      <c r="G444" s="65">
        <v>1440</v>
      </c>
      <c r="H444" s="143"/>
      <c r="I444" s="143"/>
      <c r="J444" s="143"/>
      <c r="K444" s="143"/>
      <c r="L444" s="143"/>
      <c r="M444" s="143"/>
      <c r="N444" s="143"/>
      <c r="O444" s="143"/>
      <c r="P444" s="143"/>
      <c r="Q444" s="143"/>
      <c r="R444" s="143"/>
      <c r="S444" s="143"/>
      <c r="T444" s="143"/>
      <c r="U444" s="143"/>
      <c r="V444" s="71"/>
      <c r="W444" s="143"/>
      <c r="X444" s="143"/>
      <c r="Y444" s="143"/>
      <c r="Z444" s="143"/>
      <c r="AA444" s="66">
        <v>5</v>
      </c>
      <c r="AB444" s="67">
        <f>AA444*G444</f>
        <v>7200</v>
      </c>
      <c r="AC444" s="67">
        <f t="shared" si="34"/>
        <v>7200</v>
      </c>
      <c r="AD444" s="253">
        <f t="shared" si="35"/>
        <v>0</v>
      </c>
      <c r="AE444" s="251" t="s">
        <v>566</v>
      </c>
    </row>
    <row r="445" spans="2:31" ht="28.8">
      <c r="B445" s="63">
        <v>198</v>
      </c>
      <c r="C445" s="63">
        <v>164</v>
      </c>
      <c r="D445" s="63" t="s">
        <v>119</v>
      </c>
      <c r="E445" s="73" t="s">
        <v>118</v>
      </c>
      <c r="F445" s="75" t="s">
        <v>97</v>
      </c>
      <c r="G445" s="76">
        <v>450</v>
      </c>
      <c r="H445" s="63">
        <v>145</v>
      </c>
      <c r="I445" s="50">
        <v>381.35593220338984</v>
      </c>
      <c r="J445" s="50">
        <f>G445*H445</f>
        <v>65250</v>
      </c>
      <c r="K445" s="51">
        <v>80</v>
      </c>
      <c r="L445" s="50">
        <f>K445*G445</f>
        <v>36000</v>
      </c>
      <c r="M445" s="50">
        <f>IF(L445&gt;J445,L445-J445,0)</f>
        <v>0</v>
      </c>
      <c r="N445" s="50">
        <f>IF(J445&gt;L445,J445-L445,0)</f>
        <v>29250</v>
      </c>
      <c r="O445" s="66"/>
      <c r="P445" s="67">
        <f>O445*G445</f>
        <v>0</v>
      </c>
      <c r="Q445" s="68"/>
      <c r="R445" s="69">
        <f>Q445*G445</f>
        <v>0</v>
      </c>
      <c r="S445" s="69">
        <f>IF(R445&gt;P445,R445-P445,0)</f>
        <v>0</v>
      </c>
      <c r="T445" s="69">
        <f>IF(P445&gt;R445,P445-R445,0)</f>
        <v>0</v>
      </c>
      <c r="U445" s="70">
        <f>H445+O445</f>
        <v>145</v>
      </c>
      <c r="V445" s="71">
        <f>U445*G445</f>
        <v>65250</v>
      </c>
      <c r="W445" s="68">
        <f>K445+Q445</f>
        <v>80</v>
      </c>
      <c r="X445" s="67">
        <f>W445*G445</f>
        <v>36000</v>
      </c>
      <c r="Y445" s="67">
        <f>IF(X445&gt;V445,X445-V445,0)</f>
        <v>0</v>
      </c>
      <c r="Z445" s="72">
        <f>IF(V445&gt;X445,V445-X445,0)</f>
        <v>29250</v>
      </c>
      <c r="AA445" s="68">
        <f>W445*1.05</f>
        <v>84</v>
      </c>
      <c r="AB445" s="67">
        <f>AA445*G445</f>
        <v>37800</v>
      </c>
      <c r="AC445" s="67">
        <f t="shared" si="34"/>
        <v>0</v>
      </c>
      <c r="AD445" s="253">
        <f t="shared" si="35"/>
        <v>27450</v>
      </c>
      <c r="AE445" s="251" t="s">
        <v>566</v>
      </c>
    </row>
    <row r="446" spans="2:31" ht="21">
      <c r="B446" s="143"/>
      <c r="C446" s="143"/>
      <c r="D446" s="143"/>
      <c r="E446" s="143"/>
      <c r="F446" s="143"/>
      <c r="G446" s="143"/>
      <c r="H446" s="143"/>
      <c r="I446" s="143"/>
      <c r="J446" s="143"/>
      <c r="K446" s="143"/>
      <c r="L446" s="143"/>
      <c r="M446" s="143"/>
      <c r="N446" s="143"/>
      <c r="O446" s="143"/>
      <c r="P446" s="143"/>
      <c r="Q446" s="143"/>
      <c r="R446" s="143"/>
      <c r="S446" s="143"/>
      <c r="T446" s="143"/>
      <c r="U446" s="143"/>
      <c r="V446" s="143"/>
      <c r="W446" s="143"/>
      <c r="X446" s="143"/>
      <c r="Y446" s="143"/>
      <c r="Z446" s="143"/>
      <c r="AA446" s="143"/>
      <c r="AB446" s="143"/>
      <c r="AC446" s="67">
        <f t="shared" si="34"/>
        <v>0</v>
      </c>
      <c r="AD446" s="253">
        <f t="shared" si="35"/>
        <v>0</v>
      </c>
      <c r="AE446" s="251" t="s">
        <v>566</v>
      </c>
    </row>
    <row r="447" spans="2:31" ht="28.8">
      <c r="B447" s="63">
        <v>199</v>
      </c>
      <c r="C447" s="63">
        <v>165</v>
      </c>
      <c r="D447" s="63" t="s">
        <v>117</v>
      </c>
      <c r="E447" s="73" t="s">
        <v>116</v>
      </c>
      <c r="F447" s="75" t="s">
        <v>97</v>
      </c>
      <c r="G447" s="76">
        <v>540</v>
      </c>
      <c r="H447" s="63">
        <v>145</v>
      </c>
      <c r="I447" s="50">
        <v>457.62711864406782</v>
      </c>
      <c r="J447" s="50">
        <f>G447*H447</f>
        <v>78300</v>
      </c>
      <c r="K447" s="51">
        <v>65</v>
      </c>
      <c r="L447" s="50">
        <f>K447*G447</f>
        <v>35100</v>
      </c>
      <c r="M447" s="50">
        <f>IF(L447&gt;J447,L447-J447,0)</f>
        <v>0</v>
      </c>
      <c r="N447" s="50">
        <f>IF(J447&gt;L447,J447-L447,0)</f>
        <v>43200</v>
      </c>
      <c r="O447" s="66"/>
      <c r="P447" s="67">
        <f>O447*G447</f>
        <v>0</v>
      </c>
      <c r="Q447" s="68"/>
      <c r="R447" s="69">
        <f>Q447*G447</f>
        <v>0</v>
      </c>
      <c r="S447" s="69">
        <f>IF(R447&gt;P447,R447-P447,0)</f>
        <v>0</v>
      </c>
      <c r="T447" s="69">
        <f>IF(P447&gt;R447,P447-R447,0)</f>
        <v>0</v>
      </c>
      <c r="U447" s="70">
        <f>H447+O447</f>
        <v>145</v>
      </c>
      <c r="V447" s="71">
        <f>U447*G447</f>
        <v>78300</v>
      </c>
      <c r="W447" s="68">
        <f>K447+Q447</f>
        <v>65</v>
      </c>
      <c r="X447" s="67">
        <f>W447*G447</f>
        <v>35100</v>
      </c>
      <c r="Y447" s="67">
        <f>IF(X447&gt;V447,X447-V447,0)</f>
        <v>0</v>
      </c>
      <c r="Z447" s="72">
        <f>IF(V447&gt;X447,V447-X447,0)</f>
        <v>43200</v>
      </c>
      <c r="AA447" s="68">
        <f>W447*1.05</f>
        <v>68.25</v>
      </c>
      <c r="AB447" s="67">
        <f>AA447*G447</f>
        <v>36855</v>
      </c>
      <c r="AC447" s="67">
        <f t="shared" si="34"/>
        <v>0</v>
      </c>
      <c r="AD447" s="253">
        <f t="shared" si="35"/>
        <v>41445</v>
      </c>
      <c r="AE447" s="251" t="s">
        <v>566</v>
      </c>
    </row>
    <row r="448" spans="2:31" ht="21">
      <c r="B448" s="143"/>
      <c r="C448" s="143"/>
      <c r="D448" s="143"/>
      <c r="E448" s="143"/>
      <c r="F448" s="143"/>
      <c r="G448" s="143"/>
      <c r="H448" s="143"/>
      <c r="I448" s="143"/>
      <c r="J448" s="143"/>
      <c r="K448" s="143"/>
      <c r="L448" s="143"/>
      <c r="M448" s="143"/>
      <c r="N448" s="143"/>
      <c r="O448" s="143"/>
      <c r="P448" s="143"/>
      <c r="Q448" s="143"/>
      <c r="R448" s="143"/>
      <c r="S448" s="143"/>
      <c r="T448" s="143"/>
      <c r="U448" s="143"/>
      <c r="V448" s="143"/>
      <c r="W448" s="143"/>
      <c r="X448" s="143"/>
      <c r="Y448" s="143"/>
      <c r="Z448" s="143"/>
      <c r="AA448" s="143"/>
      <c r="AB448" s="143"/>
      <c r="AC448" s="67">
        <f t="shared" si="34"/>
        <v>0</v>
      </c>
      <c r="AD448" s="253">
        <f t="shared" si="35"/>
        <v>0</v>
      </c>
      <c r="AE448" s="251" t="s">
        <v>566</v>
      </c>
    </row>
    <row r="449" spans="2:31" ht="57.6">
      <c r="B449" s="63">
        <v>200</v>
      </c>
      <c r="C449" s="63">
        <v>226</v>
      </c>
      <c r="D449" s="63" t="s">
        <v>115</v>
      </c>
      <c r="E449" s="73" t="s">
        <v>114</v>
      </c>
      <c r="F449" s="64" t="s">
        <v>3</v>
      </c>
      <c r="G449" s="65">
        <v>630</v>
      </c>
      <c r="H449" s="63">
        <v>5</v>
      </c>
      <c r="I449" s="50">
        <v>533.89830508474574</v>
      </c>
      <c r="J449" s="50">
        <f>G449*H449</f>
        <v>3150</v>
      </c>
      <c r="K449" s="51">
        <v>6</v>
      </c>
      <c r="L449" s="50">
        <f>K449*G449</f>
        <v>3780</v>
      </c>
      <c r="M449" s="50">
        <f>IF(L449&gt;J449,L449-J449,0)</f>
        <v>630</v>
      </c>
      <c r="N449" s="50">
        <f>IF(J449&gt;L449,J449-L449,0)</f>
        <v>0</v>
      </c>
      <c r="O449" s="66"/>
      <c r="P449" s="67">
        <f>O449*G449</f>
        <v>0</v>
      </c>
      <c r="Q449" s="68"/>
      <c r="R449" s="69">
        <f>Q449*G449</f>
        <v>0</v>
      </c>
      <c r="S449" s="69">
        <f>IF(R449&gt;P449,R449-P449,0)</f>
        <v>0</v>
      </c>
      <c r="T449" s="69">
        <f>IF(P449&gt;R449,P449-R449,0)</f>
        <v>0</v>
      </c>
      <c r="U449" s="70">
        <f>H449+O449</f>
        <v>5</v>
      </c>
      <c r="V449" s="71">
        <f>U449*G449</f>
        <v>3150</v>
      </c>
      <c r="W449" s="68">
        <f>K449+Q449</f>
        <v>6</v>
      </c>
      <c r="X449" s="67">
        <f>W449*G449</f>
        <v>3780</v>
      </c>
      <c r="Y449" s="67">
        <f>IF(X449&gt;V449,X449-V449,0)</f>
        <v>630</v>
      </c>
      <c r="Z449" s="72">
        <f>IF(V449&gt;X449,V449-X449,0)</f>
        <v>0</v>
      </c>
      <c r="AA449" s="68">
        <v>5</v>
      </c>
      <c r="AB449" s="67">
        <f>AA449*G449</f>
        <v>3150</v>
      </c>
      <c r="AC449" s="67">
        <f t="shared" si="34"/>
        <v>0</v>
      </c>
      <c r="AD449" s="253">
        <f t="shared" si="35"/>
        <v>0</v>
      </c>
      <c r="AE449" s="251" t="s">
        <v>566</v>
      </c>
    </row>
    <row r="450" spans="2:31" ht="21">
      <c r="B450" s="143"/>
      <c r="C450" s="143"/>
      <c r="D450" s="143"/>
      <c r="E450" s="146" t="s">
        <v>553</v>
      </c>
      <c r="F450" s="143"/>
      <c r="G450" s="65">
        <v>630</v>
      </c>
      <c r="H450" s="143"/>
      <c r="I450" s="143"/>
      <c r="J450" s="143"/>
      <c r="K450" s="143"/>
      <c r="L450" s="143"/>
      <c r="M450" s="143"/>
      <c r="N450" s="143"/>
      <c r="O450" s="143"/>
      <c r="P450" s="143"/>
      <c r="Q450" s="143"/>
      <c r="R450" s="143"/>
      <c r="S450" s="143"/>
      <c r="T450" s="143"/>
      <c r="U450" s="143"/>
      <c r="V450" s="71"/>
      <c r="W450" s="143"/>
      <c r="X450" s="143"/>
      <c r="Y450" s="143"/>
      <c r="Z450" s="143"/>
      <c r="AA450" s="66">
        <v>1</v>
      </c>
      <c r="AB450" s="67">
        <f>AA450*G450</f>
        <v>630</v>
      </c>
      <c r="AC450" s="67">
        <f t="shared" si="34"/>
        <v>630</v>
      </c>
      <c r="AD450" s="253">
        <f t="shared" si="35"/>
        <v>0</v>
      </c>
      <c r="AE450" s="251" t="s">
        <v>566</v>
      </c>
    </row>
    <row r="451" spans="2:31" ht="15">
      <c r="B451" s="63">
        <v>201</v>
      </c>
      <c r="C451" s="63">
        <v>166</v>
      </c>
      <c r="D451" s="63" t="s">
        <v>113</v>
      </c>
      <c r="E451" s="73" t="s">
        <v>112</v>
      </c>
      <c r="F451" s="64" t="s">
        <v>3</v>
      </c>
      <c r="G451" s="65">
        <v>2700</v>
      </c>
      <c r="H451" s="63">
        <v>4</v>
      </c>
      <c r="I451" s="50">
        <v>2288.1355932203392</v>
      </c>
      <c r="J451" s="50">
        <f>G451*H451</f>
        <v>10800</v>
      </c>
      <c r="K451" s="51">
        <v>0</v>
      </c>
      <c r="L451" s="50">
        <f>K451*G451</f>
        <v>0</v>
      </c>
      <c r="M451" s="50">
        <f>IF(L451&gt;J451,L451-J451,0)</f>
        <v>0</v>
      </c>
      <c r="N451" s="50">
        <f>IF(J451&gt;L451,J451-L451,0)</f>
        <v>10800</v>
      </c>
      <c r="O451" s="66"/>
      <c r="P451" s="67">
        <f>O451*G451</f>
        <v>0</v>
      </c>
      <c r="Q451" s="68"/>
      <c r="R451" s="69">
        <f>Q451*G451</f>
        <v>0</v>
      </c>
      <c r="S451" s="69">
        <f>IF(R451&gt;P451,R451-P451,0)</f>
        <v>0</v>
      </c>
      <c r="T451" s="69">
        <f>IF(P451&gt;R451,P451-R451,0)</f>
        <v>0</v>
      </c>
      <c r="U451" s="70">
        <f>H451+O451</f>
        <v>4</v>
      </c>
      <c r="V451" s="71">
        <f>U451*G451</f>
        <v>10800</v>
      </c>
      <c r="W451" s="68">
        <f>K451+Q451</f>
        <v>0</v>
      </c>
      <c r="X451" s="67">
        <f>W451*G451</f>
        <v>0</v>
      </c>
      <c r="Y451" s="67">
        <f>IF(X451&gt;V451,X451-V451,0)</f>
        <v>0</v>
      </c>
      <c r="Z451" s="72">
        <f>IF(V451&gt;X451,V451-X451,0)</f>
        <v>10800</v>
      </c>
      <c r="AA451" s="68">
        <v>0</v>
      </c>
      <c r="AB451" s="67">
        <f>AA451*G451</f>
        <v>0</v>
      </c>
      <c r="AC451" s="67">
        <f t="shared" si="34"/>
        <v>0</v>
      </c>
      <c r="AD451" s="253">
        <f t="shared" si="35"/>
        <v>10800</v>
      </c>
      <c r="AE451" s="251" t="s">
        <v>566</v>
      </c>
    </row>
    <row r="452" spans="2:31" ht="21">
      <c r="B452" s="143"/>
      <c r="C452" s="143"/>
      <c r="D452" s="143"/>
      <c r="E452" s="143"/>
      <c r="F452" s="143"/>
      <c r="G452" s="143"/>
      <c r="H452" s="143"/>
      <c r="I452" s="143"/>
      <c r="J452" s="143"/>
      <c r="K452" s="143"/>
      <c r="L452" s="143"/>
      <c r="M452" s="143"/>
      <c r="N452" s="143"/>
      <c r="O452" s="143"/>
      <c r="P452" s="143"/>
      <c r="Q452" s="143"/>
      <c r="R452" s="143"/>
      <c r="S452" s="143"/>
      <c r="T452" s="143"/>
      <c r="U452" s="143"/>
      <c r="V452" s="143"/>
      <c r="W452" s="143"/>
      <c r="X452" s="143"/>
      <c r="Y452" s="143"/>
      <c r="Z452" s="143"/>
      <c r="AA452" s="143"/>
      <c r="AB452" s="143"/>
      <c r="AC452" s="67">
        <f t="shared" si="34"/>
        <v>0</v>
      </c>
      <c r="AD452" s="253">
        <f t="shared" si="35"/>
        <v>0</v>
      </c>
      <c r="AE452" s="251" t="s">
        <v>566</v>
      </c>
    </row>
    <row r="453" spans="2:31" ht="28.8">
      <c r="B453" s="63">
        <v>202</v>
      </c>
      <c r="C453" s="63">
        <v>227</v>
      </c>
      <c r="D453" s="63" t="s">
        <v>111</v>
      </c>
      <c r="E453" s="73" t="s">
        <v>110</v>
      </c>
      <c r="F453" s="64" t="s">
        <v>3</v>
      </c>
      <c r="G453" s="65">
        <v>3600</v>
      </c>
      <c r="H453" s="63">
        <v>10</v>
      </c>
      <c r="I453" s="50">
        <v>3050.8474576271187</v>
      </c>
      <c r="J453" s="50">
        <f>G453*H453</f>
        <v>36000</v>
      </c>
      <c r="K453" s="51">
        <v>0</v>
      </c>
      <c r="L453" s="50">
        <f>K453*G453</f>
        <v>0</v>
      </c>
      <c r="M453" s="50">
        <f>IF(L453&gt;J453,L453-J453,0)</f>
        <v>0</v>
      </c>
      <c r="N453" s="50">
        <f>IF(J453&gt;L453,J453-L453,0)</f>
        <v>36000</v>
      </c>
      <c r="O453" s="66"/>
      <c r="P453" s="67">
        <f>O453*G453</f>
        <v>0</v>
      </c>
      <c r="Q453" s="68"/>
      <c r="R453" s="69">
        <f>Q453*G453</f>
        <v>0</v>
      </c>
      <c r="S453" s="69">
        <f>IF(R453&gt;P453,R453-P453,0)</f>
        <v>0</v>
      </c>
      <c r="T453" s="69">
        <f>IF(P453&gt;R453,P453-R453,0)</f>
        <v>0</v>
      </c>
      <c r="U453" s="70">
        <f>H453+O453</f>
        <v>10</v>
      </c>
      <c r="V453" s="71">
        <f>U453*G453</f>
        <v>36000</v>
      </c>
      <c r="W453" s="68">
        <f>K453+Q453</f>
        <v>0</v>
      </c>
      <c r="X453" s="67">
        <f>W453*G453</f>
        <v>0</v>
      </c>
      <c r="Y453" s="67">
        <f>IF(X453&gt;V453,X453-V453,0)</f>
        <v>0</v>
      </c>
      <c r="Z453" s="72">
        <f>IF(V453&gt;X453,V453-X453,0)</f>
        <v>36000</v>
      </c>
      <c r="AA453" s="68">
        <v>0</v>
      </c>
      <c r="AB453" s="67">
        <f>AA453*G453</f>
        <v>0</v>
      </c>
      <c r="AC453" s="67">
        <f t="shared" si="34"/>
        <v>0</v>
      </c>
      <c r="AD453" s="253">
        <f t="shared" si="35"/>
        <v>36000</v>
      </c>
      <c r="AE453" s="251" t="s">
        <v>566</v>
      </c>
    </row>
    <row r="454" spans="2:31" ht="21">
      <c r="B454" s="143"/>
      <c r="C454" s="143"/>
      <c r="D454" s="143"/>
      <c r="E454" s="143"/>
      <c r="F454" s="143"/>
      <c r="G454" s="143"/>
      <c r="H454" s="143"/>
      <c r="I454" s="143"/>
      <c r="J454" s="143"/>
      <c r="K454" s="143"/>
      <c r="L454" s="143"/>
      <c r="M454" s="143"/>
      <c r="N454" s="143"/>
      <c r="O454" s="143"/>
      <c r="P454" s="143"/>
      <c r="Q454" s="143"/>
      <c r="R454" s="143"/>
      <c r="S454" s="143"/>
      <c r="T454" s="143"/>
      <c r="U454" s="143"/>
      <c r="V454" s="143"/>
      <c r="W454" s="143"/>
      <c r="X454" s="143"/>
      <c r="Y454" s="143"/>
      <c r="Z454" s="143"/>
      <c r="AA454" s="143"/>
      <c r="AB454" s="143"/>
      <c r="AC454" s="67">
        <f t="shared" ref="AC454:AC517" si="41">IF(AB454&gt;V454,AB454-V454,0)</f>
        <v>0</v>
      </c>
      <c r="AD454" s="253">
        <f t="shared" ref="AD454:AD517" si="42">IF(V454&gt;AB454,V454-AB454,0)</f>
        <v>0</v>
      </c>
      <c r="AE454" s="251" t="s">
        <v>566</v>
      </c>
    </row>
    <row r="455" spans="2:31" ht="21">
      <c r="B455" s="143"/>
      <c r="C455" s="143"/>
      <c r="D455" s="143"/>
      <c r="E455" s="143"/>
      <c r="F455" s="143"/>
      <c r="G455" s="143"/>
      <c r="H455" s="143"/>
      <c r="I455" s="143"/>
      <c r="J455" s="143"/>
      <c r="K455" s="143"/>
      <c r="L455" s="143"/>
      <c r="M455" s="143"/>
      <c r="N455" s="143"/>
      <c r="O455" s="143"/>
      <c r="P455" s="182" t="s">
        <v>555</v>
      </c>
      <c r="Q455" s="183"/>
      <c r="R455" s="183"/>
      <c r="S455" s="183"/>
      <c r="T455" s="183"/>
      <c r="U455" s="183"/>
      <c r="V455" s="186" t="s">
        <v>569</v>
      </c>
      <c r="W455" s="143"/>
      <c r="X455" s="143"/>
      <c r="Y455" s="143"/>
      <c r="Z455" s="143"/>
      <c r="AA455" s="183"/>
      <c r="AB455" s="184">
        <f>SUM(AB417:AB454)</f>
        <v>499157.52</v>
      </c>
      <c r="AC455" s="67">
        <f t="shared" si="41"/>
        <v>0</v>
      </c>
      <c r="AD455" s="253" t="e">
        <f t="shared" si="42"/>
        <v>#VALUE!</v>
      </c>
      <c r="AE455" s="251"/>
    </row>
    <row r="456" spans="2:31" ht="21">
      <c r="B456" s="143"/>
      <c r="C456" s="143"/>
      <c r="D456" s="143"/>
      <c r="E456" s="144" t="s">
        <v>552</v>
      </c>
      <c r="F456" s="143"/>
      <c r="G456" s="143"/>
      <c r="H456" s="143"/>
      <c r="I456" s="143"/>
      <c r="J456" s="143"/>
      <c r="K456" s="143"/>
      <c r="L456" s="143"/>
      <c r="M456" s="143"/>
      <c r="N456" s="143"/>
      <c r="O456" s="143"/>
      <c r="P456" s="143"/>
      <c r="Q456" s="143"/>
      <c r="R456" s="143"/>
      <c r="S456" s="143"/>
      <c r="T456" s="143"/>
      <c r="U456" s="143"/>
      <c r="V456" s="143"/>
      <c r="W456" s="143"/>
      <c r="X456" s="143"/>
      <c r="Y456" s="143"/>
      <c r="Z456" s="143"/>
      <c r="AA456" s="143"/>
      <c r="AB456" s="143"/>
      <c r="AC456" s="67">
        <f t="shared" si="41"/>
        <v>0</v>
      </c>
      <c r="AD456" s="253">
        <f t="shared" si="42"/>
        <v>0</v>
      </c>
      <c r="AE456" s="251"/>
    </row>
    <row r="457" spans="2:31" ht="15">
      <c r="B457" s="63">
        <v>203</v>
      </c>
      <c r="C457" s="63">
        <v>167</v>
      </c>
      <c r="D457" s="63" t="s">
        <v>109</v>
      </c>
      <c r="E457" s="73" t="s">
        <v>108</v>
      </c>
      <c r="F457" s="75" t="s">
        <v>97</v>
      </c>
      <c r="G457" s="76">
        <v>1750</v>
      </c>
      <c r="H457" s="63">
        <v>700</v>
      </c>
      <c r="I457" s="50">
        <v>1483.0508474576272</v>
      </c>
      <c r="J457" s="50">
        <f>G457*H457</f>
        <v>1225000</v>
      </c>
      <c r="K457" s="51">
        <v>832</v>
      </c>
      <c r="L457" s="50">
        <f>K457*G457</f>
        <v>1456000</v>
      </c>
      <c r="M457" s="50">
        <f>IF(L457&gt;J457,L457-J457,0)</f>
        <v>231000</v>
      </c>
      <c r="N457" s="50">
        <f>IF(J457&gt;L457,J457-L457,0)</f>
        <v>0</v>
      </c>
      <c r="O457" s="66"/>
      <c r="P457" s="67">
        <f>O457*G457</f>
        <v>0</v>
      </c>
      <c r="Q457" s="68"/>
      <c r="R457" s="69">
        <f>Q457*G457</f>
        <v>0</v>
      </c>
      <c r="S457" s="69">
        <f>IF(R457&gt;P457,R457-P457,0)</f>
        <v>0</v>
      </c>
      <c r="T457" s="69">
        <f>IF(P457&gt;R457,P457-R457,0)</f>
        <v>0</v>
      </c>
      <c r="U457" s="70">
        <f>H457+O457</f>
        <v>700</v>
      </c>
      <c r="V457" s="71">
        <f>U457*G457</f>
        <v>1225000</v>
      </c>
      <c r="W457" s="68">
        <f>K457+Q457</f>
        <v>832</v>
      </c>
      <c r="X457" s="67">
        <f>W457*G457</f>
        <v>1456000</v>
      </c>
      <c r="Y457" s="67">
        <f>IF(X457&gt;V457,X457-V457,0)</f>
        <v>231000</v>
      </c>
      <c r="Z457" s="72">
        <f>IF(V457&gt;X457,V457-X457,0)</f>
        <v>0</v>
      </c>
      <c r="AA457" s="68">
        <v>700</v>
      </c>
      <c r="AB457" s="67">
        <f t="shared" ref="AB457:AB469" si="43">AA457*G457</f>
        <v>1225000</v>
      </c>
      <c r="AC457" s="67">
        <f t="shared" si="41"/>
        <v>0</v>
      </c>
      <c r="AD457" s="253">
        <f t="shared" si="42"/>
        <v>0</v>
      </c>
      <c r="AE457" s="251" t="s">
        <v>568</v>
      </c>
    </row>
    <row r="458" spans="2:31" ht="21">
      <c r="B458" s="143"/>
      <c r="C458" s="143"/>
      <c r="D458" s="143"/>
      <c r="E458" s="146" t="s">
        <v>553</v>
      </c>
      <c r="F458" s="143"/>
      <c r="G458" s="76">
        <v>1750</v>
      </c>
      <c r="H458" s="143"/>
      <c r="I458" s="143"/>
      <c r="J458" s="143"/>
      <c r="K458" s="143"/>
      <c r="L458" s="143"/>
      <c r="M458" s="143"/>
      <c r="N458" s="143"/>
      <c r="O458" s="143"/>
      <c r="P458" s="143"/>
      <c r="Q458" s="143"/>
      <c r="R458" s="143"/>
      <c r="S458" s="143"/>
      <c r="T458" s="143"/>
      <c r="U458" s="143"/>
      <c r="V458" s="71"/>
      <c r="W458" s="143"/>
      <c r="X458" s="143"/>
      <c r="Y458" s="143"/>
      <c r="Z458" s="143"/>
      <c r="AA458" s="270">
        <v>133</v>
      </c>
      <c r="AB458" s="67">
        <f t="shared" si="43"/>
        <v>232750</v>
      </c>
      <c r="AC458" s="67">
        <f t="shared" si="41"/>
        <v>232750</v>
      </c>
      <c r="AD458" s="253">
        <f t="shared" si="42"/>
        <v>0</v>
      </c>
      <c r="AE458" s="251" t="s">
        <v>568</v>
      </c>
    </row>
    <row r="459" spans="2:31" ht="15">
      <c r="B459" s="63">
        <v>204</v>
      </c>
      <c r="C459" s="63">
        <v>168</v>
      </c>
      <c r="D459" s="63" t="s">
        <v>107</v>
      </c>
      <c r="E459" s="73" t="s">
        <v>106</v>
      </c>
      <c r="F459" s="75" t="s">
        <v>97</v>
      </c>
      <c r="G459" s="76">
        <v>2250</v>
      </c>
      <c r="H459" s="63">
        <v>200</v>
      </c>
      <c r="I459" s="50">
        <v>1906.7796610169491</v>
      </c>
      <c r="J459" s="50">
        <f>G459*H459</f>
        <v>450000</v>
      </c>
      <c r="K459" s="51">
        <v>226</v>
      </c>
      <c r="L459" s="50">
        <f>K459*G459</f>
        <v>508500</v>
      </c>
      <c r="M459" s="50">
        <f>IF(L459&gt;J459,L459-J459,0)</f>
        <v>58500</v>
      </c>
      <c r="N459" s="50">
        <f>IF(J459&gt;L459,J459-L459,0)</f>
        <v>0</v>
      </c>
      <c r="O459" s="66"/>
      <c r="P459" s="67">
        <f>O459*G459</f>
        <v>0</v>
      </c>
      <c r="Q459" s="68"/>
      <c r="R459" s="69">
        <f>Q459*G459</f>
        <v>0</v>
      </c>
      <c r="S459" s="69">
        <f>IF(R459&gt;P459,R459-P459,0)</f>
        <v>0</v>
      </c>
      <c r="T459" s="69">
        <f>IF(P459&gt;R459,P459-R459,0)</f>
        <v>0</v>
      </c>
      <c r="U459" s="70">
        <f>H459+O459</f>
        <v>200</v>
      </c>
      <c r="V459" s="71">
        <f>U459*G459</f>
        <v>450000</v>
      </c>
      <c r="W459" s="68">
        <f>K459+Q459</f>
        <v>226</v>
      </c>
      <c r="X459" s="67">
        <f>W459*G459</f>
        <v>508500</v>
      </c>
      <c r="Y459" s="67">
        <f>IF(X459&gt;V459,X459-V459,0)</f>
        <v>58500</v>
      </c>
      <c r="Z459" s="72">
        <f>IF(V459&gt;X459,V459-X459,0)</f>
        <v>0</v>
      </c>
      <c r="AA459" s="68">
        <v>200</v>
      </c>
      <c r="AB459" s="67">
        <f t="shared" si="43"/>
        <v>450000</v>
      </c>
      <c r="AC459" s="67">
        <f t="shared" si="41"/>
        <v>0</v>
      </c>
      <c r="AD459" s="253">
        <f t="shared" si="42"/>
        <v>0</v>
      </c>
      <c r="AE459" s="251" t="s">
        <v>568</v>
      </c>
    </row>
    <row r="460" spans="2:31" ht="21">
      <c r="B460" s="143"/>
      <c r="C460" s="143"/>
      <c r="D460" s="143"/>
      <c r="E460" s="146" t="s">
        <v>553</v>
      </c>
      <c r="F460" s="143"/>
      <c r="G460" s="76">
        <v>2250</v>
      </c>
      <c r="H460" s="143"/>
      <c r="I460" s="143"/>
      <c r="J460" s="143"/>
      <c r="K460" s="143"/>
      <c r="L460" s="143"/>
      <c r="M460" s="143"/>
      <c r="N460" s="143"/>
      <c r="O460" s="143"/>
      <c r="P460" s="143"/>
      <c r="Q460" s="143"/>
      <c r="R460" s="143"/>
      <c r="S460" s="143"/>
      <c r="T460" s="143"/>
      <c r="U460" s="143"/>
      <c r="V460" s="71"/>
      <c r="W460" s="143"/>
      <c r="X460" s="143"/>
      <c r="Y460" s="143"/>
      <c r="Z460" s="143"/>
      <c r="AA460" s="66">
        <v>27</v>
      </c>
      <c r="AB460" s="67">
        <f t="shared" si="43"/>
        <v>60750</v>
      </c>
      <c r="AC460" s="67">
        <f t="shared" si="41"/>
        <v>60750</v>
      </c>
      <c r="AD460" s="253">
        <f t="shared" si="42"/>
        <v>0</v>
      </c>
      <c r="AE460" s="251" t="s">
        <v>568</v>
      </c>
    </row>
    <row r="461" spans="2:31" ht="15">
      <c r="B461" s="63">
        <v>205</v>
      </c>
      <c r="C461" s="63">
        <v>169</v>
      </c>
      <c r="D461" s="63" t="s">
        <v>105</v>
      </c>
      <c r="E461" s="73" t="s">
        <v>104</v>
      </c>
      <c r="F461" s="75" t="s">
        <v>97</v>
      </c>
      <c r="G461" s="76">
        <v>2950</v>
      </c>
      <c r="H461" s="63">
        <v>550</v>
      </c>
      <c r="I461" s="50">
        <v>2500</v>
      </c>
      <c r="J461" s="50">
        <f>G461*H461</f>
        <v>1622500</v>
      </c>
      <c r="K461" s="51">
        <v>550</v>
      </c>
      <c r="L461" s="50">
        <f>K461*G461</f>
        <v>1622500</v>
      </c>
      <c r="M461" s="50">
        <f>IF(L461&gt;J461,L461-J461,0)</f>
        <v>0</v>
      </c>
      <c r="N461" s="50">
        <f>IF(J461&gt;L461,J461-L461,0)</f>
        <v>0</v>
      </c>
      <c r="O461" s="66"/>
      <c r="P461" s="67">
        <f>O461*G461</f>
        <v>0</v>
      </c>
      <c r="Q461" s="68"/>
      <c r="R461" s="69">
        <f>Q461*G461</f>
        <v>0</v>
      </c>
      <c r="S461" s="69">
        <f>IF(R461&gt;P461,R461-P461,0)</f>
        <v>0</v>
      </c>
      <c r="T461" s="69">
        <f>IF(P461&gt;R461,P461-R461,0)</f>
        <v>0</v>
      </c>
      <c r="U461" s="70">
        <f>H461+O461</f>
        <v>550</v>
      </c>
      <c r="V461" s="71">
        <f>U461*G461</f>
        <v>1622500</v>
      </c>
      <c r="W461" s="68">
        <f>K461+Q461</f>
        <v>550</v>
      </c>
      <c r="X461" s="67">
        <f>W461*G461</f>
        <v>1622500</v>
      </c>
      <c r="Y461" s="67">
        <f>IF(X461&gt;V461,X461-V461,0)</f>
        <v>0</v>
      </c>
      <c r="Z461" s="72">
        <f>IF(V461&gt;X461,V461-X461,0)</f>
        <v>0</v>
      </c>
      <c r="AA461" s="68">
        <v>550</v>
      </c>
      <c r="AB461" s="67">
        <f t="shared" si="43"/>
        <v>1622500</v>
      </c>
      <c r="AC461" s="67">
        <f t="shared" si="41"/>
        <v>0</v>
      </c>
      <c r="AD461" s="253">
        <f t="shared" si="42"/>
        <v>0</v>
      </c>
      <c r="AE461" s="251" t="s">
        <v>568</v>
      </c>
    </row>
    <row r="462" spans="2:31" ht="21">
      <c r="B462" s="143"/>
      <c r="C462" s="143"/>
      <c r="D462" s="143"/>
      <c r="E462" s="146" t="s">
        <v>553</v>
      </c>
      <c r="F462" s="143"/>
      <c r="G462" s="76">
        <v>2950</v>
      </c>
      <c r="H462" s="143"/>
      <c r="I462" s="143"/>
      <c r="J462" s="143"/>
      <c r="K462" s="143"/>
      <c r="L462" s="143"/>
      <c r="M462" s="143"/>
      <c r="N462" s="143"/>
      <c r="O462" s="143"/>
      <c r="P462" s="143"/>
      <c r="Q462" s="143"/>
      <c r="R462" s="143"/>
      <c r="S462" s="143"/>
      <c r="T462" s="143"/>
      <c r="U462" s="143"/>
      <c r="V462" s="71"/>
      <c r="W462" s="143"/>
      <c r="X462" s="143"/>
      <c r="Y462" s="143"/>
      <c r="Z462" s="143"/>
      <c r="AA462" s="66">
        <v>14</v>
      </c>
      <c r="AB462" s="67">
        <f t="shared" si="43"/>
        <v>41300</v>
      </c>
      <c r="AC462" s="67">
        <f t="shared" si="41"/>
        <v>41300</v>
      </c>
      <c r="AD462" s="253">
        <f t="shared" si="42"/>
        <v>0</v>
      </c>
      <c r="AE462" s="251" t="s">
        <v>568</v>
      </c>
    </row>
    <row r="463" spans="2:31" ht="28.8">
      <c r="B463" s="63">
        <v>206</v>
      </c>
      <c r="C463" s="63">
        <v>170</v>
      </c>
      <c r="D463" s="63" t="s">
        <v>103</v>
      </c>
      <c r="E463" s="73" t="s">
        <v>102</v>
      </c>
      <c r="F463" s="75" t="s">
        <v>97</v>
      </c>
      <c r="G463" s="76">
        <v>650.00000000000011</v>
      </c>
      <c r="H463" s="63">
        <v>320</v>
      </c>
      <c r="I463" s="50">
        <v>550.84745762711873</v>
      </c>
      <c r="J463" s="50">
        <f>G463*H463</f>
        <v>208000.00000000003</v>
      </c>
      <c r="K463" s="51">
        <v>591</v>
      </c>
      <c r="L463" s="50">
        <f>K463*G463</f>
        <v>384150.00000000006</v>
      </c>
      <c r="M463" s="50">
        <f>IF(L463&gt;J463,L463-J463,0)</f>
        <v>176150.00000000003</v>
      </c>
      <c r="N463" s="50">
        <f>IF(J463&gt;L463,J463-L463,0)</f>
        <v>0</v>
      </c>
      <c r="O463" s="66"/>
      <c r="P463" s="67">
        <f>O463*G463</f>
        <v>0</v>
      </c>
      <c r="Q463" s="68"/>
      <c r="R463" s="69">
        <f>Q463*G463</f>
        <v>0</v>
      </c>
      <c r="S463" s="69">
        <f>IF(R463&gt;P463,R463-P463,0)</f>
        <v>0</v>
      </c>
      <c r="T463" s="69">
        <f>IF(P463&gt;R463,P463-R463,0)</f>
        <v>0</v>
      </c>
      <c r="U463" s="70">
        <f>H463+O463</f>
        <v>320</v>
      </c>
      <c r="V463" s="71">
        <f>U463*G463</f>
        <v>208000.00000000003</v>
      </c>
      <c r="W463" s="68">
        <f>K463+Q463</f>
        <v>591</v>
      </c>
      <c r="X463" s="67">
        <f>W463*G463</f>
        <v>384150.00000000006</v>
      </c>
      <c r="Y463" s="67">
        <f>IF(X463&gt;V463,X463-V463,0)</f>
        <v>176150.00000000003</v>
      </c>
      <c r="Z463" s="72">
        <f>IF(V463&gt;X463,V463-X463,0)</f>
        <v>0</v>
      </c>
      <c r="AA463" s="68">
        <v>320</v>
      </c>
      <c r="AB463" s="67">
        <f t="shared" si="43"/>
        <v>208000.00000000003</v>
      </c>
      <c r="AC463" s="67">
        <f t="shared" si="41"/>
        <v>0</v>
      </c>
      <c r="AD463" s="253">
        <f t="shared" si="42"/>
        <v>0</v>
      </c>
      <c r="AE463" s="251" t="s">
        <v>568</v>
      </c>
    </row>
    <row r="464" spans="2:31" ht="21">
      <c r="B464" s="143"/>
      <c r="C464" s="143"/>
      <c r="D464" s="143"/>
      <c r="E464" s="146" t="s">
        <v>553</v>
      </c>
      <c r="F464" s="143"/>
      <c r="G464" s="76">
        <v>650.00000000000011</v>
      </c>
      <c r="H464" s="143"/>
      <c r="I464" s="143"/>
      <c r="J464" s="143"/>
      <c r="K464" s="143"/>
      <c r="L464" s="143"/>
      <c r="M464" s="143"/>
      <c r="N464" s="143"/>
      <c r="O464" s="143"/>
      <c r="P464" s="143"/>
      <c r="Q464" s="143"/>
      <c r="R464" s="143"/>
      <c r="S464" s="143"/>
      <c r="T464" s="143"/>
      <c r="U464" s="143"/>
      <c r="V464" s="71"/>
      <c r="W464" s="143"/>
      <c r="X464" s="143"/>
      <c r="Y464" s="143"/>
      <c r="Z464" s="143"/>
      <c r="AA464" s="66">
        <v>224</v>
      </c>
      <c r="AB464" s="67">
        <f t="shared" si="43"/>
        <v>145600.00000000003</v>
      </c>
      <c r="AC464" s="67">
        <f t="shared" si="41"/>
        <v>145600.00000000003</v>
      </c>
      <c r="AD464" s="253">
        <f t="shared" si="42"/>
        <v>0</v>
      </c>
      <c r="AE464" s="251" t="s">
        <v>568</v>
      </c>
    </row>
    <row r="465" spans="2:31" ht="28.8">
      <c r="B465" s="63">
        <v>207</v>
      </c>
      <c r="C465" s="63">
        <v>171</v>
      </c>
      <c r="D465" s="63" t="s">
        <v>101</v>
      </c>
      <c r="E465" s="73" t="s">
        <v>100</v>
      </c>
      <c r="F465" s="75" t="s">
        <v>97</v>
      </c>
      <c r="G465" s="76">
        <v>950</v>
      </c>
      <c r="H465" s="63">
        <v>525</v>
      </c>
      <c r="I465" s="50">
        <v>805.08474576271192</v>
      </c>
      <c r="J465" s="50">
        <f>G465*H465</f>
        <v>498750</v>
      </c>
      <c r="K465" s="51">
        <v>838</v>
      </c>
      <c r="L465" s="50">
        <f>K465*G465</f>
        <v>796100</v>
      </c>
      <c r="M465" s="50">
        <f>IF(L465&gt;J465,L465-J465,0)</f>
        <v>297350</v>
      </c>
      <c r="N465" s="50">
        <f>IF(J465&gt;L465,J465-L465,0)</f>
        <v>0</v>
      </c>
      <c r="O465" s="66"/>
      <c r="P465" s="67">
        <f>O465*G465</f>
        <v>0</v>
      </c>
      <c r="Q465" s="68"/>
      <c r="R465" s="69">
        <f>Q465*G465</f>
        <v>0</v>
      </c>
      <c r="S465" s="69">
        <f>IF(R465&gt;P465,R465-P465,0)</f>
        <v>0</v>
      </c>
      <c r="T465" s="69">
        <f>IF(P465&gt;R465,P465-R465,0)</f>
        <v>0</v>
      </c>
      <c r="U465" s="70">
        <f>H465+O465</f>
        <v>525</v>
      </c>
      <c r="V465" s="71">
        <f>U465*G465</f>
        <v>498750</v>
      </c>
      <c r="W465" s="68">
        <f>K465+Q465</f>
        <v>838</v>
      </c>
      <c r="X465" s="67">
        <f>W465*G465</f>
        <v>796100</v>
      </c>
      <c r="Y465" s="67">
        <f>IF(X465&gt;V465,X465-V465,0)</f>
        <v>297350</v>
      </c>
      <c r="Z465" s="72">
        <f>IF(V465&gt;X465,V465-X465,0)</f>
        <v>0</v>
      </c>
      <c r="AA465" s="68">
        <v>525</v>
      </c>
      <c r="AB465" s="67">
        <f t="shared" si="43"/>
        <v>498750</v>
      </c>
      <c r="AC465" s="67">
        <f t="shared" si="41"/>
        <v>0</v>
      </c>
      <c r="AD465" s="253">
        <f t="shared" si="42"/>
        <v>0</v>
      </c>
      <c r="AE465" s="251" t="s">
        <v>568</v>
      </c>
    </row>
    <row r="466" spans="2:31" ht="21">
      <c r="B466" s="143"/>
      <c r="C466" s="143"/>
      <c r="D466" s="143"/>
      <c r="E466" s="146" t="s">
        <v>553</v>
      </c>
      <c r="F466" s="143"/>
      <c r="G466" s="76">
        <v>950</v>
      </c>
      <c r="H466" s="143"/>
      <c r="I466" s="143"/>
      <c r="J466" s="143"/>
      <c r="K466" s="143"/>
      <c r="L466" s="143"/>
      <c r="M466" s="143"/>
      <c r="N466" s="143"/>
      <c r="O466" s="143"/>
      <c r="P466" s="143"/>
      <c r="Q466" s="143"/>
      <c r="R466" s="143"/>
      <c r="S466" s="143"/>
      <c r="T466" s="143"/>
      <c r="U466" s="143"/>
      <c r="V466" s="71"/>
      <c r="W466" s="143"/>
      <c r="X466" s="143"/>
      <c r="Y466" s="143"/>
      <c r="Z466" s="143"/>
      <c r="AA466" s="66">
        <v>232</v>
      </c>
      <c r="AB466" s="67">
        <f t="shared" si="43"/>
        <v>220400</v>
      </c>
      <c r="AC466" s="67">
        <f t="shared" si="41"/>
        <v>220400</v>
      </c>
      <c r="AD466" s="253">
        <f t="shared" si="42"/>
        <v>0</v>
      </c>
      <c r="AE466" s="251" t="s">
        <v>568</v>
      </c>
    </row>
    <row r="467" spans="2:31" ht="28.8">
      <c r="B467" s="63">
        <v>208</v>
      </c>
      <c r="C467" s="63">
        <v>172</v>
      </c>
      <c r="D467" s="63" t="s">
        <v>99</v>
      </c>
      <c r="E467" s="73" t="s">
        <v>98</v>
      </c>
      <c r="F467" s="75" t="s">
        <v>97</v>
      </c>
      <c r="G467" s="76">
        <v>1450</v>
      </c>
      <c r="H467" s="63">
        <v>530</v>
      </c>
      <c r="I467" s="50">
        <v>1228.8135593220341</v>
      </c>
      <c r="J467" s="50">
        <f>G467*H467</f>
        <v>768500</v>
      </c>
      <c r="K467" s="51">
        <v>636</v>
      </c>
      <c r="L467" s="50">
        <f>K467*G467</f>
        <v>922200</v>
      </c>
      <c r="M467" s="50">
        <f>IF(L467&gt;J467,L467-J467,0)</f>
        <v>153700</v>
      </c>
      <c r="N467" s="50">
        <f>IF(J467&gt;L467,J467-L467,0)</f>
        <v>0</v>
      </c>
      <c r="O467" s="66"/>
      <c r="P467" s="67">
        <f>O467*G467</f>
        <v>0</v>
      </c>
      <c r="Q467" s="68"/>
      <c r="R467" s="69">
        <f>Q467*G467</f>
        <v>0</v>
      </c>
      <c r="S467" s="69">
        <f>IF(R467&gt;P467,R467-P467,0)</f>
        <v>0</v>
      </c>
      <c r="T467" s="69">
        <f>IF(P467&gt;R467,P467-R467,0)</f>
        <v>0</v>
      </c>
      <c r="U467" s="70">
        <f>H467+O467</f>
        <v>530</v>
      </c>
      <c r="V467" s="71">
        <f>U467*G467</f>
        <v>768500</v>
      </c>
      <c r="W467" s="68">
        <f>K467+Q467</f>
        <v>636</v>
      </c>
      <c r="X467" s="67">
        <f>W467*G467</f>
        <v>922200</v>
      </c>
      <c r="Y467" s="67">
        <f>IF(X467&gt;V467,X467-V467,0)</f>
        <v>153700</v>
      </c>
      <c r="Z467" s="72">
        <f>IF(V467&gt;X467,V467-X467,0)</f>
        <v>0</v>
      </c>
      <c r="AA467" s="68">
        <v>530</v>
      </c>
      <c r="AB467" s="67">
        <f t="shared" si="43"/>
        <v>768500</v>
      </c>
      <c r="AC467" s="67">
        <f t="shared" si="41"/>
        <v>0</v>
      </c>
      <c r="AD467" s="253">
        <f t="shared" si="42"/>
        <v>0</v>
      </c>
      <c r="AE467" s="251" t="s">
        <v>568</v>
      </c>
    </row>
    <row r="468" spans="2:31" ht="21">
      <c r="B468" s="143"/>
      <c r="C468" s="143"/>
      <c r="D468" s="143"/>
      <c r="E468" s="146" t="s">
        <v>553</v>
      </c>
      <c r="F468" s="143"/>
      <c r="G468" s="76">
        <v>1450</v>
      </c>
      <c r="H468" s="143"/>
      <c r="I468" s="143"/>
      <c r="J468" s="143"/>
      <c r="K468" s="143"/>
      <c r="L468" s="143"/>
      <c r="M468" s="143"/>
      <c r="N468" s="143"/>
      <c r="O468" s="143"/>
      <c r="P468" s="143"/>
      <c r="Q468" s="143"/>
      <c r="R468" s="143"/>
      <c r="S468" s="143"/>
      <c r="T468" s="143"/>
      <c r="U468" s="143"/>
      <c r="V468" s="71"/>
      <c r="W468" s="143"/>
      <c r="X468" s="143"/>
      <c r="Y468" s="143"/>
      <c r="Z468" s="143"/>
      <c r="AA468" s="66">
        <v>65</v>
      </c>
      <c r="AB468" s="67">
        <f t="shared" si="43"/>
        <v>94250</v>
      </c>
      <c r="AC468" s="67">
        <f t="shared" si="41"/>
        <v>94250</v>
      </c>
      <c r="AD468" s="253">
        <f t="shared" si="42"/>
        <v>0</v>
      </c>
      <c r="AE468" s="251" t="s">
        <v>568</v>
      </c>
    </row>
    <row r="469" spans="2:31" ht="15">
      <c r="B469" s="63">
        <v>209</v>
      </c>
      <c r="C469" s="63">
        <v>228</v>
      </c>
      <c r="D469" s="63" t="s">
        <v>96</v>
      </c>
      <c r="E469" s="73" t="s">
        <v>95</v>
      </c>
      <c r="F469" s="64" t="s">
        <v>3</v>
      </c>
      <c r="G469" s="65">
        <v>1500</v>
      </c>
      <c r="H469" s="63">
        <v>40</v>
      </c>
      <c r="I469" s="50">
        <v>1271.1864406779662</v>
      </c>
      <c r="J469" s="50">
        <f>G469*H469</f>
        <v>60000</v>
      </c>
      <c r="K469" s="51">
        <v>35</v>
      </c>
      <c r="L469" s="50">
        <f>K469*G469</f>
        <v>52500</v>
      </c>
      <c r="M469" s="50">
        <f>IF(L469&gt;J469,L469-J469,0)</f>
        <v>0</v>
      </c>
      <c r="N469" s="50">
        <f>IF(J469&gt;L469,J469-L469,0)</f>
        <v>7500</v>
      </c>
      <c r="O469" s="66"/>
      <c r="P469" s="67">
        <f>O469*G469</f>
        <v>0</v>
      </c>
      <c r="Q469" s="68"/>
      <c r="R469" s="69">
        <f>Q469*G469</f>
        <v>0</v>
      </c>
      <c r="S469" s="69">
        <f>IF(R469&gt;P469,R469-P469,0)</f>
        <v>0</v>
      </c>
      <c r="T469" s="69">
        <f>IF(P469&gt;R469,P469-R469,0)</f>
        <v>0</v>
      </c>
      <c r="U469" s="70">
        <f>H469+O469</f>
        <v>40</v>
      </c>
      <c r="V469" s="71">
        <f>U469*G469</f>
        <v>60000</v>
      </c>
      <c r="W469" s="68">
        <f>K469+Q469</f>
        <v>35</v>
      </c>
      <c r="X469" s="67">
        <f>W469*G469</f>
        <v>52500</v>
      </c>
      <c r="Y469" s="67">
        <f>IF(X469&gt;V469,X469-V469,0)</f>
        <v>0</v>
      </c>
      <c r="Z469" s="72">
        <f>IF(V469&gt;X469,V469-X469,0)</f>
        <v>7500</v>
      </c>
      <c r="AA469" s="68">
        <v>31</v>
      </c>
      <c r="AB469" s="67">
        <f t="shared" si="43"/>
        <v>46500</v>
      </c>
      <c r="AC469" s="67">
        <f t="shared" si="41"/>
        <v>0</v>
      </c>
      <c r="AD469" s="253">
        <f t="shared" si="42"/>
        <v>13500</v>
      </c>
      <c r="AE469" s="251" t="s">
        <v>568</v>
      </c>
    </row>
    <row r="470" spans="2:31" ht="21">
      <c r="B470" s="143"/>
      <c r="C470" s="143"/>
      <c r="D470" s="143"/>
      <c r="E470" s="143"/>
      <c r="F470" s="143"/>
      <c r="G470" s="143"/>
      <c r="H470" s="143"/>
      <c r="I470" s="143"/>
      <c r="J470" s="143"/>
      <c r="K470" s="143"/>
      <c r="L470" s="143"/>
      <c r="M470" s="143"/>
      <c r="N470" s="143"/>
      <c r="O470" s="143"/>
      <c r="P470" s="143"/>
      <c r="Q470" s="143"/>
      <c r="R470" s="143"/>
      <c r="S470" s="143"/>
      <c r="T470" s="143"/>
      <c r="U470" s="143"/>
      <c r="V470" s="143"/>
      <c r="W470" s="143"/>
      <c r="X470" s="143"/>
      <c r="Y470" s="143"/>
      <c r="Z470" s="143"/>
      <c r="AA470" s="143"/>
      <c r="AB470" s="143"/>
      <c r="AC470" s="67">
        <f t="shared" si="41"/>
        <v>0</v>
      </c>
      <c r="AD470" s="253">
        <f t="shared" si="42"/>
        <v>0</v>
      </c>
      <c r="AE470" s="251" t="s">
        <v>568</v>
      </c>
    </row>
    <row r="471" spans="2:31" ht="15">
      <c r="B471" s="63">
        <v>210</v>
      </c>
      <c r="C471" s="63">
        <v>229</v>
      </c>
      <c r="D471" s="63" t="s">
        <v>94</v>
      </c>
      <c r="E471" s="73" t="s">
        <v>93</v>
      </c>
      <c r="F471" s="64" t="s">
        <v>3</v>
      </c>
      <c r="G471" s="65">
        <v>2500</v>
      </c>
      <c r="H471" s="63">
        <v>15</v>
      </c>
      <c r="I471" s="50">
        <v>2118.6440677966102</v>
      </c>
      <c r="J471" s="50">
        <f>G471*H471</f>
        <v>37500</v>
      </c>
      <c r="K471" s="51">
        <v>13</v>
      </c>
      <c r="L471" s="50">
        <f>K471*G471</f>
        <v>32500</v>
      </c>
      <c r="M471" s="50">
        <f>IF(L471&gt;J471,L471-J471,0)</f>
        <v>0</v>
      </c>
      <c r="N471" s="50">
        <f>IF(J471&gt;L471,J471-L471,0)</f>
        <v>5000</v>
      </c>
      <c r="O471" s="66"/>
      <c r="P471" s="67">
        <f>O471*G471</f>
        <v>0</v>
      </c>
      <c r="Q471" s="68"/>
      <c r="R471" s="69">
        <f>Q471*G471</f>
        <v>0</v>
      </c>
      <c r="S471" s="69">
        <f>IF(R471&gt;P471,R471-P471,0)</f>
        <v>0</v>
      </c>
      <c r="T471" s="69">
        <f>IF(P471&gt;R471,P471-R471,0)</f>
        <v>0</v>
      </c>
      <c r="U471" s="70">
        <f>H471+O471</f>
        <v>15</v>
      </c>
      <c r="V471" s="71">
        <f>U471*G471</f>
        <v>37500</v>
      </c>
      <c r="W471" s="68">
        <f>K471+Q471</f>
        <v>13</v>
      </c>
      <c r="X471" s="67">
        <f>W471*G471</f>
        <v>32500</v>
      </c>
      <c r="Y471" s="67">
        <f>IF(X471&gt;V471,X471-V471,0)</f>
        <v>0</v>
      </c>
      <c r="Z471" s="72">
        <f>IF(V471&gt;X471,V471-X471,0)</f>
        <v>5000</v>
      </c>
      <c r="AA471" s="68">
        <v>14</v>
      </c>
      <c r="AB471" s="67">
        <f>AA471*G471</f>
        <v>35000</v>
      </c>
      <c r="AC471" s="67">
        <f t="shared" si="41"/>
        <v>0</v>
      </c>
      <c r="AD471" s="253">
        <f t="shared" si="42"/>
        <v>2500</v>
      </c>
      <c r="AE471" s="251" t="s">
        <v>568</v>
      </c>
    </row>
    <row r="472" spans="2:31" ht="21">
      <c r="B472" s="143"/>
      <c r="C472" s="143"/>
      <c r="D472" s="143"/>
      <c r="E472" s="143"/>
      <c r="F472" s="143"/>
      <c r="G472" s="143"/>
      <c r="H472" s="143"/>
      <c r="I472" s="143"/>
      <c r="J472" s="143"/>
      <c r="K472" s="143"/>
      <c r="L472" s="143"/>
      <c r="M472" s="143"/>
      <c r="N472" s="143"/>
      <c r="O472" s="143"/>
      <c r="P472" s="143"/>
      <c r="Q472" s="143"/>
      <c r="R472" s="143"/>
      <c r="S472" s="143"/>
      <c r="T472" s="143"/>
      <c r="U472" s="143"/>
      <c r="V472" s="143"/>
      <c r="W472" s="143"/>
      <c r="X472" s="143"/>
      <c r="Y472" s="143"/>
      <c r="Z472" s="143"/>
      <c r="AA472" s="143"/>
      <c r="AB472" s="143"/>
      <c r="AC472" s="67">
        <f t="shared" si="41"/>
        <v>0</v>
      </c>
      <c r="AD472" s="253">
        <f t="shared" si="42"/>
        <v>0</v>
      </c>
      <c r="AE472" s="251" t="s">
        <v>568</v>
      </c>
    </row>
    <row r="473" spans="2:31" ht="15">
      <c r="B473" s="63">
        <v>211</v>
      </c>
      <c r="C473" s="63">
        <v>173</v>
      </c>
      <c r="D473" s="63" t="s">
        <v>92</v>
      </c>
      <c r="E473" s="73" t="s">
        <v>91</v>
      </c>
      <c r="F473" s="64" t="s">
        <v>3</v>
      </c>
      <c r="G473" s="65">
        <v>3500</v>
      </c>
      <c r="H473" s="63">
        <v>3</v>
      </c>
      <c r="I473" s="50">
        <v>2966.1016949152545</v>
      </c>
      <c r="J473" s="50">
        <f>G473*H473</f>
        <v>10500</v>
      </c>
      <c r="K473" s="51">
        <v>7</v>
      </c>
      <c r="L473" s="50">
        <f>K473*G473</f>
        <v>24500</v>
      </c>
      <c r="M473" s="50">
        <f>IF(L473&gt;J473,L473-J473,0)</f>
        <v>14000</v>
      </c>
      <c r="N473" s="50">
        <f>IF(J473&gt;L473,J473-L473,0)</f>
        <v>0</v>
      </c>
      <c r="O473" s="66">
        <v>2</v>
      </c>
      <c r="P473" s="67">
        <f>O473*G473</f>
        <v>7000</v>
      </c>
      <c r="Q473" s="68">
        <v>2</v>
      </c>
      <c r="R473" s="69">
        <f>Q473*G473</f>
        <v>7000</v>
      </c>
      <c r="S473" s="69">
        <f>IF(R473&gt;P473,R473-P473,0)</f>
        <v>0</v>
      </c>
      <c r="T473" s="69">
        <f>IF(P473&gt;R473,P473-R473,0)</f>
        <v>0</v>
      </c>
      <c r="U473" s="70">
        <f>H473+O473</f>
        <v>5</v>
      </c>
      <c r="V473" s="71">
        <f>U473*G473</f>
        <v>17500</v>
      </c>
      <c r="W473" s="68">
        <f>K473+Q473</f>
        <v>9</v>
      </c>
      <c r="X473" s="67">
        <f>W473*G473</f>
        <v>31500</v>
      </c>
      <c r="Y473" s="67">
        <f>IF(X473&gt;V473,X473-V473,0)</f>
        <v>14000</v>
      </c>
      <c r="Z473" s="72">
        <f>IF(V473&gt;X473,V473-X473,0)</f>
        <v>0</v>
      </c>
      <c r="AA473" s="68">
        <v>5</v>
      </c>
      <c r="AB473" s="67">
        <f>AA473*G473</f>
        <v>17500</v>
      </c>
      <c r="AC473" s="67">
        <f t="shared" si="41"/>
        <v>0</v>
      </c>
      <c r="AD473" s="253">
        <f t="shared" si="42"/>
        <v>0</v>
      </c>
      <c r="AE473" s="251" t="s">
        <v>568</v>
      </c>
    </row>
    <row r="474" spans="2:31" ht="21">
      <c r="B474" s="143"/>
      <c r="C474" s="143"/>
      <c r="D474" s="143"/>
      <c r="E474" s="146" t="s">
        <v>553</v>
      </c>
      <c r="F474" s="143"/>
      <c r="G474" s="65">
        <v>3500</v>
      </c>
      <c r="H474" s="143"/>
      <c r="I474" s="143"/>
      <c r="J474" s="143"/>
      <c r="K474" s="143"/>
      <c r="L474" s="143"/>
      <c r="M474" s="143"/>
      <c r="N474" s="143"/>
      <c r="O474" s="143"/>
      <c r="P474" s="143"/>
      <c r="Q474" s="143"/>
      <c r="R474" s="143"/>
      <c r="S474" s="143"/>
      <c r="T474" s="143"/>
      <c r="U474" s="143"/>
      <c r="V474" s="71"/>
      <c r="W474" s="143"/>
      <c r="X474" s="143"/>
      <c r="Y474" s="143"/>
      <c r="Z474" s="143"/>
      <c r="AA474" s="66">
        <v>4</v>
      </c>
      <c r="AB474" s="67">
        <f>AA474*G474</f>
        <v>14000</v>
      </c>
      <c r="AC474" s="67">
        <f t="shared" si="41"/>
        <v>14000</v>
      </c>
      <c r="AD474" s="253">
        <f t="shared" si="42"/>
        <v>0</v>
      </c>
      <c r="AE474" s="251" t="s">
        <v>568</v>
      </c>
    </row>
    <row r="475" spans="2:31" ht="15">
      <c r="B475" s="63">
        <v>212</v>
      </c>
      <c r="C475" s="63">
        <v>174</v>
      </c>
      <c r="D475" s="63" t="s">
        <v>90</v>
      </c>
      <c r="E475" s="73" t="s">
        <v>89</v>
      </c>
      <c r="F475" s="64" t="s">
        <v>3</v>
      </c>
      <c r="G475" s="65">
        <v>4500</v>
      </c>
      <c r="H475" s="63">
        <v>2</v>
      </c>
      <c r="I475" s="50">
        <v>3813.5593220338983</v>
      </c>
      <c r="J475" s="50">
        <f>G475*H475</f>
        <v>9000</v>
      </c>
      <c r="K475" s="51">
        <v>2</v>
      </c>
      <c r="L475" s="50">
        <f>K475*G475</f>
        <v>9000</v>
      </c>
      <c r="M475" s="50">
        <f>IF(L475&gt;J475,L475-J475,0)</f>
        <v>0</v>
      </c>
      <c r="N475" s="50">
        <f>IF(J475&gt;L475,J475-L475,0)</f>
        <v>0</v>
      </c>
      <c r="O475" s="66">
        <v>3</v>
      </c>
      <c r="P475" s="67">
        <f>O475*G475</f>
        <v>13500</v>
      </c>
      <c r="Q475" s="68">
        <v>2</v>
      </c>
      <c r="R475" s="69">
        <f>Q475*G475</f>
        <v>9000</v>
      </c>
      <c r="S475" s="69">
        <f>IF(R475&gt;P475,R475-P475,0)</f>
        <v>0</v>
      </c>
      <c r="T475" s="69">
        <f>IF(P475&gt;R475,P475-R475,0)</f>
        <v>4500</v>
      </c>
      <c r="U475" s="70">
        <f>H475+O475</f>
        <v>5</v>
      </c>
      <c r="V475" s="71">
        <f>U475*G475</f>
        <v>22500</v>
      </c>
      <c r="W475" s="68">
        <f>K475+Q475</f>
        <v>4</v>
      </c>
      <c r="X475" s="67">
        <f>W475*G475</f>
        <v>18000</v>
      </c>
      <c r="Y475" s="67">
        <f>IF(X475&gt;V475,X475-V475,0)</f>
        <v>0</v>
      </c>
      <c r="Z475" s="72">
        <f>IF(V475&gt;X475,V475-X475,0)</f>
        <v>4500</v>
      </c>
      <c r="AA475" s="68">
        <f>W475</f>
        <v>4</v>
      </c>
      <c r="AB475" s="67">
        <f>AA475*G475</f>
        <v>18000</v>
      </c>
      <c r="AC475" s="67">
        <f t="shared" si="41"/>
        <v>0</v>
      </c>
      <c r="AD475" s="253">
        <f t="shared" si="42"/>
        <v>4500</v>
      </c>
      <c r="AE475" s="251" t="s">
        <v>568</v>
      </c>
    </row>
    <row r="476" spans="2:31" ht="21">
      <c r="B476" s="143"/>
      <c r="C476" s="143"/>
      <c r="D476" s="143"/>
      <c r="E476" s="143"/>
      <c r="F476" s="143"/>
      <c r="G476" s="143"/>
      <c r="H476" s="143"/>
      <c r="I476" s="143"/>
      <c r="J476" s="143"/>
      <c r="K476" s="143"/>
      <c r="L476" s="143"/>
      <c r="M476" s="143"/>
      <c r="N476" s="143"/>
      <c r="O476" s="143"/>
      <c r="P476" s="143"/>
      <c r="Q476" s="143"/>
      <c r="R476" s="143"/>
      <c r="S476" s="143"/>
      <c r="T476" s="143"/>
      <c r="U476" s="143"/>
      <c r="V476" s="143"/>
      <c r="W476" s="143"/>
      <c r="X476" s="143"/>
      <c r="Y476" s="143"/>
      <c r="Z476" s="143"/>
      <c r="AA476" s="143"/>
      <c r="AB476" s="143"/>
      <c r="AC476" s="67">
        <f t="shared" si="41"/>
        <v>0</v>
      </c>
      <c r="AD476" s="253">
        <f t="shared" si="42"/>
        <v>0</v>
      </c>
      <c r="AE476" s="251" t="s">
        <v>568</v>
      </c>
    </row>
    <row r="477" spans="2:31" ht="15">
      <c r="B477" s="63">
        <v>213</v>
      </c>
      <c r="C477" s="63">
        <v>175</v>
      </c>
      <c r="D477" s="63" t="s">
        <v>88</v>
      </c>
      <c r="E477" s="73" t="s">
        <v>87</v>
      </c>
      <c r="F477" s="64" t="s">
        <v>3</v>
      </c>
      <c r="G477" s="65">
        <v>5500.0000000000009</v>
      </c>
      <c r="H477" s="63">
        <v>2</v>
      </c>
      <c r="I477" s="50">
        <v>4661.016949152543</v>
      </c>
      <c r="J477" s="50">
        <f>G477*H477</f>
        <v>11000.000000000002</v>
      </c>
      <c r="K477" s="51">
        <v>5</v>
      </c>
      <c r="L477" s="50">
        <f>K477*G477</f>
        <v>27500.000000000004</v>
      </c>
      <c r="M477" s="50">
        <f>IF(L477&gt;J477,L477-J477,0)</f>
        <v>16500</v>
      </c>
      <c r="N477" s="50">
        <f>IF(J477&gt;L477,J477-L477,0)</f>
        <v>0</v>
      </c>
      <c r="O477" s="66">
        <v>1</v>
      </c>
      <c r="P477" s="67">
        <f>O477*G477</f>
        <v>5500.0000000000009</v>
      </c>
      <c r="Q477" s="68">
        <v>1</v>
      </c>
      <c r="R477" s="69">
        <f>Q477*G477</f>
        <v>5500.0000000000009</v>
      </c>
      <c r="S477" s="69">
        <f>IF(R477&gt;P477,R477-P477,0)</f>
        <v>0</v>
      </c>
      <c r="T477" s="69">
        <f>IF(P477&gt;R477,P477-R477,0)</f>
        <v>0</v>
      </c>
      <c r="U477" s="70">
        <f>H477+O477</f>
        <v>3</v>
      </c>
      <c r="V477" s="71">
        <f>U477*G477</f>
        <v>16500.000000000004</v>
      </c>
      <c r="W477" s="68">
        <f>K477+Q477</f>
        <v>6</v>
      </c>
      <c r="X477" s="67">
        <f>W477*G477</f>
        <v>33000.000000000007</v>
      </c>
      <c r="Y477" s="67">
        <f>IF(X477&gt;V477,X477-V477,0)</f>
        <v>16500.000000000004</v>
      </c>
      <c r="Z477" s="72">
        <f>IF(V477&gt;X477,V477-X477,0)</f>
        <v>0</v>
      </c>
      <c r="AA477" s="68">
        <v>3</v>
      </c>
      <c r="AB477" s="67">
        <f>AA477*G477</f>
        <v>16500.000000000004</v>
      </c>
      <c r="AC477" s="67">
        <f t="shared" si="41"/>
        <v>0</v>
      </c>
      <c r="AD477" s="253">
        <f t="shared" si="42"/>
        <v>0</v>
      </c>
      <c r="AE477" s="251" t="s">
        <v>568</v>
      </c>
    </row>
    <row r="478" spans="2:31" ht="21">
      <c r="B478" s="143"/>
      <c r="C478" s="143"/>
      <c r="D478" s="143"/>
      <c r="E478" s="146" t="s">
        <v>553</v>
      </c>
      <c r="F478" s="143"/>
      <c r="G478" s="65">
        <v>5500.0000000000009</v>
      </c>
      <c r="H478" s="143"/>
      <c r="I478" s="143"/>
      <c r="J478" s="143"/>
      <c r="K478" s="143"/>
      <c r="L478" s="143"/>
      <c r="M478" s="143"/>
      <c r="N478" s="143"/>
      <c r="O478" s="143"/>
      <c r="P478" s="143"/>
      <c r="Q478" s="143"/>
      <c r="R478" s="143"/>
      <c r="S478" s="143"/>
      <c r="T478" s="143"/>
      <c r="U478" s="143"/>
      <c r="V478" s="71"/>
      <c r="W478" s="143"/>
      <c r="X478" s="143"/>
      <c r="Y478" s="143"/>
      <c r="Z478" s="143"/>
      <c r="AA478" s="66">
        <v>7</v>
      </c>
      <c r="AB478" s="67">
        <f>AA478*G478</f>
        <v>38500.000000000007</v>
      </c>
      <c r="AC478" s="67">
        <f t="shared" si="41"/>
        <v>38500.000000000007</v>
      </c>
      <c r="AD478" s="253">
        <f t="shared" si="42"/>
        <v>0</v>
      </c>
      <c r="AE478" s="251" t="s">
        <v>568</v>
      </c>
    </row>
    <row r="479" spans="2:31" ht="15">
      <c r="B479" s="63">
        <v>214</v>
      </c>
      <c r="C479" s="63">
        <v>176</v>
      </c>
      <c r="D479" s="63" t="s">
        <v>86</v>
      </c>
      <c r="E479" s="73" t="s">
        <v>85</v>
      </c>
      <c r="F479" s="64" t="s">
        <v>3</v>
      </c>
      <c r="G479" s="65">
        <v>2850</v>
      </c>
      <c r="H479" s="63">
        <f>7*27</f>
        <v>189</v>
      </c>
      <c r="I479" s="50">
        <v>2415.2542372881358</v>
      </c>
      <c r="J479" s="50">
        <f>G479*H479</f>
        <v>538650</v>
      </c>
      <c r="K479" s="51">
        <v>231</v>
      </c>
      <c r="L479" s="50">
        <f>K479*G479</f>
        <v>658350</v>
      </c>
      <c r="M479" s="50">
        <f>IF(L479&gt;J479,L479-J479,0)</f>
        <v>119700</v>
      </c>
      <c r="N479" s="50">
        <f>IF(J479&gt;L479,J479-L479,0)</f>
        <v>0</v>
      </c>
      <c r="O479" s="66"/>
      <c r="P479" s="67">
        <f>O479*G479</f>
        <v>0</v>
      </c>
      <c r="Q479" s="68"/>
      <c r="R479" s="69">
        <f>Q479*G479</f>
        <v>0</v>
      </c>
      <c r="S479" s="69">
        <f>IF(R479&gt;P479,R479-P479,0)</f>
        <v>0</v>
      </c>
      <c r="T479" s="69">
        <f>IF(P479&gt;R479,P479-R479,0)</f>
        <v>0</v>
      </c>
      <c r="U479" s="70">
        <f>H479+O479</f>
        <v>189</v>
      </c>
      <c r="V479" s="71">
        <f>U479*G479</f>
        <v>538650</v>
      </c>
      <c r="W479" s="68">
        <f>K479+Q479</f>
        <v>231</v>
      </c>
      <c r="X479" s="67">
        <f>W479*G479</f>
        <v>658350</v>
      </c>
      <c r="Y479" s="67">
        <f>IF(X479&gt;V479,X479-V479,0)</f>
        <v>119700</v>
      </c>
      <c r="Z479" s="72">
        <f>IF(V479&gt;X479,V479-X479,0)</f>
        <v>0</v>
      </c>
      <c r="AA479" s="68">
        <v>189</v>
      </c>
      <c r="AB479" s="67">
        <f>AA479*G479</f>
        <v>538650</v>
      </c>
      <c r="AC479" s="67">
        <f t="shared" si="41"/>
        <v>0</v>
      </c>
      <c r="AD479" s="253">
        <f t="shared" si="42"/>
        <v>0</v>
      </c>
      <c r="AE479" s="251" t="s">
        <v>568</v>
      </c>
    </row>
    <row r="480" spans="2:31" ht="21">
      <c r="B480" s="143"/>
      <c r="C480" s="143"/>
      <c r="D480" s="143"/>
      <c r="E480" s="146" t="s">
        <v>553</v>
      </c>
      <c r="F480" s="143"/>
      <c r="G480" s="65">
        <v>2850</v>
      </c>
      <c r="H480" s="143"/>
      <c r="I480" s="143"/>
      <c r="J480" s="143"/>
      <c r="K480" s="143"/>
      <c r="L480" s="143"/>
      <c r="M480" s="143"/>
      <c r="N480" s="143"/>
      <c r="O480" s="143"/>
      <c r="P480" s="143"/>
      <c r="Q480" s="143"/>
      <c r="R480" s="143"/>
      <c r="S480" s="143"/>
      <c r="T480" s="143"/>
      <c r="U480" s="143"/>
      <c r="V480" s="71"/>
      <c r="W480" s="143"/>
      <c r="X480" s="143"/>
      <c r="Y480" s="143"/>
      <c r="Z480" s="143"/>
      <c r="AA480" s="66">
        <v>17</v>
      </c>
      <c r="AB480" s="67">
        <f>AA480*G480</f>
        <v>48450</v>
      </c>
      <c r="AC480" s="67">
        <f t="shared" si="41"/>
        <v>48450</v>
      </c>
      <c r="AD480" s="253">
        <f t="shared" si="42"/>
        <v>0</v>
      </c>
      <c r="AE480" s="251" t="s">
        <v>568</v>
      </c>
    </row>
    <row r="481" spans="2:31" ht="15">
      <c r="B481" s="63">
        <v>215</v>
      </c>
      <c r="C481" s="63">
        <v>177</v>
      </c>
      <c r="D481" s="63" t="s">
        <v>84</v>
      </c>
      <c r="E481" s="73" t="s">
        <v>83</v>
      </c>
      <c r="F481" s="64" t="s">
        <v>3</v>
      </c>
      <c r="G481" s="65">
        <v>25000</v>
      </c>
      <c r="H481" s="63">
        <v>2</v>
      </c>
      <c r="I481" s="50">
        <v>21186.440677966104</v>
      </c>
      <c r="J481" s="50">
        <f>G481*H481</f>
        <v>50000</v>
      </c>
      <c r="K481" s="51">
        <v>0</v>
      </c>
      <c r="L481" s="50">
        <f>K481*G481</f>
        <v>0</v>
      </c>
      <c r="M481" s="50">
        <f>IF(L481&gt;J481,L481-J481,0)</f>
        <v>0</v>
      </c>
      <c r="N481" s="50">
        <f>IF(J481&gt;L481,J481-L481,0)</f>
        <v>50000</v>
      </c>
      <c r="O481" s="66"/>
      <c r="P481" s="67">
        <f>O481*G481</f>
        <v>0</v>
      </c>
      <c r="Q481" s="68"/>
      <c r="R481" s="69">
        <f>Q481*G481</f>
        <v>0</v>
      </c>
      <c r="S481" s="69">
        <f>IF(R481&gt;P481,R481-P481,0)</f>
        <v>0</v>
      </c>
      <c r="T481" s="69">
        <f>IF(P481&gt;R481,P481-R481,0)</f>
        <v>0</v>
      </c>
      <c r="U481" s="70">
        <f>H481+O481</f>
        <v>2</v>
      </c>
      <c r="V481" s="71">
        <f>U481*G481</f>
        <v>50000</v>
      </c>
      <c r="W481" s="68">
        <f>K481+Q481</f>
        <v>0</v>
      </c>
      <c r="X481" s="67">
        <f>W481*G481</f>
        <v>0</v>
      </c>
      <c r="Y481" s="67">
        <f>IF(X481&gt;V481,X481-V481,0)</f>
        <v>0</v>
      </c>
      <c r="Z481" s="72">
        <f>IF(V481&gt;X481,V481-X481,0)</f>
        <v>50000</v>
      </c>
      <c r="AA481" s="68">
        <f>W481</f>
        <v>0</v>
      </c>
      <c r="AB481" s="67">
        <f>AA481*G481</f>
        <v>0</v>
      </c>
      <c r="AC481" s="67">
        <f t="shared" si="41"/>
        <v>0</v>
      </c>
      <c r="AD481" s="253">
        <f t="shared" si="42"/>
        <v>50000</v>
      </c>
      <c r="AE481" s="251" t="s">
        <v>568</v>
      </c>
    </row>
    <row r="482" spans="2:31" ht="21">
      <c r="B482" s="143"/>
      <c r="C482" s="143"/>
      <c r="D482" s="143"/>
      <c r="E482" s="143"/>
      <c r="F482" s="143"/>
      <c r="G482" s="143"/>
      <c r="H482" s="143"/>
      <c r="I482" s="143"/>
      <c r="J482" s="143"/>
      <c r="K482" s="143"/>
      <c r="L482" s="143"/>
      <c r="M482" s="143"/>
      <c r="N482" s="143"/>
      <c r="O482" s="143"/>
      <c r="P482" s="143"/>
      <c r="Q482" s="143"/>
      <c r="R482" s="143"/>
      <c r="S482" s="143"/>
      <c r="T482" s="143"/>
      <c r="U482" s="143"/>
      <c r="V482" s="143"/>
      <c r="W482" s="143"/>
      <c r="X482" s="143"/>
      <c r="Y482" s="143"/>
      <c r="Z482" s="143"/>
      <c r="AA482" s="143"/>
      <c r="AB482" s="143"/>
      <c r="AC482" s="67">
        <f t="shared" si="41"/>
        <v>0</v>
      </c>
      <c r="AD482" s="253">
        <f t="shared" si="42"/>
        <v>0</v>
      </c>
      <c r="AE482" s="251" t="s">
        <v>568</v>
      </c>
    </row>
    <row r="483" spans="2:31" ht="15">
      <c r="B483" s="63">
        <v>216</v>
      </c>
      <c r="C483" s="63">
        <v>178</v>
      </c>
      <c r="D483" s="63" t="s">
        <v>82</v>
      </c>
      <c r="E483" s="73" t="s">
        <v>81</v>
      </c>
      <c r="F483" s="64" t="s">
        <v>3</v>
      </c>
      <c r="G483" s="65">
        <v>30000</v>
      </c>
      <c r="H483" s="63">
        <v>4</v>
      </c>
      <c r="I483" s="50">
        <v>25423.728813559323</v>
      </c>
      <c r="J483" s="50">
        <f>G483*H483</f>
        <v>120000</v>
      </c>
      <c r="K483" s="51">
        <v>5</v>
      </c>
      <c r="L483" s="50">
        <f>K483*G483</f>
        <v>150000</v>
      </c>
      <c r="M483" s="50">
        <f>IF(L483&gt;J483,L483-J483,0)</f>
        <v>30000</v>
      </c>
      <c r="N483" s="50">
        <f>IF(J483&gt;L483,J483-L483,0)</f>
        <v>0</v>
      </c>
      <c r="O483" s="66"/>
      <c r="P483" s="67">
        <f>O483*G483</f>
        <v>0</v>
      </c>
      <c r="Q483" s="68"/>
      <c r="R483" s="69">
        <f>Q483*G483</f>
        <v>0</v>
      </c>
      <c r="S483" s="69">
        <f>IF(R483&gt;P483,R483-P483,0)</f>
        <v>0</v>
      </c>
      <c r="T483" s="69">
        <f>IF(P483&gt;R483,P483-R483,0)</f>
        <v>0</v>
      </c>
      <c r="U483" s="70">
        <f>H483+O483</f>
        <v>4</v>
      </c>
      <c r="V483" s="71">
        <f>U483*G483</f>
        <v>120000</v>
      </c>
      <c r="W483" s="68">
        <f>K483+Q483</f>
        <v>5</v>
      </c>
      <c r="X483" s="67">
        <f>W483*G483</f>
        <v>150000</v>
      </c>
      <c r="Y483" s="67">
        <f>IF(X483&gt;V483,X483-V483,0)</f>
        <v>30000</v>
      </c>
      <c r="Z483" s="72">
        <f>IF(V483&gt;X483,V483-X483,0)</f>
        <v>0</v>
      </c>
      <c r="AA483" s="68">
        <v>4</v>
      </c>
      <c r="AB483" s="67">
        <f>AA483*G483</f>
        <v>120000</v>
      </c>
      <c r="AC483" s="67">
        <f t="shared" si="41"/>
        <v>0</v>
      </c>
      <c r="AD483" s="253">
        <f t="shared" si="42"/>
        <v>0</v>
      </c>
      <c r="AE483" s="251" t="s">
        <v>568</v>
      </c>
    </row>
    <row r="484" spans="2:31" ht="21">
      <c r="B484" s="143"/>
      <c r="C484" s="143"/>
      <c r="D484" s="143"/>
      <c r="E484" s="146" t="s">
        <v>553</v>
      </c>
      <c r="F484" s="143"/>
      <c r="G484" s="65">
        <v>30000</v>
      </c>
      <c r="H484" s="143"/>
      <c r="I484" s="143"/>
      <c r="J484" s="143"/>
      <c r="K484" s="143"/>
      <c r="L484" s="143"/>
      <c r="M484" s="143"/>
      <c r="N484" s="143"/>
      <c r="O484" s="143"/>
      <c r="P484" s="143"/>
      <c r="Q484" s="143"/>
      <c r="R484" s="143"/>
      <c r="S484" s="143"/>
      <c r="T484" s="143"/>
      <c r="U484" s="143"/>
      <c r="V484" s="71"/>
      <c r="W484" s="143"/>
      <c r="X484" s="143"/>
      <c r="Y484" s="143"/>
      <c r="Z484" s="143"/>
      <c r="AA484" s="66">
        <v>1</v>
      </c>
      <c r="AB484" s="67">
        <f>AA484*G484</f>
        <v>30000</v>
      </c>
      <c r="AC484" s="67">
        <f t="shared" si="41"/>
        <v>30000</v>
      </c>
      <c r="AD484" s="253">
        <f t="shared" si="42"/>
        <v>0</v>
      </c>
      <c r="AE484" s="251" t="s">
        <v>568</v>
      </c>
    </row>
    <row r="485" spans="2:31" ht="15">
      <c r="B485" s="63">
        <v>217</v>
      </c>
      <c r="C485" s="63">
        <v>179</v>
      </c>
      <c r="D485" s="63" t="s">
        <v>80</v>
      </c>
      <c r="E485" s="73" t="s">
        <v>79</v>
      </c>
      <c r="F485" s="64" t="s">
        <v>3</v>
      </c>
      <c r="G485" s="65">
        <v>40000</v>
      </c>
      <c r="H485" s="63">
        <v>5</v>
      </c>
      <c r="I485" s="50">
        <v>33898.305084745763</v>
      </c>
      <c r="J485" s="50">
        <f>G485*H485</f>
        <v>200000</v>
      </c>
      <c r="K485" s="51">
        <v>0</v>
      </c>
      <c r="L485" s="50">
        <f>K485*G485</f>
        <v>0</v>
      </c>
      <c r="M485" s="50">
        <f>IF(L485&gt;J485,L485-J485,0)</f>
        <v>0</v>
      </c>
      <c r="N485" s="50">
        <f>IF(J485&gt;L485,J485-L485,0)</f>
        <v>200000</v>
      </c>
      <c r="O485" s="66">
        <v>1</v>
      </c>
      <c r="P485" s="67">
        <f>O485*G485</f>
        <v>40000</v>
      </c>
      <c r="Q485" s="68">
        <v>0</v>
      </c>
      <c r="R485" s="69">
        <f>Q485*G485</f>
        <v>0</v>
      </c>
      <c r="S485" s="69">
        <f>IF(R485&gt;P485,R485-P485,0)</f>
        <v>0</v>
      </c>
      <c r="T485" s="69">
        <f>IF(P485&gt;R485,P485-R485,0)</f>
        <v>40000</v>
      </c>
      <c r="U485" s="70">
        <f>H485+O485</f>
        <v>6</v>
      </c>
      <c r="V485" s="71">
        <f>U485*G485</f>
        <v>240000</v>
      </c>
      <c r="W485" s="68">
        <f>K485+Q485</f>
        <v>0</v>
      </c>
      <c r="X485" s="67">
        <f>W485*G485</f>
        <v>0</v>
      </c>
      <c r="Y485" s="67">
        <f>IF(X485&gt;V485,X485-V485,0)</f>
        <v>0</v>
      </c>
      <c r="Z485" s="72">
        <f>IF(V485&gt;X485,V485-X485,0)</f>
        <v>240000</v>
      </c>
      <c r="AA485" s="68">
        <f>W485</f>
        <v>0</v>
      </c>
      <c r="AB485" s="67">
        <f>AA485*G485</f>
        <v>0</v>
      </c>
      <c r="AC485" s="67">
        <f t="shared" si="41"/>
        <v>0</v>
      </c>
      <c r="AD485" s="253">
        <f t="shared" si="42"/>
        <v>240000</v>
      </c>
      <c r="AE485" s="251" t="s">
        <v>568</v>
      </c>
    </row>
    <row r="486" spans="2:31" ht="21">
      <c r="B486" s="143"/>
      <c r="C486" s="143"/>
      <c r="D486" s="143"/>
      <c r="E486" s="143"/>
      <c r="F486" s="143"/>
      <c r="G486" s="143"/>
      <c r="H486" s="143"/>
      <c r="I486" s="143"/>
      <c r="J486" s="143"/>
      <c r="K486" s="143"/>
      <c r="L486" s="143"/>
      <c r="M486" s="143"/>
      <c r="N486" s="143"/>
      <c r="O486" s="143"/>
      <c r="P486" s="143"/>
      <c r="Q486" s="143"/>
      <c r="R486" s="143"/>
      <c r="S486" s="143"/>
      <c r="T486" s="143"/>
      <c r="U486" s="143"/>
      <c r="V486" s="143"/>
      <c r="W486" s="143"/>
      <c r="X486" s="143"/>
      <c r="Y486" s="143"/>
      <c r="Z486" s="143"/>
      <c r="AA486" s="143"/>
      <c r="AB486" s="143"/>
      <c r="AC486" s="67">
        <f t="shared" si="41"/>
        <v>0</v>
      </c>
      <c r="AD486" s="253">
        <f t="shared" si="42"/>
        <v>0</v>
      </c>
      <c r="AE486" s="251" t="s">
        <v>568</v>
      </c>
    </row>
    <row r="487" spans="2:31" ht="15">
      <c r="B487" s="63">
        <v>218</v>
      </c>
      <c r="C487" s="63">
        <v>180</v>
      </c>
      <c r="D487" s="63" t="s">
        <v>78</v>
      </c>
      <c r="E487" s="73" t="s">
        <v>77</v>
      </c>
      <c r="F487" s="64" t="s">
        <v>3</v>
      </c>
      <c r="G487" s="65">
        <v>50000</v>
      </c>
      <c r="H487" s="63">
        <v>1</v>
      </c>
      <c r="I487" s="50">
        <v>42372.881355932208</v>
      </c>
      <c r="J487" s="50">
        <f>G487*H487</f>
        <v>50000</v>
      </c>
      <c r="K487" s="51">
        <v>1</v>
      </c>
      <c r="L487" s="50">
        <f>K487*G487</f>
        <v>50000</v>
      </c>
      <c r="M487" s="50">
        <f>IF(L487&gt;J487,L487-J487,0)</f>
        <v>0</v>
      </c>
      <c r="N487" s="50">
        <f>IF(J487&gt;L487,J487-L487,0)</f>
        <v>0</v>
      </c>
      <c r="O487" s="66"/>
      <c r="P487" s="67">
        <f>O487*G487</f>
        <v>0</v>
      </c>
      <c r="Q487" s="68"/>
      <c r="R487" s="69">
        <f>Q487*G487</f>
        <v>0</v>
      </c>
      <c r="S487" s="69">
        <f>IF(R487&gt;P487,R487-P487,0)</f>
        <v>0</v>
      </c>
      <c r="T487" s="69">
        <f>IF(P487&gt;R487,P487-R487,0)</f>
        <v>0</v>
      </c>
      <c r="U487" s="70">
        <f>H487+O487</f>
        <v>1</v>
      </c>
      <c r="V487" s="71">
        <f>U487*G487</f>
        <v>50000</v>
      </c>
      <c r="W487" s="68">
        <f>K487+Q487</f>
        <v>1</v>
      </c>
      <c r="X487" s="67">
        <f>W487*G487</f>
        <v>50000</v>
      </c>
      <c r="Y487" s="67">
        <f>IF(X487&gt;V487,X487-V487,0)</f>
        <v>0</v>
      </c>
      <c r="Z487" s="72">
        <f>IF(V487&gt;X487,V487-X487,0)</f>
        <v>0</v>
      </c>
      <c r="AA487" s="68">
        <f>W487</f>
        <v>1</v>
      </c>
      <c r="AB487" s="67">
        <f>AA487*G487</f>
        <v>50000</v>
      </c>
      <c r="AC487" s="67">
        <f t="shared" si="41"/>
        <v>0</v>
      </c>
      <c r="AD487" s="253">
        <f t="shared" si="42"/>
        <v>0</v>
      </c>
      <c r="AE487" s="251" t="s">
        <v>568</v>
      </c>
    </row>
    <row r="488" spans="2:31" ht="21">
      <c r="B488" s="143"/>
      <c r="C488" s="143"/>
      <c r="D488" s="143"/>
      <c r="E488" s="143"/>
      <c r="F488" s="143"/>
      <c r="G488" s="143"/>
      <c r="H488" s="143"/>
      <c r="I488" s="143"/>
      <c r="J488" s="143"/>
      <c r="K488" s="143"/>
      <c r="L488" s="143"/>
      <c r="M488" s="143"/>
      <c r="N488" s="143"/>
      <c r="O488" s="143"/>
      <c r="P488" s="143"/>
      <c r="Q488" s="143"/>
      <c r="R488" s="143"/>
      <c r="S488" s="143"/>
      <c r="T488" s="143"/>
      <c r="U488" s="143"/>
      <c r="V488" s="143"/>
      <c r="W488" s="143"/>
      <c r="X488" s="143"/>
      <c r="Y488" s="143"/>
      <c r="Z488" s="143"/>
      <c r="AA488" s="143"/>
      <c r="AB488" s="143"/>
      <c r="AC488" s="67">
        <f t="shared" si="41"/>
        <v>0</v>
      </c>
      <c r="AD488" s="253">
        <f t="shared" si="42"/>
        <v>0</v>
      </c>
      <c r="AE488" s="251" t="s">
        <v>568</v>
      </c>
    </row>
    <row r="489" spans="2:31" ht="15">
      <c r="B489" s="63">
        <v>219</v>
      </c>
      <c r="C489" s="63">
        <v>181</v>
      </c>
      <c r="D489" s="63" t="s">
        <v>76</v>
      </c>
      <c r="E489" s="73" t="s">
        <v>75</v>
      </c>
      <c r="F489" s="64" t="s">
        <v>3</v>
      </c>
      <c r="G489" s="65">
        <v>2250</v>
      </c>
      <c r="H489" s="63">
        <v>27</v>
      </c>
      <c r="I489" s="50">
        <v>1906.7796610169491</v>
      </c>
      <c r="J489" s="50">
        <f>G489*H489</f>
        <v>60750</v>
      </c>
      <c r="K489" s="51">
        <v>43</v>
      </c>
      <c r="L489" s="50">
        <f>K489*G489</f>
        <v>96750</v>
      </c>
      <c r="M489" s="50">
        <f>IF(L489&gt;J489,L489-J489,0)</f>
        <v>36000</v>
      </c>
      <c r="N489" s="50">
        <f>IF(J489&gt;L489,J489-L489,0)</f>
        <v>0</v>
      </c>
      <c r="O489" s="66"/>
      <c r="P489" s="67">
        <f>O489*G489</f>
        <v>0</v>
      </c>
      <c r="Q489" s="68"/>
      <c r="R489" s="69">
        <f>Q489*G489</f>
        <v>0</v>
      </c>
      <c r="S489" s="69">
        <f>IF(R489&gt;P489,R489-P489,0)</f>
        <v>0</v>
      </c>
      <c r="T489" s="69">
        <f>IF(P489&gt;R489,P489-R489,0)</f>
        <v>0</v>
      </c>
      <c r="U489" s="70">
        <f>H489+O489</f>
        <v>27</v>
      </c>
      <c r="V489" s="71">
        <f>U489*G489</f>
        <v>60750</v>
      </c>
      <c r="W489" s="68">
        <f>K489+Q489</f>
        <v>43</v>
      </c>
      <c r="X489" s="67">
        <f>W489*G489</f>
        <v>96750</v>
      </c>
      <c r="Y489" s="67">
        <f>IF(X489&gt;V489,X489-V489,0)</f>
        <v>36000</v>
      </c>
      <c r="Z489" s="72">
        <f>IF(V489&gt;X489,V489-X489,0)</f>
        <v>0</v>
      </c>
      <c r="AA489" s="68">
        <v>27</v>
      </c>
      <c r="AB489" s="67">
        <f>AA489*G489</f>
        <v>60750</v>
      </c>
      <c r="AC489" s="67">
        <f t="shared" si="41"/>
        <v>0</v>
      </c>
      <c r="AD489" s="253">
        <f t="shared" si="42"/>
        <v>0</v>
      </c>
      <c r="AE489" s="251" t="s">
        <v>568</v>
      </c>
    </row>
    <row r="490" spans="2:31" ht="21">
      <c r="B490" s="143"/>
      <c r="C490" s="143"/>
      <c r="D490" s="143"/>
      <c r="E490" s="146" t="s">
        <v>553</v>
      </c>
      <c r="F490" s="143"/>
      <c r="G490" s="65">
        <v>2250</v>
      </c>
      <c r="H490" s="143"/>
      <c r="I490" s="143"/>
      <c r="J490" s="143"/>
      <c r="K490" s="143"/>
      <c r="L490" s="143"/>
      <c r="M490" s="143"/>
      <c r="N490" s="143"/>
      <c r="O490" s="143"/>
      <c r="P490" s="143"/>
      <c r="Q490" s="143"/>
      <c r="R490" s="143"/>
      <c r="S490" s="143"/>
      <c r="T490" s="143"/>
      <c r="U490" s="143"/>
      <c r="V490" s="71"/>
      <c r="W490" s="143"/>
      <c r="X490" s="143"/>
      <c r="Y490" s="143"/>
      <c r="Z490" s="143"/>
      <c r="AA490" s="66">
        <v>16</v>
      </c>
      <c r="AB490" s="67">
        <f>AA490*G490</f>
        <v>36000</v>
      </c>
      <c r="AC490" s="67">
        <f t="shared" si="41"/>
        <v>36000</v>
      </c>
      <c r="AD490" s="253">
        <f t="shared" si="42"/>
        <v>0</v>
      </c>
      <c r="AE490" s="251" t="s">
        <v>568</v>
      </c>
    </row>
    <row r="491" spans="2:31" ht="15">
      <c r="B491" s="63">
        <v>220</v>
      </c>
      <c r="C491" s="63">
        <v>182</v>
      </c>
      <c r="D491" s="63" t="s">
        <v>74</v>
      </c>
      <c r="E491" s="73" t="s">
        <v>73</v>
      </c>
      <c r="F491" s="64" t="s">
        <v>3</v>
      </c>
      <c r="G491" s="65">
        <v>1250</v>
      </c>
      <c r="H491" s="63">
        <v>27</v>
      </c>
      <c r="I491" s="50">
        <v>1059.3220338983051</v>
      </c>
      <c r="J491" s="50">
        <f>G491*H491</f>
        <v>33750</v>
      </c>
      <c r="K491" s="51">
        <v>27</v>
      </c>
      <c r="L491" s="50">
        <f>K491*G491</f>
        <v>33750</v>
      </c>
      <c r="M491" s="50">
        <f>IF(L491&gt;J491,L491-J491,0)</f>
        <v>0</v>
      </c>
      <c r="N491" s="50">
        <f>IF(J491&gt;L491,J491-L491,0)</f>
        <v>0</v>
      </c>
      <c r="O491" s="66"/>
      <c r="P491" s="67">
        <f>O491*G491</f>
        <v>0</v>
      </c>
      <c r="Q491" s="68"/>
      <c r="R491" s="69">
        <f>Q491*G491</f>
        <v>0</v>
      </c>
      <c r="S491" s="69">
        <f>IF(R491&gt;P491,R491-P491,0)</f>
        <v>0</v>
      </c>
      <c r="T491" s="69">
        <f>IF(P491&gt;R491,P491-R491,0)</f>
        <v>0</v>
      </c>
      <c r="U491" s="70">
        <f>H491+O491</f>
        <v>27</v>
      </c>
      <c r="V491" s="71">
        <f>U491*G491</f>
        <v>33750</v>
      </c>
      <c r="W491" s="68">
        <f>K491+Q491</f>
        <v>27</v>
      </c>
      <c r="X491" s="67">
        <f>W491*G491</f>
        <v>33750</v>
      </c>
      <c r="Y491" s="67">
        <f>IF(X491&gt;V491,X491-V491,0)</f>
        <v>0</v>
      </c>
      <c r="Z491" s="72">
        <f>IF(V491&gt;X491,V491-X491,0)</f>
        <v>0</v>
      </c>
      <c r="AA491" s="68">
        <f>W491</f>
        <v>27</v>
      </c>
      <c r="AB491" s="67">
        <f>AA491*G491</f>
        <v>33750</v>
      </c>
      <c r="AC491" s="67">
        <f t="shared" si="41"/>
        <v>0</v>
      </c>
      <c r="AD491" s="253">
        <f t="shared" si="42"/>
        <v>0</v>
      </c>
      <c r="AE491" s="251" t="s">
        <v>568</v>
      </c>
    </row>
    <row r="492" spans="2:31" ht="21">
      <c r="B492" s="143"/>
      <c r="C492" s="143"/>
      <c r="D492" s="143"/>
      <c r="E492" s="143"/>
      <c r="F492" s="143"/>
      <c r="G492" s="143"/>
      <c r="H492" s="143"/>
      <c r="I492" s="143"/>
      <c r="J492" s="143"/>
      <c r="K492" s="143"/>
      <c r="L492" s="143"/>
      <c r="M492" s="143"/>
      <c r="N492" s="143"/>
      <c r="O492" s="143"/>
      <c r="P492" s="143"/>
      <c r="Q492" s="143"/>
      <c r="R492" s="143"/>
      <c r="S492" s="143"/>
      <c r="T492" s="143"/>
      <c r="U492" s="143"/>
      <c r="V492" s="143"/>
      <c r="W492" s="143"/>
      <c r="X492" s="143"/>
      <c r="Y492" s="143"/>
      <c r="Z492" s="143"/>
      <c r="AA492" s="143"/>
      <c r="AB492" s="143"/>
      <c r="AC492" s="67">
        <f t="shared" si="41"/>
        <v>0</v>
      </c>
      <c r="AD492" s="253">
        <f t="shared" si="42"/>
        <v>0</v>
      </c>
      <c r="AE492" s="251" t="s">
        <v>568</v>
      </c>
    </row>
    <row r="493" spans="2:31" ht="15">
      <c r="B493" s="63">
        <v>221</v>
      </c>
      <c r="C493" s="63">
        <v>183</v>
      </c>
      <c r="D493" s="63" t="s">
        <v>72</v>
      </c>
      <c r="E493" s="73" t="s">
        <v>71</v>
      </c>
      <c r="F493" s="64" t="s">
        <v>3</v>
      </c>
      <c r="G493" s="65">
        <v>1650</v>
      </c>
      <c r="H493" s="63">
        <v>27</v>
      </c>
      <c r="I493" s="50">
        <v>1398.3050847457628</v>
      </c>
      <c r="J493" s="50">
        <f>G493*H493</f>
        <v>44550</v>
      </c>
      <c r="K493" s="51">
        <v>18</v>
      </c>
      <c r="L493" s="50">
        <f>K493*G493</f>
        <v>29700</v>
      </c>
      <c r="M493" s="50">
        <f>IF(L493&gt;J493,L493-J493,0)</f>
        <v>0</v>
      </c>
      <c r="N493" s="50">
        <f>IF(J493&gt;L493,J493-L493,0)</f>
        <v>14850</v>
      </c>
      <c r="O493" s="66"/>
      <c r="P493" s="67">
        <f>O493*G493</f>
        <v>0</v>
      </c>
      <c r="Q493" s="68"/>
      <c r="R493" s="69">
        <f>Q493*G493</f>
        <v>0</v>
      </c>
      <c r="S493" s="69">
        <f>IF(R493&gt;P493,R493-P493,0)</f>
        <v>0</v>
      </c>
      <c r="T493" s="69">
        <f>IF(P493&gt;R493,P493-R493,0)</f>
        <v>0</v>
      </c>
      <c r="U493" s="70">
        <f>H493+O493</f>
        <v>27</v>
      </c>
      <c r="V493" s="71">
        <f>U493*G493</f>
        <v>44550</v>
      </c>
      <c r="W493" s="68">
        <f>K493+Q493</f>
        <v>18</v>
      </c>
      <c r="X493" s="67">
        <f>W493*G493</f>
        <v>29700</v>
      </c>
      <c r="Y493" s="67">
        <f>IF(X493&gt;V493,X493-V493,0)</f>
        <v>0</v>
      </c>
      <c r="Z493" s="72">
        <f>IF(V493&gt;X493,V493-X493,0)</f>
        <v>14850</v>
      </c>
      <c r="AA493" s="68">
        <f>W493</f>
        <v>18</v>
      </c>
      <c r="AB493" s="67">
        <f>AA493*G493</f>
        <v>29700</v>
      </c>
      <c r="AC493" s="67">
        <f t="shared" si="41"/>
        <v>0</v>
      </c>
      <c r="AD493" s="253">
        <f t="shared" si="42"/>
        <v>14850</v>
      </c>
      <c r="AE493" s="251" t="s">
        <v>568</v>
      </c>
    </row>
    <row r="494" spans="2:31" ht="21">
      <c r="B494" s="143"/>
      <c r="C494" s="143"/>
      <c r="D494" s="143"/>
      <c r="E494" s="143"/>
      <c r="F494" s="143"/>
      <c r="G494" s="143"/>
      <c r="H494" s="143"/>
      <c r="I494" s="143"/>
      <c r="J494" s="143"/>
      <c r="K494" s="143"/>
      <c r="L494" s="143"/>
      <c r="M494" s="143"/>
      <c r="N494" s="143"/>
      <c r="O494" s="143"/>
      <c r="P494" s="143"/>
      <c r="Q494" s="143"/>
      <c r="R494" s="143"/>
      <c r="S494" s="143"/>
      <c r="T494" s="143"/>
      <c r="U494" s="143"/>
      <c r="V494" s="143"/>
      <c r="W494" s="143"/>
      <c r="X494" s="143"/>
      <c r="Y494" s="143"/>
      <c r="Z494" s="143"/>
      <c r="AA494" s="143"/>
      <c r="AB494" s="143"/>
      <c r="AC494" s="67">
        <f t="shared" si="41"/>
        <v>0</v>
      </c>
      <c r="AD494" s="253">
        <f t="shared" si="42"/>
        <v>0</v>
      </c>
      <c r="AE494" s="251" t="s">
        <v>568</v>
      </c>
    </row>
    <row r="495" spans="2:31" ht="15">
      <c r="B495" s="63">
        <v>222</v>
      </c>
      <c r="C495" s="63">
        <v>184</v>
      </c>
      <c r="D495" s="63" t="s">
        <v>70</v>
      </c>
      <c r="E495" s="73" t="s">
        <v>69</v>
      </c>
      <c r="F495" s="64" t="s">
        <v>3</v>
      </c>
      <c r="G495" s="65">
        <v>3450</v>
      </c>
      <c r="H495" s="63">
        <v>27</v>
      </c>
      <c r="I495" s="50">
        <v>2923.7288135593221</v>
      </c>
      <c r="J495" s="50">
        <f>G495*H495</f>
        <v>93150</v>
      </c>
      <c r="K495" s="51">
        <v>37</v>
      </c>
      <c r="L495" s="50">
        <f>K495*G495</f>
        <v>127650</v>
      </c>
      <c r="M495" s="50">
        <f>IF(L495&gt;J495,L495-J495,0)</f>
        <v>34500</v>
      </c>
      <c r="N495" s="50">
        <f>IF(J495&gt;L495,J495-L495,0)</f>
        <v>0</v>
      </c>
      <c r="O495" s="66"/>
      <c r="P495" s="67">
        <f>O495*G495</f>
        <v>0</v>
      </c>
      <c r="Q495" s="68"/>
      <c r="R495" s="69">
        <f>Q495*G495</f>
        <v>0</v>
      </c>
      <c r="S495" s="69">
        <f>IF(R495&gt;P495,R495-P495,0)</f>
        <v>0</v>
      </c>
      <c r="T495" s="69">
        <f>IF(P495&gt;R495,P495-R495,0)</f>
        <v>0</v>
      </c>
      <c r="U495" s="70">
        <f>H495+O495</f>
        <v>27</v>
      </c>
      <c r="V495" s="71">
        <f>U495*G495</f>
        <v>93150</v>
      </c>
      <c r="W495" s="68">
        <f>K495+Q495</f>
        <v>37</v>
      </c>
      <c r="X495" s="67">
        <f>W495*G495</f>
        <v>127650</v>
      </c>
      <c r="Y495" s="67">
        <f>IF(X495&gt;V495,X495-V495,0)</f>
        <v>34500</v>
      </c>
      <c r="Z495" s="72">
        <f>IF(V495&gt;X495,V495-X495,0)</f>
        <v>0</v>
      </c>
      <c r="AA495" s="68">
        <v>27</v>
      </c>
      <c r="AB495" s="67">
        <f>AA495*G495</f>
        <v>93150</v>
      </c>
      <c r="AC495" s="67">
        <f t="shared" si="41"/>
        <v>0</v>
      </c>
      <c r="AD495" s="253">
        <f t="shared" si="42"/>
        <v>0</v>
      </c>
      <c r="AE495" s="251" t="s">
        <v>568</v>
      </c>
    </row>
    <row r="496" spans="2:31" ht="21">
      <c r="B496" s="143"/>
      <c r="C496" s="143"/>
      <c r="D496" s="143"/>
      <c r="E496" s="146" t="s">
        <v>553</v>
      </c>
      <c r="F496" s="143"/>
      <c r="G496" s="65">
        <v>3450</v>
      </c>
      <c r="H496" s="143"/>
      <c r="I496" s="143"/>
      <c r="J496" s="143"/>
      <c r="K496" s="143"/>
      <c r="L496" s="143"/>
      <c r="M496" s="143"/>
      <c r="N496" s="143"/>
      <c r="O496" s="143"/>
      <c r="P496" s="143"/>
      <c r="Q496" s="143"/>
      <c r="R496" s="143"/>
      <c r="S496" s="143"/>
      <c r="T496" s="143"/>
      <c r="U496" s="143"/>
      <c r="V496" s="71"/>
      <c r="W496" s="143"/>
      <c r="X496" s="143"/>
      <c r="Y496" s="143"/>
      <c r="Z496" s="143"/>
      <c r="AA496" s="66">
        <v>19</v>
      </c>
      <c r="AB496" s="67">
        <f>AA496*G496</f>
        <v>65550</v>
      </c>
      <c r="AC496" s="67">
        <f t="shared" si="41"/>
        <v>65550</v>
      </c>
      <c r="AD496" s="253">
        <f t="shared" si="42"/>
        <v>0</v>
      </c>
      <c r="AE496" s="251" t="s">
        <v>568</v>
      </c>
    </row>
    <row r="497" spans="2:31" ht="15">
      <c r="B497" s="63">
        <v>223</v>
      </c>
      <c r="C497" s="63">
        <v>185</v>
      </c>
      <c r="D497" s="63" t="s">
        <v>68</v>
      </c>
      <c r="E497" s="73" t="s">
        <v>67</v>
      </c>
      <c r="F497" s="64" t="s">
        <v>3</v>
      </c>
      <c r="G497" s="65">
        <v>750</v>
      </c>
      <c r="H497" s="63">
        <v>27</v>
      </c>
      <c r="I497" s="50">
        <v>635.59322033898309</v>
      </c>
      <c r="J497" s="50">
        <f>G497*H497</f>
        <v>20250</v>
      </c>
      <c r="K497" s="51">
        <v>27</v>
      </c>
      <c r="L497" s="50">
        <f>K497*G497</f>
        <v>20250</v>
      </c>
      <c r="M497" s="50">
        <f>IF(L497&gt;J497,L497-J497,0)</f>
        <v>0</v>
      </c>
      <c r="N497" s="50">
        <f>IF(J497&gt;L497,J497-L497,0)</f>
        <v>0</v>
      </c>
      <c r="O497" s="66"/>
      <c r="P497" s="67">
        <f>O497*G497</f>
        <v>0</v>
      </c>
      <c r="Q497" s="68"/>
      <c r="R497" s="69">
        <f>Q497*G497</f>
        <v>0</v>
      </c>
      <c r="S497" s="69">
        <f>IF(R497&gt;P497,R497-P497,0)</f>
        <v>0</v>
      </c>
      <c r="T497" s="69">
        <f>IF(P497&gt;R497,P497-R497,0)</f>
        <v>0</v>
      </c>
      <c r="U497" s="70">
        <f>H497+O497</f>
        <v>27</v>
      </c>
      <c r="V497" s="71">
        <f>U497*G497</f>
        <v>20250</v>
      </c>
      <c r="W497" s="68">
        <f>K497+Q497</f>
        <v>27</v>
      </c>
      <c r="X497" s="67">
        <f>W497*G497</f>
        <v>20250</v>
      </c>
      <c r="Y497" s="67">
        <f>IF(X497&gt;V497,X497-V497,0)</f>
        <v>0</v>
      </c>
      <c r="Z497" s="72">
        <f>IF(V497&gt;X497,V497-X497,0)</f>
        <v>0</v>
      </c>
      <c r="AA497" s="68">
        <v>27</v>
      </c>
      <c r="AB497" s="67">
        <f>AA497*G497</f>
        <v>20250</v>
      </c>
      <c r="AC497" s="67">
        <f t="shared" si="41"/>
        <v>0</v>
      </c>
      <c r="AD497" s="253">
        <f t="shared" si="42"/>
        <v>0</v>
      </c>
      <c r="AE497" s="251" t="s">
        <v>568</v>
      </c>
    </row>
    <row r="498" spans="2:31" ht="21">
      <c r="B498" s="143"/>
      <c r="C498" s="143"/>
      <c r="D498" s="143"/>
      <c r="E498" s="143"/>
      <c r="F498" s="143"/>
      <c r="G498" s="143"/>
      <c r="H498" s="143"/>
      <c r="I498" s="143"/>
      <c r="J498" s="143"/>
      <c r="K498" s="143"/>
      <c r="L498" s="143"/>
      <c r="M498" s="143"/>
      <c r="N498" s="143"/>
      <c r="O498" s="143"/>
      <c r="P498" s="143"/>
      <c r="Q498" s="143"/>
      <c r="R498" s="143"/>
      <c r="S498" s="143"/>
      <c r="T498" s="143"/>
      <c r="U498" s="143"/>
      <c r="V498" s="143"/>
      <c r="W498" s="143"/>
      <c r="X498" s="143"/>
      <c r="Y498" s="143"/>
      <c r="Z498" s="143"/>
      <c r="AA498" s="143"/>
      <c r="AB498" s="143"/>
      <c r="AC498" s="67">
        <f t="shared" si="41"/>
        <v>0</v>
      </c>
      <c r="AD498" s="253">
        <f t="shared" si="42"/>
        <v>0</v>
      </c>
      <c r="AE498" s="251" t="s">
        <v>568</v>
      </c>
    </row>
    <row r="499" spans="2:31" ht="15">
      <c r="B499" s="63">
        <v>224</v>
      </c>
      <c r="C499" s="63">
        <v>186</v>
      </c>
      <c r="D499" s="63" t="s">
        <v>66</v>
      </c>
      <c r="E499" s="73" t="s">
        <v>65</v>
      </c>
      <c r="F499" s="64" t="s">
        <v>3</v>
      </c>
      <c r="G499" s="65">
        <v>750</v>
      </c>
      <c r="H499" s="63">
        <v>27</v>
      </c>
      <c r="I499" s="50">
        <v>635.59322033898309</v>
      </c>
      <c r="J499" s="50">
        <f>G499*H499</f>
        <v>20250</v>
      </c>
      <c r="K499" s="51">
        <v>27</v>
      </c>
      <c r="L499" s="50">
        <f>K499*G499</f>
        <v>20250</v>
      </c>
      <c r="M499" s="50">
        <f>IF(L499&gt;J499,L499-J499,0)</f>
        <v>0</v>
      </c>
      <c r="N499" s="50">
        <f>IF(J499&gt;L499,J499-L499,0)</f>
        <v>0</v>
      </c>
      <c r="O499" s="66"/>
      <c r="P499" s="67">
        <f>O499*G499</f>
        <v>0</v>
      </c>
      <c r="Q499" s="68"/>
      <c r="R499" s="69">
        <f>Q499*G499</f>
        <v>0</v>
      </c>
      <c r="S499" s="69">
        <f>IF(R499&gt;P499,R499-P499,0)</f>
        <v>0</v>
      </c>
      <c r="T499" s="69">
        <f>IF(P499&gt;R499,P499-R499,0)</f>
        <v>0</v>
      </c>
      <c r="U499" s="70">
        <f>H499+O499</f>
        <v>27</v>
      </c>
      <c r="V499" s="71">
        <f>U499*G499</f>
        <v>20250</v>
      </c>
      <c r="W499" s="68">
        <f>K499+Q499</f>
        <v>27</v>
      </c>
      <c r="X499" s="67">
        <f>W499*G499</f>
        <v>20250</v>
      </c>
      <c r="Y499" s="67">
        <f>IF(X499&gt;V499,X499-V499,0)</f>
        <v>0</v>
      </c>
      <c r="Z499" s="72">
        <f>IF(V499&gt;X499,V499-X499,0)</f>
        <v>0</v>
      </c>
      <c r="AA499" s="68">
        <v>27</v>
      </c>
      <c r="AB499" s="67">
        <f>AA499*G499</f>
        <v>20250</v>
      </c>
      <c r="AC499" s="67">
        <f t="shared" si="41"/>
        <v>0</v>
      </c>
      <c r="AD499" s="253">
        <f t="shared" si="42"/>
        <v>0</v>
      </c>
      <c r="AE499" s="251" t="s">
        <v>568</v>
      </c>
    </row>
    <row r="500" spans="2:31" ht="21">
      <c r="B500" s="143"/>
      <c r="C500" s="143"/>
      <c r="D500" s="143"/>
      <c r="E500" s="143"/>
      <c r="F500" s="143"/>
      <c r="G500" s="143"/>
      <c r="H500" s="143"/>
      <c r="I500" s="143"/>
      <c r="J500" s="143"/>
      <c r="K500" s="143"/>
      <c r="L500" s="143"/>
      <c r="M500" s="143"/>
      <c r="N500" s="143"/>
      <c r="O500" s="143"/>
      <c r="P500" s="143"/>
      <c r="Q500" s="143"/>
      <c r="R500" s="143"/>
      <c r="S500" s="143"/>
      <c r="T500" s="143"/>
      <c r="U500" s="143"/>
      <c r="V500" s="143"/>
      <c r="W500" s="143"/>
      <c r="X500" s="143"/>
      <c r="Y500" s="143"/>
      <c r="Z500" s="143"/>
      <c r="AA500" s="143"/>
      <c r="AB500" s="143"/>
      <c r="AC500" s="67">
        <f t="shared" si="41"/>
        <v>0</v>
      </c>
      <c r="AD500" s="253">
        <f t="shared" si="42"/>
        <v>0</v>
      </c>
      <c r="AE500" s="251" t="s">
        <v>568</v>
      </c>
    </row>
    <row r="501" spans="2:31" ht="15">
      <c r="B501" s="63">
        <v>225</v>
      </c>
      <c r="C501" s="63">
        <v>187</v>
      </c>
      <c r="D501" s="63" t="s">
        <v>64</v>
      </c>
      <c r="E501" s="73" t="s">
        <v>63</v>
      </c>
      <c r="F501" s="64" t="s">
        <v>3</v>
      </c>
      <c r="G501" s="65">
        <v>750</v>
      </c>
      <c r="H501" s="63">
        <v>15</v>
      </c>
      <c r="I501" s="50">
        <v>635.59322033898309</v>
      </c>
      <c r="J501" s="50">
        <f>G501*H501</f>
        <v>11250</v>
      </c>
      <c r="K501" s="51">
        <v>15</v>
      </c>
      <c r="L501" s="50">
        <f>K501*G501</f>
        <v>11250</v>
      </c>
      <c r="M501" s="50">
        <f>IF(L501&gt;J501,L501-J501,0)</f>
        <v>0</v>
      </c>
      <c r="N501" s="50">
        <f>IF(J501&gt;L501,J501-L501,0)</f>
        <v>0</v>
      </c>
      <c r="O501" s="66"/>
      <c r="P501" s="67">
        <f>O501*G501</f>
        <v>0</v>
      </c>
      <c r="Q501" s="68"/>
      <c r="R501" s="69">
        <f>Q501*G501</f>
        <v>0</v>
      </c>
      <c r="S501" s="69">
        <f>IF(R501&gt;P501,R501-P501,0)</f>
        <v>0</v>
      </c>
      <c r="T501" s="69">
        <f>IF(P501&gt;R501,P501-R501,0)</f>
        <v>0</v>
      </c>
      <c r="U501" s="70">
        <f>H501+O501</f>
        <v>15</v>
      </c>
      <c r="V501" s="71">
        <f>U501*G501</f>
        <v>11250</v>
      </c>
      <c r="W501" s="68">
        <f>K501+Q501</f>
        <v>15</v>
      </c>
      <c r="X501" s="67">
        <f>W501*G501</f>
        <v>11250</v>
      </c>
      <c r="Y501" s="67">
        <f>IF(X501&gt;V501,X501-V501,0)</f>
        <v>0</v>
      </c>
      <c r="Z501" s="72">
        <f>IF(V501&gt;X501,V501-X501,0)</f>
        <v>0</v>
      </c>
      <c r="AA501" s="68">
        <f>W501</f>
        <v>15</v>
      </c>
      <c r="AB501" s="67">
        <f>AA501*G501</f>
        <v>11250</v>
      </c>
      <c r="AC501" s="67">
        <f t="shared" si="41"/>
        <v>0</v>
      </c>
      <c r="AD501" s="253">
        <f t="shared" si="42"/>
        <v>0</v>
      </c>
      <c r="AE501" s="251" t="s">
        <v>568</v>
      </c>
    </row>
    <row r="502" spans="2:31" ht="21">
      <c r="B502" s="143"/>
      <c r="C502" s="143"/>
      <c r="D502" s="143"/>
      <c r="E502" s="143"/>
      <c r="F502" s="143"/>
      <c r="G502" s="143"/>
      <c r="H502" s="143"/>
      <c r="I502" s="143"/>
      <c r="J502" s="143"/>
      <c r="K502" s="143"/>
      <c r="L502" s="143"/>
      <c r="M502" s="143"/>
      <c r="N502" s="143"/>
      <c r="O502" s="143"/>
      <c r="P502" s="143"/>
      <c r="Q502" s="143"/>
      <c r="R502" s="143"/>
      <c r="S502" s="143"/>
      <c r="T502" s="143"/>
      <c r="U502" s="143"/>
      <c r="V502" s="143"/>
      <c r="W502" s="143"/>
      <c r="X502" s="143"/>
      <c r="Y502" s="143"/>
      <c r="Z502" s="143"/>
      <c r="AA502" s="143"/>
      <c r="AB502" s="143"/>
      <c r="AC502" s="67">
        <f t="shared" si="41"/>
        <v>0</v>
      </c>
      <c r="AD502" s="253">
        <f t="shared" si="42"/>
        <v>0</v>
      </c>
      <c r="AE502" s="251" t="s">
        <v>568</v>
      </c>
    </row>
    <row r="503" spans="2:31" ht="15">
      <c r="B503" s="63">
        <v>226</v>
      </c>
      <c r="C503" s="63">
        <v>188</v>
      </c>
      <c r="D503" s="63" t="s">
        <v>62</v>
      </c>
      <c r="E503" s="73" t="s">
        <v>61</v>
      </c>
      <c r="F503" s="64" t="s">
        <v>3</v>
      </c>
      <c r="G503" s="65">
        <v>550</v>
      </c>
      <c r="H503" s="63">
        <v>27</v>
      </c>
      <c r="I503" s="50">
        <v>466.10169491525426</v>
      </c>
      <c r="J503" s="50">
        <f>G503*H503</f>
        <v>14850</v>
      </c>
      <c r="K503" s="51">
        <v>32</v>
      </c>
      <c r="L503" s="50">
        <f>K503*G503</f>
        <v>17600</v>
      </c>
      <c r="M503" s="50">
        <f>IF(L503&gt;J503,L503-J503,0)</f>
        <v>2750</v>
      </c>
      <c r="N503" s="50">
        <f>IF(J503&gt;L503,J503-L503,0)</f>
        <v>0</v>
      </c>
      <c r="O503" s="66">
        <v>58</v>
      </c>
      <c r="P503" s="67">
        <f>O503*G503</f>
        <v>31900</v>
      </c>
      <c r="Q503" s="68">
        <v>5</v>
      </c>
      <c r="R503" s="69">
        <f>Q503*G503</f>
        <v>2750</v>
      </c>
      <c r="S503" s="69">
        <f>IF(R503&gt;P503,R503-P503,0)</f>
        <v>0</v>
      </c>
      <c r="T503" s="69">
        <f>IF(P503&gt;R503,P503-R503,0)</f>
        <v>29150</v>
      </c>
      <c r="U503" s="70">
        <f>H503+O503</f>
        <v>85</v>
      </c>
      <c r="V503" s="71">
        <f>U503*G503</f>
        <v>46750</v>
      </c>
      <c r="W503" s="68">
        <f>K503+Q503</f>
        <v>37</v>
      </c>
      <c r="X503" s="67">
        <f>W503*G503</f>
        <v>20350</v>
      </c>
      <c r="Y503" s="67">
        <f>IF(X503&gt;V503,X503-V503,0)</f>
        <v>0</v>
      </c>
      <c r="Z503" s="72">
        <f>IF(V503&gt;X503,V503-X503,0)</f>
        <v>26400</v>
      </c>
      <c r="AA503" s="68">
        <v>85</v>
      </c>
      <c r="AB503" s="67">
        <f>AA503*G503</f>
        <v>46750</v>
      </c>
      <c r="AC503" s="67">
        <f t="shared" si="41"/>
        <v>0</v>
      </c>
      <c r="AD503" s="253">
        <f t="shared" si="42"/>
        <v>0</v>
      </c>
      <c r="AE503" s="251" t="s">
        <v>568</v>
      </c>
    </row>
    <row r="504" spans="2:31" ht="21">
      <c r="B504" s="143"/>
      <c r="C504" s="143"/>
      <c r="D504" s="143"/>
      <c r="E504" s="146" t="s">
        <v>553</v>
      </c>
      <c r="F504" s="143"/>
      <c r="G504" s="65">
        <v>550</v>
      </c>
      <c r="H504" s="143"/>
      <c r="I504" s="143"/>
      <c r="J504" s="143"/>
      <c r="K504" s="143"/>
      <c r="L504" s="143"/>
      <c r="M504" s="143"/>
      <c r="N504" s="143"/>
      <c r="O504" s="143"/>
      <c r="P504" s="143"/>
      <c r="Q504" s="143"/>
      <c r="R504" s="143"/>
      <c r="S504" s="143"/>
      <c r="T504" s="143"/>
      <c r="U504" s="143"/>
      <c r="V504" s="71"/>
      <c r="W504" s="143"/>
      <c r="X504" s="143"/>
      <c r="Y504" s="143"/>
      <c r="Z504" s="143"/>
      <c r="AA504" s="66">
        <v>30</v>
      </c>
      <c r="AB504" s="67">
        <f>AA504*G504</f>
        <v>16500</v>
      </c>
      <c r="AC504" s="67">
        <f t="shared" si="41"/>
        <v>16500</v>
      </c>
      <c r="AD504" s="253">
        <f t="shared" si="42"/>
        <v>0</v>
      </c>
      <c r="AE504" s="251" t="s">
        <v>568</v>
      </c>
    </row>
    <row r="505" spans="2:31" ht="15">
      <c r="B505" s="63">
        <v>227</v>
      </c>
      <c r="C505" s="63">
        <v>189</v>
      </c>
      <c r="D505" s="63" t="s">
        <v>60</v>
      </c>
      <c r="E505" s="73" t="s">
        <v>59</v>
      </c>
      <c r="F505" s="64" t="s">
        <v>3</v>
      </c>
      <c r="G505" s="65">
        <v>35000</v>
      </c>
      <c r="H505" s="63">
        <v>27</v>
      </c>
      <c r="I505" s="50">
        <v>29661.016949152545</v>
      </c>
      <c r="J505" s="50">
        <f>G505*H505</f>
        <v>945000</v>
      </c>
      <c r="K505" s="51">
        <v>31</v>
      </c>
      <c r="L505" s="50">
        <f>K505*G505</f>
        <v>1085000</v>
      </c>
      <c r="M505" s="50">
        <f>IF(L505&gt;J505,L505-J505,0)</f>
        <v>140000</v>
      </c>
      <c r="N505" s="50">
        <f>IF(J505&gt;L505,J505-L505,0)</f>
        <v>0</v>
      </c>
      <c r="O505" s="66"/>
      <c r="P505" s="67">
        <f>O505*G505</f>
        <v>0</v>
      </c>
      <c r="Q505" s="68"/>
      <c r="R505" s="69">
        <f>Q505*G505</f>
        <v>0</v>
      </c>
      <c r="S505" s="69">
        <f>IF(R505&gt;P505,R505-P505,0)</f>
        <v>0</v>
      </c>
      <c r="T505" s="69">
        <f>IF(P505&gt;R505,P505-R505,0)</f>
        <v>0</v>
      </c>
      <c r="U505" s="70">
        <f>H505+O505</f>
        <v>27</v>
      </c>
      <c r="V505" s="71">
        <f>U505*G505</f>
        <v>945000</v>
      </c>
      <c r="W505" s="68">
        <f>K505+Q505</f>
        <v>31</v>
      </c>
      <c r="X505" s="67">
        <f>W505*G505</f>
        <v>1085000</v>
      </c>
      <c r="Y505" s="67">
        <f>IF(X505&gt;V505,X505-V505,0)</f>
        <v>140000</v>
      </c>
      <c r="Z505" s="72">
        <f>IF(V505&gt;X505,V505-X505,0)</f>
        <v>0</v>
      </c>
      <c r="AA505" s="68">
        <v>27</v>
      </c>
      <c r="AB505" s="67">
        <f>AA505*G505</f>
        <v>945000</v>
      </c>
      <c r="AC505" s="67">
        <f t="shared" si="41"/>
        <v>0</v>
      </c>
      <c r="AD505" s="253">
        <f t="shared" si="42"/>
        <v>0</v>
      </c>
      <c r="AE505" s="251" t="s">
        <v>568</v>
      </c>
    </row>
    <row r="506" spans="2:31" ht="21">
      <c r="B506" s="143"/>
      <c r="C506" s="143"/>
      <c r="D506" s="143"/>
      <c r="E506" s="146" t="s">
        <v>553</v>
      </c>
      <c r="F506" s="143"/>
      <c r="G506" s="65">
        <v>35000</v>
      </c>
      <c r="H506" s="143"/>
      <c r="I506" s="143"/>
      <c r="J506" s="143"/>
      <c r="K506" s="143"/>
      <c r="L506" s="143"/>
      <c r="M506" s="143"/>
      <c r="N506" s="143"/>
      <c r="O506" s="143"/>
      <c r="P506" s="143"/>
      <c r="Q506" s="143"/>
      <c r="R506" s="143"/>
      <c r="S506" s="143"/>
      <c r="T506" s="143"/>
      <c r="U506" s="143"/>
      <c r="V506" s="71"/>
      <c r="W506" s="143"/>
      <c r="X506" s="143"/>
      <c r="Y506" s="143"/>
      <c r="Z506" s="143"/>
      <c r="AA506" s="66">
        <v>4</v>
      </c>
      <c r="AB506" s="67">
        <f>AA506*G506</f>
        <v>140000</v>
      </c>
      <c r="AC506" s="67">
        <f t="shared" si="41"/>
        <v>140000</v>
      </c>
      <c r="AD506" s="253">
        <f t="shared" si="42"/>
        <v>0</v>
      </c>
      <c r="AE506" s="251" t="s">
        <v>568</v>
      </c>
    </row>
    <row r="507" spans="2:31" ht="15">
      <c r="B507" s="63">
        <v>228</v>
      </c>
      <c r="C507" s="63">
        <v>190</v>
      </c>
      <c r="D507" s="63" t="s">
        <v>58</v>
      </c>
      <c r="E507" s="73" t="s">
        <v>57</v>
      </c>
      <c r="F507" s="64" t="s">
        <v>3</v>
      </c>
      <c r="G507" s="65">
        <v>9500</v>
      </c>
      <c r="H507" s="63">
        <v>1</v>
      </c>
      <c r="I507" s="50">
        <v>8050.8474576271192</v>
      </c>
      <c r="J507" s="50">
        <f>G507*H507</f>
        <v>9500</v>
      </c>
      <c r="K507" s="51">
        <v>0</v>
      </c>
      <c r="L507" s="50">
        <f>K507*G507</f>
        <v>0</v>
      </c>
      <c r="M507" s="50">
        <f>IF(L507&gt;J507,L507-J507,0)</f>
        <v>0</v>
      </c>
      <c r="N507" s="50">
        <f>IF(J507&gt;L507,J507-L507,0)</f>
        <v>9500</v>
      </c>
      <c r="O507" s="66"/>
      <c r="P507" s="67">
        <f>O507*G507</f>
        <v>0</v>
      </c>
      <c r="Q507" s="68"/>
      <c r="R507" s="69">
        <f>Q507*G507</f>
        <v>0</v>
      </c>
      <c r="S507" s="69">
        <f>IF(R507&gt;P507,R507-P507,0)</f>
        <v>0</v>
      </c>
      <c r="T507" s="69">
        <f>IF(P507&gt;R507,P507-R507,0)</f>
        <v>0</v>
      </c>
      <c r="U507" s="70">
        <f>H507+O507</f>
        <v>1</v>
      </c>
      <c r="V507" s="71">
        <f>U507*G507</f>
        <v>9500</v>
      </c>
      <c r="W507" s="68">
        <f>K507+Q507</f>
        <v>0</v>
      </c>
      <c r="X507" s="67">
        <f>W507*G507</f>
        <v>0</v>
      </c>
      <c r="Y507" s="67">
        <f>IF(X507&gt;V507,X507-V507,0)</f>
        <v>0</v>
      </c>
      <c r="Z507" s="72">
        <f>IF(V507&gt;X507,V507-X507,0)</f>
        <v>9500</v>
      </c>
      <c r="AA507" s="68">
        <f>W507</f>
        <v>0</v>
      </c>
      <c r="AB507" s="67">
        <f>AA507*G507</f>
        <v>0</v>
      </c>
      <c r="AC507" s="67">
        <f t="shared" si="41"/>
        <v>0</v>
      </c>
      <c r="AD507" s="253">
        <f t="shared" si="42"/>
        <v>9500</v>
      </c>
      <c r="AE507" s="251" t="s">
        <v>568</v>
      </c>
    </row>
    <row r="508" spans="2:31" ht="21">
      <c r="B508" s="143"/>
      <c r="C508" s="143"/>
      <c r="D508" s="143"/>
      <c r="E508" s="143"/>
      <c r="F508" s="143"/>
      <c r="G508" s="143"/>
      <c r="H508" s="143"/>
      <c r="I508" s="143"/>
      <c r="J508" s="143"/>
      <c r="K508" s="143"/>
      <c r="L508" s="143"/>
      <c r="M508" s="143"/>
      <c r="N508" s="143"/>
      <c r="O508" s="143"/>
      <c r="P508" s="143"/>
      <c r="Q508" s="143"/>
      <c r="R508" s="143"/>
      <c r="S508" s="143"/>
      <c r="T508" s="143"/>
      <c r="U508" s="143"/>
      <c r="V508" s="143"/>
      <c r="W508" s="143"/>
      <c r="X508" s="143"/>
      <c r="Y508" s="143"/>
      <c r="Z508" s="143"/>
      <c r="AA508" s="143"/>
      <c r="AB508" s="143"/>
      <c r="AC508" s="67">
        <f t="shared" si="41"/>
        <v>0</v>
      </c>
      <c r="AD508" s="253">
        <f t="shared" si="42"/>
        <v>0</v>
      </c>
      <c r="AE508" s="251" t="s">
        <v>568</v>
      </c>
    </row>
    <row r="509" spans="2:31" ht="15">
      <c r="B509" s="63">
        <v>229</v>
      </c>
      <c r="C509" s="63">
        <v>191</v>
      </c>
      <c r="D509" s="63" t="s">
        <v>56</v>
      </c>
      <c r="E509" s="73" t="s">
        <v>55</v>
      </c>
      <c r="F509" s="64" t="s">
        <v>3</v>
      </c>
      <c r="G509" s="65">
        <v>14500.000000000002</v>
      </c>
      <c r="H509" s="63">
        <v>3</v>
      </c>
      <c r="I509" s="50">
        <v>12288.135593220341</v>
      </c>
      <c r="J509" s="50">
        <f>G509*H509</f>
        <v>43500.000000000007</v>
      </c>
      <c r="K509" s="51">
        <v>5</v>
      </c>
      <c r="L509" s="50">
        <f>K509*G509</f>
        <v>72500.000000000015</v>
      </c>
      <c r="M509" s="50">
        <f>IF(L509&gt;J509,L509-J509,0)</f>
        <v>29000.000000000007</v>
      </c>
      <c r="N509" s="50">
        <f>IF(J509&gt;L509,J509-L509,0)</f>
        <v>0</v>
      </c>
      <c r="O509" s="66"/>
      <c r="P509" s="67">
        <f>O509*G509</f>
        <v>0</v>
      </c>
      <c r="Q509" s="68"/>
      <c r="R509" s="69">
        <f>Q509*G509</f>
        <v>0</v>
      </c>
      <c r="S509" s="69">
        <f>IF(R509&gt;P509,R509-P509,0)</f>
        <v>0</v>
      </c>
      <c r="T509" s="69">
        <f>IF(P509&gt;R509,P509-R509,0)</f>
        <v>0</v>
      </c>
      <c r="U509" s="70">
        <f>H509+O509</f>
        <v>3</v>
      </c>
      <c r="V509" s="71">
        <f>U509*G509</f>
        <v>43500.000000000007</v>
      </c>
      <c r="W509" s="68">
        <f>K509+Q509</f>
        <v>5</v>
      </c>
      <c r="X509" s="67">
        <f>W509*G509</f>
        <v>72500.000000000015</v>
      </c>
      <c r="Y509" s="67">
        <f>IF(X509&gt;V509,X509-V509,0)</f>
        <v>29000.000000000007</v>
      </c>
      <c r="Z509" s="72">
        <f>IF(V509&gt;X509,V509-X509,0)</f>
        <v>0</v>
      </c>
      <c r="AA509" s="68">
        <v>3</v>
      </c>
      <c r="AB509" s="67">
        <f>AA509*G509</f>
        <v>43500.000000000007</v>
      </c>
      <c r="AC509" s="67">
        <f t="shared" si="41"/>
        <v>0</v>
      </c>
      <c r="AD509" s="253">
        <f t="shared" si="42"/>
        <v>0</v>
      </c>
      <c r="AE509" s="251" t="s">
        <v>568</v>
      </c>
    </row>
    <row r="510" spans="2:31" ht="21">
      <c r="B510" s="143"/>
      <c r="C510" s="143"/>
      <c r="D510" s="143"/>
      <c r="E510" s="146" t="s">
        <v>553</v>
      </c>
      <c r="F510" s="143"/>
      <c r="G510" s="65">
        <v>14500.000000000002</v>
      </c>
      <c r="H510" s="143"/>
      <c r="I510" s="143"/>
      <c r="J510" s="143"/>
      <c r="K510" s="143"/>
      <c r="L510" s="143"/>
      <c r="M510" s="143"/>
      <c r="N510" s="143"/>
      <c r="O510" s="143"/>
      <c r="P510" s="143"/>
      <c r="Q510" s="143"/>
      <c r="R510" s="143"/>
      <c r="S510" s="143"/>
      <c r="T510" s="143"/>
      <c r="U510" s="143"/>
      <c r="V510" s="71"/>
      <c r="W510" s="143"/>
      <c r="X510" s="143"/>
      <c r="Y510" s="143"/>
      <c r="Z510" s="143"/>
      <c r="AA510" s="66">
        <v>2</v>
      </c>
      <c r="AB510" s="67">
        <f>AA510*G510</f>
        <v>29000.000000000004</v>
      </c>
      <c r="AC510" s="67">
        <f t="shared" si="41"/>
        <v>29000.000000000004</v>
      </c>
      <c r="AD510" s="253">
        <f t="shared" si="42"/>
        <v>0</v>
      </c>
      <c r="AE510" s="251" t="s">
        <v>568</v>
      </c>
    </row>
    <row r="511" spans="2:31" ht="15">
      <c r="B511" s="63">
        <v>230</v>
      </c>
      <c r="C511" s="63">
        <v>192</v>
      </c>
      <c r="D511" s="63" t="s">
        <v>54</v>
      </c>
      <c r="E511" s="73" t="s">
        <v>53</v>
      </c>
      <c r="F511" s="64" t="s">
        <v>3</v>
      </c>
      <c r="G511" s="65">
        <v>22500</v>
      </c>
      <c r="H511" s="63">
        <v>1</v>
      </c>
      <c r="I511" s="50">
        <v>19067.796610169491</v>
      </c>
      <c r="J511" s="50">
        <f>G511*H511</f>
        <v>22500</v>
      </c>
      <c r="K511" s="51">
        <v>2</v>
      </c>
      <c r="L511" s="50">
        <f>K511*G511</f>
        <v>45000</v>
      </c>
      <c r="M511" s="50">
        <f>IF(L511&gt;J511,L511-J511,0)</f>
        <v>22500</v>
      </c>
      <c r="N511" s="50">
        <f>IF(J511&gt;L511,J511-L511,0)</f>
        <v>0</v>
      </c>
      <c r="O511" s="66">
        <v>5</v>
      </c>
      <c r="P511" s="67">
        <f>O511*G511</f>
        <v>112500</v>
      </c>
      <c r="Q511" s="68">
        <v>5</v>
      </c>
      <c r="R511" s="69">
        <f>Q511*G511</f>
        <v>112500</v>
      </c>
      <c r="S511" s="69">
        <f>IF(R511&gt;P511,R511-P511,0)</f>
        <v>0</v>
      </c>
      <c r="T511" s="69">
        <f>IF(P511&gt;R511,P511-R511,0)</f>
        <v>0</v>
      </c>
      <c r="U511" s="70">
        <f>H511+O511</f>
        <v>6</v>
      </c>
      <c r="V511" s="71">
        <f>U511*G511</f>
        <v>135000</v>
      </c>
      <c r="W511" s="68">
        <f>K511+Q511</f>
        <v>7</v>
      </c>
      <c r="X511" s="67">
        <f>W511*G511</f>
        <v>157500</v>
      </c>
      <c r="Y511" s="67">
        <f>IF(X511&gt;V511,X511-V511,0)</f>
        <v>22500</v>
      </c>
      <c r="Z511" s="72">
        <f>IF(V511&gt;X511,V511-X511,0)</f>
        <v>0</v>
      </c>
      <c r="AA511" s="68">
        <v>6</v>
      </c>
      <c r="AB511" s="67">
        <f>AA511*G511</f>
        <v>135000</v>
      </c>
      <c r="AC511" s="67">
        <f t="shared" si="41"/>
        <v>0</v>
      </c>
      <c r="AD511" s="253">
        <f t="shared" si="42"/>
        <v>0</v>
      </c>
      <c r="AE511" s="251" t="s">
        <v>568</v>
      </c>
    </row>
    <row r="512" spans="2:31" ht="21">
      <c r="B512" s="143"/>
      <c r="C512" s="143"/>
      <c r="D512" s="143"/>
      <c r="E512" s="143"/>
      <c r="F512" s="143"/>
      <c r="G512" s="143"/>
      <c r="H512" s="143"/>
      <c r="I512" s="143"/>
      <c r="J512" s="143"/>
      <c r="K512" s="143"/>
      <c r="L512" s="143"/>
      <c r="M512" s="143"/>
      <c r="N512" s="143"/>
      <c r="O512" s="143"/>
      <c r="P512" s="143"/>
      <c r="Q512" s="143"/>
      <c r="R512" s="143"/>
      <c r="S512" s="143"/>
      <c r="T512" s="143"/>
      <c r="U512" s="143"/>
      <c r="V512" s="143"/>
      <c r="W512" s="143"/>
      <c r="X512" s="143"/>
      <c r="Y512" s="143"/>
      <c r="Z512" s="143"/>
      <c r="AA512" s="143"/>
      <c r="AB512" s="143"/>
      <c r="AC512" s="67">
        <f t="shared" si="41"/>
        <v>0</v>
      </c>
      <c r="AD512" s="253">
        <f t="shared" si="42"/>
        <v>0</v>
      </c>
      <c r="AE512" s="251" t="s">
        <v>568</v>
      </c>
    </row>
    <row r="513" spans="2:31" ht="15">
      <c r="B513" s="63">
        <v>231</v>
      </c>
      <c r="C513" s="63">
        <v>193</v>
      </c>
      <c r="D513" s="63" t="s">
        <v>52</v>
      </c>
      <c r="E513" s="73" t="s">
        <v>51</v>
      </c>
      <c r="F513" s="64" t="s">
        <v>4</v>
      </c>
      <c r="G513" s="65">
        <v>40000</v>
      </c>
      <c r="H513" s="63">
        <v>1</v>
      </c>
      <c r="I513" s="50">
        <v>33898.305084745763</v>
      </c>
      <c r="J513" s="50">
        <f>G513*H513</f>
        <v>40000</v>
      </c>
      <c r="K513" s="51">
        <v>1</v>
      </c>
      <c r="L513" s="50">
        <f>K513*G513</f>
        <v>40000</v>
      </c>
      <c r="M513" s="50">
        <f>IF(L513&gt;J513,L513-J513,0)</f>
        <v>0</v>
      </c>
      <c r="N513" s="50">
        <f>IF(J513&gt;L513,J513-L513,0)</f>
        <v>0</v>
      </c>
      <c r="O513" s="66">
        <v>1</v>
      </c>
      <c r="P513" s="67">
        <f>O513*G513</f>
        <v>40000</v>
      </c>
      <c r="Q513" s="68">
        <v>1</v>
      </c>
      <c r="R513" s="69">
        <f>Q513*G513</f>
        <v>40000</v>
      </c>
      <c r="S513" s="69">
        <f>IF(R513&gt;P513,R513-P513,0)</f>
        <v>0</v>
      </c>
      <c r="T513" s="69">
        <f>IF(P513&gt;R513,P513-R513,0)</f>
        <v>0</v>
      </c>
      <c r="U513" s="70">
        <f>H513+O513</f>
        <v>2</v>
      </c>
      <c r="V513" s="71">
        <f>U513*G513</f>
        <v>80000</v>
      </c>
      <c r="W513" s="68">
        <f>K513+Q513</f>
        <v>2</v>
      </c>
      <c r="X513" s="67">
        <f>W513*G513</f>
        <v>80000</v>
      </c>
      <c r="Y513" s="67">
        <f>IF(X513&gt;V513,X513-V513,0)</f>
        <v>0</v>
      </c>
      <c r="Z513" s="72">
        <f>IF(V513&gt;X513,V513-X513,0)</f>
        <v>0</v>
      </c>
      <c r="AA513" s="68">
        <v>2</v>
      </c>
      <c r="AB513" s="67">
        <f>AA513*G513</f>
        <v>80000</v>
      </c>
      <c r="AC513" s="67">
        <f t="shared" si="41"/>
        <v>0</v>
      </c>
      <c r="AD513" s="253">
        <f t="shared" si="42"/>
        <v>0</v>
      </c>
      <c r="AE513" s="251" t="s">
        <v>568</v>
      </c>
    </row>
    <row r="514" spans="2:31" ht="21">
      <c r="B514" s="143"/>
      <c r="C514" s="143"/>
      <c r="D514" s="143"/>
      <c r="E514" s="146" t="s">
        <v>553</v>
      </c>
      <c r="F514" s="143"/>
      <c r="G514" s="65">
        <v>40000</v>
      </c>
      <c r="H514" s="143"/>
      <c r="I514" s="143"/>
      <c r="J514" s="143"/>
      <c r="K514" s="143"/>
      <c r="L514" s="143"/>
      <c r="M514" s="143"/>
      <c r="N514" s="143"/>
      <c r="O514" s="143"/>
      <c r="P514" s="143"/>
      <c r="Q514" s="143"/>
      <c r="R514" s="143"/>
      <c r="S514" s="143"/>
      <c r="T514" s="143"/>
      <c r="U514" s="143"/>
      <c r="V514" s="71"/>
      <c r="W514" s="143"/>
      <c r="X514" s="143"/>
      <c r="Y514" s="143"/>
      <c r="Z514" s="143"/>
      <c r="AA514" s="66">
        <v>1</v>
      </c>
      <c r="AB514" s="67">
        <f>AA514*G514</f>
        <v>40000</v>
      </c>
      <c r="AC514" s="67">
        <f t="shared" si="41"/>
        <v>40000</v>
      </c>
      <c r="AD514" s="253">
        <f t="shared" si="42"/>
        <v>0</v>
      </c>
      <c r="AE514" s="251" t="s">
        <v>568</v>
      </c>
    </row>
    <row r="515" spans="2:31" ht="15">
      <c r="B515" s="63">
        <v>232</v>
      </c>
      <c r="C515" s="63">
        <v>194</v>
      </c>
      <c r="D515" s="63" t="s">
        <v>50</v>
      </c>
      <c r="E515" s="73" t="s">
        <v>49</v>
      </c>
      <c r="F515" s="64" t="s">
        <v>4</v>
      </c>
      <c r="G515" s="65">
        <v>14500.000000000002</v>
      </c>
      <c r="H515" s="63">
        <v>1</v>
      </c>
      <c r="I515" s="50">
        <v>12288.135593220341</v>
      </c>
      <c r="J515" s="50">
        <f>G515*H515</f>
        <v>14500.000000000002</v>
      </c>
      <c r="K515" s="51">
        <v>1</v>
      </c>
      <c r="L515" s="50">
        <f>K515*G515</f>
        <v>14500.000000000002</v>
      </c>
      <c r="M515" s="50">
        <f>IF(L515&gt;J515,L515-J515,0)</f>
        <v>0</v>
      </c>
      <c r="N515" s="50">
        <f>IF(J515&gt;L515,J515-L515,0)</f>
        <v>0</v>
      </c>
      <c r="O515" s="66">
        <v>1</v>
      </c>
      <c r="P515" s="67">
        <f>O515*G515</f>
        <v>14500.000000000002</v>
      </c>
      <c r="Q515" s="68">
        <v>1</v>
      </c>
      <c r="R515" s="69">
        <f>Q515*G515</f>
        <v>14500.000000000002</v>
      </c>
      <c r="S515" s="69">
        <f>IF(R515&gt;P515,R515-P515,0)</f>
        <v>0</v>
      </c>
      <c r="T515" s="69">
        <f>IF(P515&gt;R515,P515-R515,0)</f>
        <v>0</v>
      </c>
      <c r="U515" s="70">
        <f>H515+O515</f>
        <v>2</v>
      </c>
      <c r="V515" s="71">
        <f>U515*G515</f>
        <v>29000.000000000004</v>
      </c>
      <c r="W515" s="68">
        <f>K515+Q515</f>
        <v>2</v>
      </c>
      <c r="X515" s="67">
        <f>W515*G515</f>
        <v>29000.000000000004</v>
      </c>
      <c r="Y515" s="67">
        <f>IF(X515&gt;V515,X515-V515,0)</f>
        <v>0</v>
      </c>
      <c r="Z515" s="72">
        <f>IF(V515&gt;X515,V515-X515,0)</f>
        <v>0</v>
      </c>
      <c r="AA515" s="68">
        <f>W515</f>
        <v>2</v>
      </c>
      <c r="AB515" s="67">
        <f>AA515*G515</f>
        <v>29000.000000000004</v>
      </c>
      <c r="AC515" s="67">
        <f t="shared" si="41"/>
        <v>0</v>
      </c>
      <c r="AD515" s="253">
        <f t="shared" si="42"/>
        <v>0</v>
      </c>
      <c r="AE515" s="251" t="s">
        <v>568</v>
      </c>
    </row>
    <row r="516" spans="2:31" ht="21">
      <c r="B516" s="143"/>
      <c r="C516" s="143"/>
      <c r="D516" s="143"/>
      <c r="E516" s="143"/>
      <c r="F516" s="143"/>
      <c r="G516" s="143"/>
      <c r="H516" s="143"/>
      <c r="I516" s="143"/>
      <c r="J516" s="143"/>
      <c r="K516" s="143"/>
      <c r="L516" s="143"/>
      <c r="M516" s="143"/>
      <c r="N516" s="143"/>
      <c r="O516" s="143"/>
      <c r="P516" s="143"/>
      <c r="Q516" s="143"/>
      <c r="R516" s="143"/>
      <c r="S516" s="143"/>
      <c r="T516" s="143"/>
      <c r="U516" s="143"/>
      <c r="V516" s="143"/>
      <c r="W516" s="143"/>
      <c r="X516" s="143"/>
      <c r="Y516" s="143"/>
      <c r="Z516" s="143"/>
      <c r="AA516" s="143"/>
      <c r="AB516" s="143"/>
      <c r="AC516" s="67">
        <f t="shared" si="41"/>
        <v>0</v>
      </c>
      <c r="AD516" s="253">
        <f t="shared" si="42"/>
        <v>0</v>
      </c>
      <c r="AE516" s="251" t="s">
        <v>568</v>
      </c>
    </row>
    <row r="517" spans="2:31" ht="15">
      <c r="B517" s="63">
        <v>233</v>
      </c>
      <c r="C517" s="63">
        <v>195</v>
      </c>
      <c r="D517" s="63" t="s">
        <v>48</v>
      </c>
      <c r="E517" s="73" t="s">
        <v>47</v>
      </c>
      <c r="F517" s="64" t="s">
        <v>4</v>
      </c>
      <c r="G517" s="65">
        <v>185000</v>
      </c>
      <c r="H517" s="63">
        <v>1</v>
      </c>
      <c r="I517" s="50">
        <v>156779.66101694916</v>
      </c>
      <c r="J517" s="50">
        <f>G517*H517</f>
        <v>185000</v>
      </c>
      <c r="K517" s="51">
        <v>1</v>
      </c>
      <c r="L517" s="50">
        <f>K517*G517</f>
        <v>185000</v>
      </c>
      <c r="M517" s="50">
        <f>IF(L517&gt;J517,L517-J517,0)</f>
        <v>0</v>
      </c>
      <c r="N517" s="50">
        <f>IF(J517&gt;L517,J517-L517,0)</f>
        <v>0</v>
      </c>
      <c r="O517" s="66">
        <v>1</v>
      </c>
      <c r="P517" s="67">
        <f>O517*G517</f>
        <v>185000</v>
      </c>
      <c r="Q517" s="68">
        <v>1</v>
      </c>
      <c r="R517" s="69">
        <f>Q517*G517</f>
        <v>185000</v>
      </c>
      <c r="S517" s="69">
        <f>IF(R517&gt;P517,R517-P517,0)</f>
        <v>0</v>
      </c>
      <c r="T517" s="69">
        <f>IF(P517&gt;R517,P517-R517,0)</f>
        <v>0</v>
      </c>
      <c r="U517" s="70">
        <f>H517+O517</f>
        <v>2</v>
      </c>
      <c r="V517" s="71">
        <f>U517*G517</f>
        <v>370000</v>
      </c>
      <c r="W517" s="68">
        <f>K517+Q517</f>
        <v>2</v>
      </c>
      <c r="X517" s="67">
        <f>W517*G517</f>
        <v>370000</v>
      </c>
      <c r="Y517" s="67">
        <f>IF(X517&gt;V517,X517-V517,0)</f>
        <v>0</v>
      </c>
      <c r="Z517" s="72">
        <f>IF(V517&gt;X517,V517-X517,0)</f>
        <v>0</v>
      </c>
      <c r="AA517" s="68">
        <f>W517</f>
        <v>2</v>
      </c>
      <c r="AB517" s="67">
        <f>AA517*G517</f>
        <v>370000</v>
      </c>
      <c r="AC517" s="67">
        <f t="shared" si="41"/>
        <v>0</v>
      </c>
      <c r="AD517" s="253">
        <f t="shared" si="42"/>
        <v>0</v>
      </c>
      <c r="AE517" s="251" t="s">
        <v>568</v>
      </c>
    </row>
    <row r="518" spans="2:31" ht="21">
      <c r="B518" s="143"/>
      <c r="C518" s="143"/>
      <c r="D518" s="143"/>
      <c r="E518" s="143"/>
      <c r="F518" s="143"/>
      <c r="G518" s="143"/>
      <c r="H518" s="143"/>
      <c r="I518" s="143"/>
      <c r="J518" s="143"/>
      <c r="K518" s="143"/>
      <c r="L518" s="143"/>
      <c r="M518" s="143"/>
      <c r="N518" s="143"/>
      <c r="O518" s="143"/>
      <c r="P518" s="143"/>
      <c r="Q518" s="143"/>
      <c r="R518" s="143"/>
      <c r="S518" s="143"/>
      <c r="T518" s="143"/>
      <c r="U518" s="143"/>
      <c r="V518" s="143"/>
      <c r="W518" s="143"/>
      <c r="X518" s="143"/>
      <c r="Y518" s="143"/>
      <c r="Z518" s="143"/>
      <c r="AA518" s="143"/>
      <c r="AB518" s="143"/>
      <c r="AC518" s="67">
        <f t="shared" ref="AC518:AC550" si="44">IF(AB518&gt;V518,AB518-V518,0)</f>
        <v>0</v>
      </c>
      <c r="AD518" s="253">
        <f t="shared" ref="AD518:AD548" si="45">IF(V518&gt;AB518,V518-AB518,0)</f>
        <v>0</v>
      </c>
      <c r="AE518" s="251" t="s">
        <v>568</v>
      </c>
    </row>
    <row r="519" spans="2:31" ht="43.2">
      <c r="B519" s="63">
        <v>234</v>
      </c>
      <c r="C519" s="63">
        <v>237</v>
      </c>
      <c r="D519" s="63" t="s">
        <v>46</v>
      </c>
      <c r="E519" s="73" t="s">
        <v>45</v>
      </c>
      <c r="F519" s="64" t="s">
        <v>4</v>
      </c>
      <c r="G519" s="65">
        <v>1895000</v>
      </c>
      <c r="H519" s="63">
        <v>1</v>
      </c>
      <c r="I519" s="50">
        <v>1605932.2033898307</v>
      </c>
      <c r="J519" s="50">
        <f>G519*H519</f>
        <v>1895000</v>
      </c>
      <c r="K519" s="51">
        <v>1</v>
      </c>
      <c r="L519" s="50">
        <f>K519*G519</f>
        <v>1895000</v>
      </c>
      <c r="M519" s="50">
        <f>IF(L519&gt;J519,L519-J519,0)</f>
        <v>0</v>
      </c>
      <c r="N519" s="50">
        <f>IF(J519&gt;L519,J519-L519,0)</f>
        <v>0</v>
      </c>
      <c r="O519" s="66"/>
      <c r="P519" s="67">
        <f>O519*G519</f>
        <v>0</v>
      </c>
      <c r="Q519" s="68"/>
      <c r="R519" s="69">
        <f>Q519*G519</f>
        <v>0</v>
      </c>
      <c r="S519" s="69">
        <f>IF(R519&gt;P519,R519-P519,0)</f>
        <v>0</v>
      </c>
      <c r="T519" s="69">
        <f>IF(P519&gt;R519,P519-R519,0)</f>
        <v>0</v>
      </c>
      <c r="U519" s="70">
        <f>H519+O519</f>
        <v>1</v>
      </c>
      <c r="V519" s="71">
        <f>U519*G519</f>
        <v>1895000</v>
      </c>
      <c r="W519" s="68">
        <f>K519+Q519</f>
        <v>1</v>
      </c>
      <c r="X519" s="67">
        <f>W519*G519</f>
        <v>1895000</v>
      </c>
      <c r="Y519" s="67">
        <f>IF(X519&gt;V519,X519-V519,0)</f>
        <v>0</v>
      </c>
      <c r="Z519" s="72">
        <f>IF(V519&gt;X519,V519-X519,0)</f>
        <v>0</v>
      </c>
      <c r="AA519" s="68">
        <f>W519</f>
        <v>1</v>
      </c>
      <c r="AB519" s="67">
        <f>AA519*G519</f>
        <v>1895000</v>
      </c>
      <c r="AC519" s="67">
        <f t="shared" si="44"/>
        <v>0</v>
      </c>
      <c r="AD519" s="253">
        <f t="shared" si="45"/>
        <v>0</v>
      </c>
      <c r="AE519" s="251" t="s">
        <v>568</v>
      </c>
    </row>
    <row r="520" spans="2:31" ht="21">
      <c r="B520" s="143"/>
      <c r="C520" s="143"/>
      <c r="D520" s="143"/>
      <c r="E520" s="143"/>
      <c r="F520" s="143"/>
      <c r="G520" s="143"/>
      <c r="H520" s="143"/>
      <c r="I520" s="143"/>
      <c r="J520" s="143"/>
      <c r="K520" s="143"/>
      <c r="L520" s="143"/>
      <c r="M520" s="143"/>
      <c r="N520" s="143"/>
      <c r="O520" s="143"/>
      <c r="P520" s="143"/>
      <c r="Q520" s="143"/>
      <c r="R520" s="143"/>
      <c r="S520" s="143"/>
      <c r="T520" s="143"/>
      <c r="U520" s="143"/>
      <c r="V520" s="143"/>
      <c r="W520" s="143"/>
      <c r="X520" s="143"/>
      <c r="Y520" s="143"/>
      <c r="Z520" s="143"/>
      <c r="AA520" s="143"/>
      <c r="AB520" s="143"/>
      <c r="AC520" s="67">
        <f t="shared" si="44"/>
        <v>0</v>
      </c>
      <c r="AD520" s="253">
        <f t="shared" si="45"/>
        <v>0</v>
      </c>
      <c r="AE520" s="251" t="s">
        <v>568</v>
      </c>
    </row>
    <row r="521" spans="2:31" ht="28.8">
      <c r="B521" s="63">
        <v>235</v>
      </c>
      <c r="C521" s="63">
        <v>196</v>
      </c>
      <c r="D521" s="63" t="s">
        <v>44</v>
      </c>
      <c r="E521" s="73" t="s">
        <v>43</v>
      </c>
      <c r="F521" s="64" t="s">
        <v>4</v>
      </c>
      <c r="G521" s="65">
        <v>795000</v>
      </c>
      <c r="H521" s="63">
        <v>1</v>
      </c>
      <c r="I521" s="50">
        <v>673728.81355932204</v>
      </c>
      <c r="J521" s="50">
        <f>G521*H521</f>
        <v>795000</v>
      </c>
      <c r="K521" s="51">
        <v>1</v>
      </c>
      <c r="L521" s="50">
        <f>K521*G521</f>
        <v>795000</v>
      </c>
      <c r="M521" s="50">
        <f>IF(L521&gt;J521,L521-J521,0)</f>
        <v>0</v>
      </c>
      <c r="N521" s="50">
        <f>IF(J521&gt;L521,J521-L521,0)</f>
        <v>0</v>
      </c>
      <c r="O521" s="66"/>
      <c r="P521" s="67">
        <f>O521*G521</f>
        <v>0</v>
      </c>
      <c r="Q521" s="68"/>
      <c r="R521" s="69">
        <f>Q521*G521</f>
        <v>0</v>
      </c>
      <c r="S521" s="69">
        <f>IF(R521&gt;P521,R521-P521,0)</f>
        <v>0</v>
      </c>
      <c r="T521" s="69">
        <f>IF(P521&gt;R521,P521-R521,0)</f>
        <v>0</v>
      </c>
      <c r="U521" s="70">
        <f>H521+O521</f>
        <v>1</v>
      </c>
      <c r="V521" s="71">
        <f>U521*G521</f>
        <v>795000</v>
      </c>
      <c r="W521" s="68">
        <f>K521+Q521</f>
        <v>1</v>
      </c>
      <c r="X521" s="67">
        <f>W521*G521</f>
        <v>795000</v>
      </c>
      <c r="Y521" s="67">
        <f>IF(X521&gt;V521,X521-V521,0)</f>
        <v>0</v>
      </c>
      <c r="Z521" s="72">
        <f>IF(V521&gt;X521,V521-X521,0)</f>
        <v>0</v>
      </c>
      <c r="AA521" s="68">
        <f>W521</f>
        <v>1</v>
      </c>
      <c r="AB521" s="67">
        <f>AA521*G521</f>
        <v>795000</v>
      </c>
      <c r="AC521" s="67">
        <f t="shared" si="44"/>
        <v>0</v>
      </c>
      <c r="AD521" s="253">
        <f t="shared" si="45"/>
        <v>0</v>
      </c>
      <c r="AE521" s="251" t="s">
        <v>568</v>
      </c>
    </row>
    <row r="522" spans="2:31" ht="21">
      <c r="B522" s="143"/>
      <c r="C522" s="143"/>
      <c r="D522" s="143"/>
      <c r="E522" s="143"/>
      <c r="F522" s="143"/>
      <c r="G522" s="143"/>
      <c r="H522" s="143"/>
      <c r="I522" s="143"/>
      <c r="J522" s="143"/>
      <c r="K522" s="143"/>
      <c r="L522" s="143"/>
      <c r="M522" s="143"/>
      <c r="N522" s="143"/>
      <c r="O522" s="143"/>
      <c r="P522" s="143"/>
      <c r="Q522" s="143"/>
      <c r="R522" s="143"/>
      <c r="S522" s="143"/>
      <c r="T522" s="143"/>
      <c r="U522" s="143"/>
      <c r="V522" s="143"/>
      <c r="W522" s="143"/>
      <c r="X522" s="143"/>
      <c r="Y522" s="143"/>
      <c r="Z522" s="143"/>
      <c r="AA522" s="143"/>
      <c r="AB522" s="143"/>
      <c r="AC522" s="67">
        <f t="shared" si="44"/>
        <v>0</v>
      </c>
      <c r="AD522" s="253">
        <f t="shared" si="45"/>
        <v>0</v>
      </c>
      <c r="AE522" s="251" t="s">
        <v>568</v>
      </c>
    </row>
    <row r="523" spans="2:31" ht="15">
      <c r="B523" s="63">
        <v>236</v>
      </c>
      <c r="C523" s="63">
        <v>197</v>
      </c>
      <c r="D523" s="63" t="s">
        <v>42</v>
      </c>
      <c r="E523" s="73" t="s">
        <v>41</v>
      </c>
      <c r="F523" s="64" t="s">
        <v>4</v>
      </c>
      <c r="G523" s="65">
        <v>95000.000000000015</v>
      </c>
      <c r="H523" s="63">
        <v>1</v>
      </c>
      <c r="I523" s="50">
        <v>80508.474576271197</v>
      </c>
      <c r="J523" s="50">
        <f>G523*H523</f>
        <v>95000.000000000015</v>
      </c>
      <c r="K523" s="51">
        <v>1</v>
      </c>
      <c r="L523" s="50">
        <f>K523*G523</f>
        <v>95000.000000000015</v>
      </c>
      <c r="M523" s="50">
        <f>IF(L523&gt;J523,L523-J523,0)</f>
        <v>0</v>
      </c>
      <c r="N523" s="50">
        <f>IF(J523&gt;L523,J523-L523,0)</f>
        <v>0</v>
      </c>
      <c r="O523" s="66"/>
      <c r="P523" s="67">
        <f>O523*G523</f>
        <v>0</v>
      </c>
      <c r="Q523" s="68"/>
      <c r="R523" s="69">
        <f>Q523*G523</f>
        <v>0</v>
      </c>
      <c r="S523" s="69">
        <f>IF(R523&gt;P523,R523-P523,0)</f>
        <v>0</v>
      </c>
      <c r="T523" s="69">
        <f>IF(P523&gt;R523,P523-R523,0)</f>
        <v>0</v>
      </c>
      <c r="U523" s="70">
        <f>H523+O523</f>
        <v>1</v>
      </c>
      <c r="V523" s="71">
        <f>U523*G523</f>
        <v>95000.000000000015</v>
      </c>
      <c r="W523" s="68">
        <f>K523+Q523</f>
        <v>1</v>
      </c>
      <c r="X523" s="67">
        <f>W523*G523</f>
        <v>95000.000000000015</v>
      </c>
      <c r="Y523" s="67">
        <f>IF(X523&gt;V523,X523-V523,0)</f>
        <v>0</v>
      </c>
      <c r="Z523" s="72">
        <f>IF(V523&gt;X523,V523-X523,0)</f>
        <v>0</v>
      </c>
      <c r="AA523" s="68">
        <f>W523</f>
        <v>1</v>
      </c>
      <c r="AB523" s="67">
        <f>AA523*G523</f>
        <v>95000.000000000015</v>
      </c>
      <c r="AC523" s="67">
        <f t="shared" si="44"/>
        <v>0</v>
      </c>
      <c r="AD523" s="253">
        <f t="shared" si="45"/>
        <v>0</v>
      </c>
      <c r="AE523" s="251" t="s">
        <v>568</v>
      </c>
    </row>
    <row r="524" spans="2:31" ht="21">
      <c r="B524" s="143"/>
      <c r="C524" s="143"/>
      <c r="D524" s="143"/>
      <c r="E524" s="143"/>
      <c r="F524" s="143"/>
      <c r="G524" s="143"/>
      <c r="H524" s="143"/>
      <c r="I524" s="143"/>
      <c r="J524" s="143"/>
      <c r="K524" s="143"/>
      <c r="L524" s="143"/>
      <c r="M524" s="143"/>
      <c r="N524" s="143"/>
      <c r="O524" s="143"/>
      <c r="P524" s="143"/>
      <c r="Q524" s="143"/>
      <c r="R524" s="143"/>
      <c r="S524" s="143"/>
      <c r="T524" s="143"/>
      <c r="U524" s="143"/>
      <c r="V524" s="143"/>
      <c r="W524" s="143"/>
      <c r="X524" s="143"/>
      <c r="Y524" s="143"/>
      <c r="Z524" s="143"/>
      <c r="AA524" s="143"/>
      <c r="AB524" s="143"/>
      <c r="AC524" s="67">
        <f t="shared" si="44"/>
        <v>0</v>
      </c>
      <c r="AD524" s="253">
        <f t="shared" si="45"/>
        <v>0</v>
      </c>
      <c r="AE524" s="251" t="s">
        <v>568</v>
      </c>
    </row>
    <row r="525" spans="2:31" ht="15">
      <c r="B525" s="63">
        <v>237</v>
      </c>
      <c r="C525" s="63">
        <v>198</v>
      </c>
      <c r="D525" s="63" t="s">
        <v>40</v>
      </c>
      <c r="E525" s="73" t="s">
        <v>39</v>
      </c>
      <c r="F525" s="64" t="s">
        <v>4</v>
      </c>
      <c r="G525" s="65">
        <v>145000</v>
      </c>
      <c r="H525" s="63">
        <v>1</v>
      </c>
      <c r="I525" s="50">
        <v>122881.3559322034</v>
      </c>
      <c r="J525" s="50">
        <f>G525*H525</f>
        <v>145000</v>
      </c>
      <c r="K525" s="51">
        <v>1</v>
      </c>
      <c r="L525" s="50">
        <f>K525*G525</f>
        <v>145000</v>
      </c>
      <c r="M525" s="50">
        <f>IF(L525&gt;J525,L525-J525,0)</f>
        <v>0</v>
      </c>
      <c r="N525" s="50">
        <f>IF(J525&gt;L525,J525-L525,0)</f>
        <v>0</v>
      </c>
      <c r="O525" s="66"/>
      <c r="P525" s="67">
        <f>O525*G525</f>
        <v>0</v>
      </c>
      <c r="Q525" s="68"/>
      <c r="R525" s="69">
        <f>Q525*G525</f>
        <v>0</v>
      </c>
      <c r="S525" s="69">
        <f>IF(R525&gt;P525,R525-P525,0)</f>
        <v>0</v>
      </c>
      <c r="T525" s="69">
        <f>IF(P525&gt;R525,P525-R525,0)</f>
        <v>0</v>
      </c>
      <c r="U525" s="70">
        <f>H525+O525</f>
        <v>1</v>
      </c>
      <c r="V525" s="71">
        <f>U525*G525</f>
        <v>145000</v>
      </c>
      <c r="W525" s="68">
        <f>K525+Q525</f>
        <v>1</v>
      </c>
      <c r="X525" s="67">
        <f>W525*G525</f>
        <v>145000</v>
      </c>
      <c r="Y525" s="67">
        <f>IF(X525&gt;V525,X525-V525,0)</f>
        <v>0</v>
      </c>
      <c r="Z525" s="72">
        <f>IF(V525&gt;X525,V525-X525,0)</f>
        <v>0</v>
      </c>
      <c r="AA525" s="68">
        <f>W525</f>
        <v>1</v>
      </c>
      <c r="AB525" s="67">
        <f>AA525*G525</f>
        <v>145000</v>
      </c>
      <c r="AC525" s="67">
        <f t="shared" si="44"/>
        <v>0</v>
      </c>
      <c r="AD525" s="253">
        <f t="shared" si="45"/>
        <v>0</v>
      </c>
      <c r="AE525" s="251" t="s">
        <v>568</v>
      </c>
    </row>
    <row r="526" spans="2:31" ht="21">
      <c r="B526" s="143"/>
      <c r="C526" s="143"/>
      <c r="D526" s="143"/>
      <c r="E526" s="143"/>
      <c r="F526" s="143"/>
      <c r="G526" s="143"/>
      <c r="H526" s="143"/>
      <c r="I526" s="143"/>
      <c r="J526" s="143"/>
      <c r="K526" s="143"/>
      <c r="L526" s="143"/>
      <c r="M526" s="143"/>
      <c r="N526" s="143"/>
      <c r="O526" s="143"/>
      <c r="P526" s="143"/>
      <c r="Q526" s="143"/>
      <c r="R526" s="143"/>
      <c r="S526" s="143"/>
      <c r="T526" s="143"/>
      <c r="U526" s="143"/>
      <c r="V526" s="143"/>
      <c r="W526" s="143"/>
      <c r="X526" s="143"/>
      <c r="Y526" s="143"/>
      <c r="Z526" s="143"/>
      <c r="AA526" s="143"/>
      <c r="AB526" s="143"/>
      <c r="AC526" s="67">
        <f t="shared" si="44"/>
        <v>0</v>
      </c>
      <c r="AD526" s="253">
        <f t="shared" si="45"/>
        <v>0</v>
      </c>
      <c r="AE526" s="251" t="s">
        <v>568</v>
      </c>
    </row>
    <row r="527" spans="2:31" ht="43.2">
      <c r="B527" s="63">
        <v>238</v>
      </c>
      <c r="C527" s="63">
        <v>238</v>
      </c>
      <c r="D527" s="63" t="s">
        <v>38</v>
      </c>
      <c r="E527" s="73" t="s">
        <v>37</v>
      </c>
      <c r="F527" s="64" t="s">
        <v>4</v>
      </c>
      <c r="G527" s="65">
        <v>1495000</v>
      </c>
      <c r="H527" s="63">
        <v>2</v>
      </c>
      <c r="I527" s="50">
        <v>1266949.1525423729</v>
      </c>
      <c r="J527" s="50">
        <f>G527*H527</f>
        <v>2990000</v>
      </c>
      <c r="K527" s="51">
        <v>2</v>
      </c>
      <c r="L527" s="50">
        <f>K527*G527</f>
        <v>2990000</v>
      </c>
      <c r="M527" s="50">
        <f>IF(L527&gt;J527,L527-J527,0)</f>
        <v>0</v>
      </c>
      <c r="N527" s="50">
        <f>IF(J527&gt;L527,J527-L527,0)</f>
        <v>0</v>
      </c>
      <c r="O527" s="66"/>
      <c r="P527" s="67">
        <f>O527*G527</f>
        <v>0</v>
      </c>
      <c r="Q527" s="68"/>
      <c r="R527" s="69">
        <f>Q527*G527</f>
        <v>0</v>
      </c>
      <c r="S527" s="69">
        <f>IF(R527&gt;P527,R527-P527,0)</f>
        <v>0</v>
      </c>
      <c r="T527" s="69">
        <f>IF(P527&gt;R527,P527-R527,0)</f>
        <v>0</v>
      </c>
      <c r="U527" s="70">
        <f>H527+O527</f>
        <v>2</v>
      </c>
      <c r="V527" s="71">
        <f>U527*G527</f>
        <v>2990000</v>
      </c>
      <c r="W527" s="68">
        <f>K527+Q527</f>
        <v>2</v>
      </c>
      <c r="X527" s="67">
        <f>W527*G527</f>
        <v>2990000</v>
      </c>
      <c r="Y527" s="67">
        <f>IF(X527&gt;V527,X527-V527,0)</f>
        <v>0</v>
      </c>
      <c r="Z527" s="72">
        <f>IF(V527&gt;X527,V527-X527,0)</f>
        <v>0</v>
      </c>
      <c r="AA527" s="68">
        <f>W527</f>
        <v>2</v>
      </c>
      <c r="AB527" s="67">
        <f>AA527*G527</f>
        <v>2990000</v>
      </c>
      <c r="AC527" s="67">
        <f t="shared" si="44"/>
        <v>0</v>
      </c>
      <c r="AD527" s="253">
        <f t="shared" si="45"/>
        <v>0</v>
      </c>
      <c r="AE527" s="251" t="s">
        <v>568</v>
      </c>
    </row>
    <row r="528" spans="2:31" ht="21">
      <c r="B528" s="143"/>
      <c r="C528" s="143"/>
      <c r="D528" s="143"/>
      <c r="E528" s="143"/>
      <c r="F528" s="143"/>
      <c r="G528" s="143"/>
      <c r="H528" s="143"/>
      <c r="I528" s="143"/>
      <c r="J528" s="143"/>
      <c r="K528" s="143"/>
      <c r="L528" s="143"/>
      <c r="M528" s="143"/>
      <c r="N528" s="143"/>
      <c r="O528" s="143"/>
      <c r="P528" s="143"/>
      <c r="Q528" s="143"/>
      <c r="R528" s="143"/>
      <c r="S528" s="143"/>
      <c r="T528" s="143"/>
      <c r="U528" s="143"/>
      <c r="V528" s="143"/>
      <c r="W528" s="143"/>
      <c r="X528" s="143"/>
      <c r="Y528" s="143"/>
      <c r="Z528" s="143"/>
      <c r="AA528" s="143"/>
      <c r="AB528" s="143"/>
      <c r="AC528" s="67">
        <f t="shared" si="44"/>
        <v>0</v>
      </c>
      <c r="AD528" s="253">
        <f t="shared" si="45"/>
        <v>0</v>
      </c>
      <c r="AE528" s="251" t="s">
        <v>568</v>
      </c>
    </row>
    <row r="529" spans="2:31" ht="15">
      <c r="B529" s="63">
        <v>239</v>
      </c>
      <c r="C529" s="63">
        <v>235</v>
      </c>
      <c r="D529" s="63" t="s">
        <v>36</v>
      </c>
      <c r="E529" s="82" t="s">
        <v>35</v>
      </c>
      <c r="F529" s="64" t="s">
        <v>34</v>
      </c>
      <c r="G529" s="65">
        <v>100000</v>
      </c>
      <c r="H529" s="63">
        <v>4</v>
      </c>
      <c r="I529" s="50">
        <v>84745.762711864416</v>
      </c>
      <c r="J529" s="50">
        <f>G529*H529</f>
        <v>400000</v>
      </c>
      <c r="K529" s="52">
        <v>4</v>
      </c>
      <c r="L529" s="50">
        <f>K529*G529</f>
        <v>400000</v>
      </c>
      <c r="M529" s="50">
        <f>IF(L529&gt;J529,L529-J529,0)</f>
        <v>0</v>
      </c>
      <c r="N529" s="50">
        <f>IF(J529&gt;L529,J529-L529,0)</f>
        <v>0</v>
      </c>
      <c r="O529" s="66"/>
      <c r="P529" s="67">
        <f>O529*G529</f>
        <v>0</v>
      </c>
      <c r="Q529" s="68"/>
      <c r="R529" s="69">
        <f>Q529*G529</f>
        <v>0</v>
      </c>
      <c r="S529" s="69">
        <f>IF(R529&gt;P529,R529-P529,0)</f>
        <v>0</v>
      </c>
      <c r="T529" s="69">
        <f>IF(P529&gt;R529,P529-R529,0)</f>
        <v>0</v>
      </c>
      <c r="U529" s="70">
        <f>H529+O529</f>
        <v>4</v>
      </c>
      <c r="V529" s="71">
        <f>U529*G529</f>
        <v>400000</v>
      </c>
      <c r="W529" s="68">
        <f>K529+Q529</f>
        <v>4</v>
      </c>
      <c r="X529" s="67">
        <f>W529*G529</f>
        <v>400000</v>
      </c>
      <c r="Y529" s="67">
        <f>IF(X529&gt;V529,X529-V529,0)</f>
        <v>0</v>
      </c>
      <c r="Z529" s="72">
        <f>IF(V529&gt;X529,V529-X529,0)</f>
        <v>0</v>
      </c>
      <c r="AA529" s="68">
        <v>4</v>
      </c>
      <c r="AB529" s="67">
        <f>AA529*G529</f>
        <v>400000</v>
      </c>
      <c r="AC529" s="67">
        <f t="shared" si="44"/>
        <v>0</v>
      </c>
      <c r="AD529" s="253">
        <f t="shared" si="45"/>
        <v>0</v>
      </c>
      <c r="AE529" s="251" t="s">
        <v>568</v>
      </c>
    </row>
    <row r="530" spans="2:31" ht="21">
      <c r="B530" s="143"/>
      <c r="C530" s="143"/>
      <c r="D530" s="143"/>
      <c r="E530" s="146" t="s">
        <v>553</v>
      </c>
      <c r="F530" s="143"/>
      <c r="G530" s="65">
        <v>100000</v>
      </c>
      <c r="H530" s="143"/>
      <c r="I530" s="143"/>
      <c r="J530" s="143"/>
      <c r="K530" s="143"/>
      <c r="L530" s="143"/>
      <c r="M530" s="143"/>
      <c r="N530" s="143"/>
      <c r="O530" s="143"/>
      <c r="P530" s="143"/>
      <c r="Q530" s="143"/>
      <c r="R530" s="143"/>
      <c r="S530" s="143"/>
      <c r="T530" s="143"/>
      <c r="U530" s="143"/>
      <c r="V530" s="71"/>
      <c r="W530" s="143"/>
      <c r="X530" s="143"/>
      <c r="Y530" s="143"/>
      <c r="Z530" s="143"/>
      <c r="AA530" s="66">
        <v>5</v>
      </c>
      <c r="AB530" s="67">
        <f>AA530*G530</f>
        <v>500000</v>
      </c>
      <c r="AC530" s="67">
        <f t="shared" si="44"/>
        <v>500000</v>
      </c>
      <c r="AD530" s="253">
        <f t="shared" si="45"/>
        <v>0</v>
      </c>
      <c r="AE530" s="251" t="s">
        <v>568</v>
      </c>
    </row>
    <row r="531" spans="2:31" ht="15">
      <c r="B531" s="63">
        <v>240</v>
      </c>
      <c r="C531" s="63">
        <v>236</v>
      </c>
      <c r="D531" s="63" t="s">
        <v>33</v>
      </c>
      <c r="E531" s="82" t="s">
        <v>32</v>
      </c>
      <c r="F531" s="64" t="s">
        <v>4</v>
      </c>
      <c r="G531" s="65">
        <v>1213000</v>
      </c>
      <c r="H531" s="63">
        <v>1</v>
      </c>
      <c r="I531" s="50">
        <v>1027966.1016949153</v>
      </c>
      <c r="J531" s="50">
        <f>G531*H531</f>
        <v>1213000</v>
      </c>
      <c r="K531" s="51">
        <v>1</v>
      </c>
      <c r="L531" s="50">
        <f>K531*G531</f>
        <v>1213000</v>
      </c>
      <c r="M531" s="50">
        <f>IF(L531&gt;J531,L531-J531,0)</f>
        <v>0</v>
      </c>
      <c r="N531" s="50">
        <f>IF(J531&gt;L531,J531-L531,0)</f>
        <v>0</v>
      </c>
      <c r="O531" s="66"/>
      <c r="P531" s="67">
        <f>O531*G531</f>
        <v>0</v>
      </c>
      <c r="Q531" s="68"/>
      <c r="R531" s="69">
        <f>Q531*G531</f>
        <v>0</v>
      </c>
      <c r="S531" s="69">
        <f>IF(R531&gt;P531,R531-P531,0)</f>
        <v>0</v>
      </c>
      <c r="T531" s="69">
        <f>IF(P531&gt;R531,P531-R531,0)</f>
        <v>0</v>
      </c>
      <c r="U531" s="70">
        <f>H531+O531</f>
        <v>1</v>
      </c>
      <c r="V531" s="71">
        <f>U531*G531</f>
        <v>1213000</v>
      </c>
      <c r="W531" s="68">
        <f>K531+Q531</f>
        <v>1</v>
      </c>
      <c r="X531" s="67">
        <f>W531*G531</f>
        <v>1213000</v>
      </c>
      <c r="Y531" s="67">
        <f>IF(X531&gt;V531,X531-V531,0)</f>
        <v>0</v>
      </c>
      <c r="Z531" s="72">
        <f>IF(V531&gt;X531,V531-X531,0)</f>
        <v>0</v>
      </c>
      <c r="AA531" s="68">
        <f>W531</f>
        <v>1</v>
      </c>
      <c r="AB531" s="67">
        <f>AA531*G531</f>
        <v>1213000</v>
      </c>
      <c r="AC531" s="67">
        <f t="shared" si="44"/>
        <v>0</v>
      </c>
      <c r="AD531" s="253">
        <f t="shared" si="45"/>
        <v>0</v>
      </c>
      <c r="AE531" s="251" t="s">
        <v>568</v>
      </c>
    </row>
    <row r="532" spans="2:31" ht="21">
      <c r="B532" s="143"/>
      <c r="C532" s="143"/>
      <c r="D532" s="143"/>
      <c r="E532" s="143"/>
      <c r="F532" s="143"/>
      <c r="G532" s="143"/>
      <c r="H532" s="143"/>
      <c r="I532" s="143"/>
      <c r="J532" s="143"/>
      <c r="K532" s="143"/>
      <c r="L532" s="143"/>
      <c r="M532" s="143"/>
      <c r="N532" s="143"/>
      <c r="O532" s="143"/>
      <c r="P532" s="143"/>
      <c r="Q532" s="143"/>
      <c r="R532" s="143"/>
      <c r="S532" s="143"/>
      <c r="T532" s="143"/>
      <c r="U532" s="143"/>
      <c r="V532" s="143"/>
      <c r="W532" s="143"/>
      <c r="X532" s="143"/>
      <c r="Y532" s="143"/>
      <c r="Z532" s="143"/>
      <c r="AA532" s="143"/>
      <c r="AB532" s="143"/>
      <c r="AC532" s="67">
        <f t="shared" si="44"/>
        <v>0</v>
      </c>
      <c r="AD532" s="253">
        <f t="shared" si="45"/>
        <v>0</v>
      </c>
      <c r="AE532" s="251"/>
    </row>
    <row r="533" spans="2:31" ht="15">
      <c r="B533" s="63">
        <v>241</v>
      </c>
      <c r="C533" s="63"/>
      <c r="D533" s="63"/>
      <c r="E533" s="82" t="s">
        <v>31</v>
      </c>
      <c r="F533" s="64" t="s">
        <v>4</v>
      </c>
      <c r="G533" s="65">
        <v>100000</v>
      </c>
      <c r="H533" s="63"/>
      <c r="I533" s="50"/>
      <c r="J533" s="50"/>
      <c r="K533" s="51"/>
      <c r="L533" s="50"/>
      <c r="M533" s="50"/>
      <c r="N533" s="50"/>
      <c r="O533" s="66">
        <v>1</v>
      </c>
      <c r="P533" s="67">
        <f>O533*G533</f>
        <v>100000</v>
      </c>
      <c r="Q533" s="68"/>
      <c r="R533" s="69">
        <f>Q533*G533</f>
        <v>0</v>
      </c>
      <c r="S533" s="69">
        <f>IF(R533&gt;P533,R533-P533,0)</f>
        <v>0</v>
      </c>
      <c r="T533" s="69">
        <f>IF(P533&gt;R533,P533-R533,0)</f>
        <v>100000</v>
      </c>
      <c r="U533" s="70">
        <v>1</v>
      </c>
      <c r="V533" s="71">
        <f>U533*G533</f>
        <v>100000</v>
      </c>
      <c r="W533" s="68"/>
      <c r="X533" s="67"/>
      <c r="Y533" s="67"/>
      <c r="Z533" s="72"/>
      <c r="AA533" s="68">
        <v>0</v>
      </c>
      <c r="AB533" s="67"/>
      <c r="AC533" s="67">
        <f t="shared" si="44"/>
        <v>0</v>
      </c>
      <c r="AD533" s="253">
        <f t="shared" si="45"/>
        <v>100000</v>
      </c>
      <c r="AE533" s="251" t="s">
        <v>562</v>
      </c>
    </row>
    <row r="534" spans="2:31" ht="21">
      <c r="B534" s="143"/>
      <c r="C534" s="143"/>
      <c r="D534" s="143"/>
      <c r="E534" s="143"/>
      <c r="F534" s="143"/>
      <c r="G534" s="143"/>
      <c r="H534" s="143"/>
      <c r="I534" s="143"/>
      <c r="J534" s="143"/>
      <c r="K534" s="143"/>
      <c r="L534" s="143"/>
      <c r="M534" s="143"/>
      <c r="N534" s="143"/>
      <c r="O534" s="143"/>
      <c r="P534" s="143"/>
      <c r="Q534" s="143"/>
      <c r="R534" s="143"/>
      <c r="S534" s="143"/>
      <c r="T534" s="143"/>
      <c r="U534" s="143"/>
      <c r="V534" s="143"/>
      <c r="W534" s="143"/>
      <c r="X534" s="143"/>
      <c r="Y534" s="143"/>
      <c r="Z534" s="143"/>
      <c r="AA534" s="143"/>
      <c r="AB534" s="143"/>
      <c r="AC534" s="67">
        <f t="shared" si="44"/>
        <v>0</v>
      </c>
      <c r="AD534" s="253">
        <f t="shared" si="45"/>
        <v>0</v>
      </c>
      <c r="AE534" s="251"/>
    </row>
    <row r="535" spans="2:31" ht="15">
      <c r="B535" s="63">
        <v>242</v>
      </c>
      <c r="C535" s="87"/>
      <c r="D535" s="87"/>
      <c r="E535" s="161" t="s">
        <v>30</v>
      </c>
      <c r="F535" s="162" t="s">
        <v>3</v>
      </c>
      <c r="G535" s="102">
        <v>1195000</v>
      </c>
      <c r="H535" s="66">
        <v>0</v>
      </c>
      <c r="I535" s="163"/>
      <c r="J535" s="50">
        <f>G535*H535</f>
        <v>0</v>
      </c>
      <c r="K535" s="51">
        <v>0</v>
      </c>
      <c r="L535" s="50">
        <f>K535*G535</f>
        <v>0</v>
      </c>
      <c r="M535" s="50">
        <f>IF(L535&gt;J535,L535-J535,0)</f>
        <v>0</v>
      </c>
      <c r="N535" s="50">
        <f>IF(J535&gt;L535,J535-L535,0)</f>
        <v>0</v>
      </c>
      <c r="O535" s="66">
        <v>6</v>
      </c>
      <c r="P535" s="67">
        <f>O535*G535</f>
        <v>7170000</v>
      </c>
      <c r="Q535" s="68">
        <v>6</v>
      </c>
      <c r="R535" s="69">
        <f>Q535*G535</f>
        <v>7170000</v>
      </c>
      <c r="S535" s="69">
        <f>IF(R535&gt;P535,R535-P535,0)</f>
        <v>0</v>
      </c>
      <c r="T535" s="69">
        <f>IF(P535&gt;R535,P535-R535,0)</f>
        <v>0</v>
      </c>
      <c r="U535" s="70">
        <f>H535+O535</f>
        <v>6</v>
      </c>
      <c r="V535" s="71">
        <f>U535*G535</f>
        <v>7170000</v>
      </c>
      <c r="W535" s="68">
        <f>K535+Q535</f>
        <v>6</v>
      </c>
      <c r="X535" s="67">
        <f>W535*G535</f>
        <v>7170000</v>
      </c>
      <c r="Y535" s="67">
        <f>IF(X535&gt;V535,X535-V535,0)</f>
        <v>0</v>
      </c>
      <c r="Z535" s="72">
        <f>IF(V535&gt;X535,V535-X535,0)</f>
        <v>0</v>
      </c>
      <c r="AA535" s="68">
        <v>6</v>
      </c>
      <c r="AB535" s="67">
        <f>AA535*G535</f>
        <v>7170000</v>
      </c>
      <c r="AC535" s="67">
        <f t="shared" si="44"/>
        <v>0</v>
      </c>
      <c r="AD535" s="253">
        <f t="shared" si="45"/>
        <v>0</v>
      </c>
      <c r="AE535" s="251" t="s">
        <v>584</v>
      </c>
    </row>
    <row r="536" spans="2:31" ht="15">
      <c r="B536" s="63"/>
      <c r="C536" s="87"/>
      <c r="D536" s="87"/>
      <c r="E536" s="161"/>
      <c r="F536" s="162"/>
      <c r="G536" s="102"/>
      <c r="H536" s="66"/>
      <c r="I536" s="163"/>
      <c r="J536" s="50"/>
      <c r="K536" s="51"/>
      <c r="L536" s="50"/>
      <c r="M536" s="50"/>
      <c r="N536" s="50"/>
      <c r="O536" s="66"/>
      <c r="P536" s="67"/>
      <c r="Q536" s="68"/>
      <c r="R536" s="69"/>
      <c r="S536" s="69"/>
      <c r="T536" s="69"/>
      <c r="U536" s="70"/>
      <c r="V536" s="71"/>
      <c r="W536" s="68"/>
      <c r="X536" s="67"/>
      <c r="Y536" s="67"/>
      <c r="Z536" s="72"/>
      <c r="AA536" s="68"/>
      <c r="AB536" s="67"/>
      <c r="AC536" s="67">
        <f t="shared" si="44"/>
        <v>0</v>
      </c>
      <c r="AD536" s="253">
        <f t="shared" si="45"/>
        <v>0</v>
      </c>
      <c r="AE536" s="251"/>
    </row>
    <row r="537" spans="2:31" ht="21">
      <c r="B537" s="143"/>
      <c r="C537" s="143"/>
      <c r="D537" s="143"/>
      <c r="E537" s="143"/>
      <c r="F537" s="143"/>
      <c r="G537" s="143"/>
      <c r="H537" s="143"/>
      <c r="I537" s="143"/>
      <c r="J537" s="143"/>
      <c r="K537" s="143"/>
      <c r="L537" s="143"/>
      <c r="M537" s="143"/>
      <c r="N537" s="143"/>
      <c r="O537" s="143"/>
      <c r="P537" s="182" t="s">
        <v>555</v>
      </c>
      <c r="Q537" s="183"/>
      <c r="R537" s="183"/>
      <c r="S537" s="183"/>
      <c r="T537" s="183"/>
      <c r="U537" s="183"/>
      <c r="V537" s="186" t="s">
        <v>569</v>
      </c>
      <c r="W537" s="143"/>
      <c r="X537" s="143"/>
      <c r="Y537" s="143"/>
      <c r="Z537" s="143"/>
      <c r="AA537" s="183"/>
      <c r="AB537" s="184">
        <f>SUM(AB457:AB536)</f>
        <v>23989300</v>
      </c>
      <c r="AC537" s="67">
        <f t="shared" si="44"/>
        <v>0</v>
      </c>
      <c r="AD537" s="253" t="e">
        <f t="shared" si="45"/>
        <v>#VALUE!</v>
      </c>
      <c r="AE537" s="251"/>
    </row>
    <row r="538" spans="2:31" ht="15">
      <c r="B538" s="87"/>
      <c r="C538" s="87"/>
      <c r="D538" s="87"/>
      <c r="E538" s="265"/>
      <c r="F538" s="161"/>
      <c r="G538" s="266"/>
      <c r="H538" s="87"/>
      <c r="I538" s="88"/>
      <c r="J538" s="267">
        <f>SUM(J6:J537)</f>
        <v>177031936.80000001</v>
      </c>
      <c r="K538" s="95"/>
      <c r="L538" s="88"/>
      <c r="M538" s="193"/>
      <c r="N538" s="193" t="e">
        <f>#REF!-#REF!</f>
        <v>#REF!</v>
      </c>
      <c r="O538" s="87"/>
      <c r="P538" s="67">
        <f>SUM(P6:P537)</f>
        <v>39541980</v>
      </c>
      <c r="Q538" s="90"/>
      <c r="R538" s="87"/>
      <c r="S538" s="96">
        <f>SUM(S253:S537)</f>
        <v>0</v>
      </c>
      <c r="T538" s="193" t="e">
        <f>#REF!-#REF!</f>
        <v>#REF!</v>
      </c>
      <c r="U538" s="87"/>
      <c r="V538" s="185">
        <f>SUM(V6:V537)</f>
        <v>215315200.80000001</v>
      </c>
      <c r="W538" s="87"/>
      <c r="X538" s="67" t="e">
        <f>#REF!-#REF!</f>
        <v>#REF!</v>
      </c>
      <c r="Y538" s="92"/>
      <c r="Z538" s="92"/>
      <c r="AA538" s="66"/>
      <c r="AB538" s="268">
        <f>AB537+AB455+AB396+AB309+AB301+AB283+AB262+AB116+AB84</f>
        <v>234415081.961</v>
      </c>
      <c r="AC538" s="67">
        <f t="shared" si="44"/>
        <v>19099881.160999984</v>
      </c>
      <c r="AD538" s="253">
        <f t="shared" si="45"/>
        <v>0</v>
      </c>
      <c r="AE538" s="251"/>
    </row>
    <row r="539" spans="2:31" ht="20.399999999999999" customHeight="1">
      <c r="B539" s="87"/>
      <c r="C539" s="87"/>
      <c r="D539" s="87"/>
      <c r="E539" s="161"/>
      <c r="F539" s="161"/>
      <c r="G539" s="192"/>
      <c r="H539" s="87"/>
      <c r="I539" s="88"/>
      <c r="J539" s="88"/>
      <c r="K539" s="95"/>
      <c r="L539" s="88"/>
      <c r="M539" s="193"/>
      <c r="N539" s="193"/>
      <c r="O539" s="87"/>
      <c r="P539" s="96">
        <f>V539+1400000</f>
        <v>-7117556.1999999881</v>
      </c>
      <c r="Q539" s="90" t="e">
        <f>#REF!+#REF!</f>
        <v>#REF!</v>
      </c>
      <c r="R539" s="87"/>
      <c r="S539" s="96"/>
      <c r="T539" s="96"/>
      <c r="U539" s="87"/>
      <c r="V539" s="96">
        <f>V538-223832757</f>
        <v>-8517556.1999999881</v>
      </c>
      <c r="W539" s="87"/>
      <c r="X539" s="67" t="e">
        <f>#REF!-#REF!</f>
        <v>#REF!</v>
      </c>
      <c r="Y539" s="92"/>
      <c r="Z539" s="92"/>
      <c r="AA539" s="272" t="s">
        <v>29</v>
      </c>
      <c r="AB539" s="268">
        <f>AB538-V538</f>
        <v>19099881.160999984</v>
      </c>
      <c r="AC539" s="67">
        <f t="shared" si="44"/>
        <v>27617437.360999972</v>
      </c>
      <c r="AD539" s="253">
        <f t="shared" si="45"/>
        <v>0</v>
      </c>
      <c r="AE539" s="251"/>
    </row>
    <row r="540" spans="2:31" ht="21" customHeight="1">
      <c r="B540" s="66"/>
      <c r="C540" s="87"/>
      <c r="D540" s="87"/>
      <c r="E540" s="269" t="s">
        <v>557</v>
      </c>
      <c r="F540" s="63"/>
      <c r="G540" s="65"/>
      <c r="H540" s="87"/>
      <c r="I540" s="88"/>
      <c r="J540" s="88"/>
      <c r="K540" s="68"/>
      <c r="L540" s="89"/>
      <c r="M540" s="88"/>
      <c r="N540" s="88"/>
      <c r="O540" s="87"/>
      <c r="P540" s="87"/>
      <c r="Q540" s="90"/>
      <c r="R540" s="87"/>
      <c r="S540" s="87"/>
      <c r="T540" s="87"/>
      <c r="U540" s="87"/>
      <c r="V540" s="105"/>
      <c r="W540" s="68"/>
      <c r="X540" s="91"/>
      <c r="Y540" s="92"/>
      <c r="Z540" s="92"/>
      <c r="AA540" s="263"/>
      <c r="AB540" s="102"/>
      <c r="AC540" s="67">
        <f t="shared" si="44"/>
        <v>0</v>
      </c>
      <c r="AD540" s="253">
        <f t="shared" si="45"/>
        <v>0</v>
      </c>
    </row>
    <row r="541" spans="2:31" ht="64.8" customHeight="1">
      <c r="B541" s="66">
        <v>1</v>
      </c>
      <c r="C541" s="87"/>
      <c r="D541" s="87"/>
      <c r="E541" s="82" t="s">
        <v>19</v>
      </c>
      <c r="F541" s="63" t="s">
        <v>3</v>
      </c>
      <c r="G541" s="65">
        <v>42150</v>
      </c>
      <c r="H541" s="66"/>
      <c r="I541" s="88"/>
      <c r="J541" s="102"/>
      <c r="K541" s="66">
        <v>1</v>
      </c>
      <c r="L541" s="89">
        <f t="shared" ref="L541:L545" si="46">G541*K541</f>
        <v>42150</v>
      </c>
      <c r="M541" s="88"/>
      <c r="N541" s="88"/>
      <c r="O541" s="87"/>
      <c r="P541" s="87"/>
      <c r="Q541" s="90"/>
      <c r="R541" s="87"/>
      <c r="S541" s="87"/>
      <c r="T541" s="87"/>
      <c r="U541" s="87"/>
      <c r="V541" s="105"/>
      <c r="W541" s="68">
        <f t="shared" ref="W541:W545" si="47">K541</f>
        <v>1</v>
      </c>
      <c r="X541" s="91">
        <f t="shared" ref="X541:X545" si="48">W541*G541</f>
        <v>42150</v>
      </c>
      <c r="Y541" s="92"/>
      <c r="Z541" s="92"/>
      <c r="AA541" s="66">
        <v>2</v>
      </c>
      <c r="AB541" s="102">
        <f t="shared" ref="AB541:AB545" si="49">AA541*G541</f>
        <v>84300</v>
      </c>
      <c r="AC541" s="67">
        <f t="shared" si="44"/>
        <v>84300</v>
      </c>
      <c r="AD541" s="253">
        <f t="shared" si="45"/>
        <v>0</v>
      </c>
      <c r="AE541" s="251" t="s">
        <v>588</v>
      </c>
    </row>
    <row r="542" spans="2:31" ht="66" customHeight="1">
      <c r="B542" s="66">
        <v>2</v>
      </c>
      <c r="C542" s="87"/>
      <c r="D542" s="87"/>
      <c r="E542" s="82" t="s">
        <v>18</v>
      </c>
      <c r="F542" s="63" t="s">
        <v>3</v>
      </c>
      <c r="G542" s="65">
        <v>60008</v>
      </c>
      <c r="H542" s="66"/>
      <c r="I542" s="88"/>
      <c r="J542" s="102"/>
      <c r="K542" s="66">
        <v>7</v>
      </c>
      <c r="L542" s="89">
        <f t="shared" si="46"/>
        <v>420056</v>
      </c>
      <c r="M542" s="88"/>
      <c r="N542" s="88"/>
      <c r="O542" s="87"/>
      <c r="P542" s="87"/>
      <c r="Q542" s="90"/>
      <c r="R542" s="87"/>
      <c r="S542" s="87"/>
      <c r="T542" s="87"/>
      <c r="U542" s="87"/>
      <c r="V542" s="105"/>
      <c r="W542" s="68">
        <f t="shared" si="47"/>
        <v>7</v>
      </c>
      <c r="X542" s="91">
        <f t="shared" si="48"/>
        <v>420056</v>
      </c>
      <c r="Y542" s="92"/>
      <c r="Z542" s="92"/>
      <c r="AA542" s="66">
        <v>6</v>
      </c>
      <c r="AB542" s="102">
        <f t="shared" si="49"/>
        <v>360048</v>
      </c>
      <c r="AC542" s="67">
        <f t="shared" si="44"/>
        <v>360048</v>
      </c>
      <c r="AD542" s="253">
        <f t="shared" si="45"/>
        <v>0</v>
      </c>
      <c r="AE542" s="251" t="s">
        <v>588</v>
      </c>
    </row>
    <row r="543" spans="2:31" ht="78" customHeight="1">
      <c r="B543" s="66">
        <v>3</v>
      </c>
      <c r="C543" s="87"/>
      <c r="D543" s="87"/>
      <c r="E543" s="82" t="s">
        <v>17</v>
      </c>
      <c r="F543" s="63" t="s">
        <v>3</v>
      </c>
      <c r="G543" s="65">
        <v>22201</v>
      </c>
      <c r="H543" s="66"/>
      <c r="I543" s="88"/>
      <c r="J543" s="102"/>
      <c r="K543" s="66">
        <v>1</v>
      </c>
      <c r="L543" s="89">
        <f t="shared" si="46"/>
        <v>22201</v>
      </c>
      <c r="M543" s="88"/>
      <c r="N543" s="88"/>
      <c r="O543" s="87"/>
      <c r="P543" s="87"/>
      <c r="Q543" s="90"/>
      <c r="R543" s="87"/>
      <c r="S543" s="87"/>
      <c r="T543" s="87"/>
      <c r="U543" s="87"/>
      <c r="V543" s="105"/>
      <c r="W543" s="68">
        <f t="shared" si="47"/>
        <v>1</v>
      </c>
      <c r="X543" s="91">
        <f t="shared" si="48"/>
        <v>22201</v>
      </c>
      <c r="Y543" s="92"/>
      <c r="Z543" s="92"/>
      <c r="AA543" s="66">
        <v>2</v>
      </c>
      <c r="AB543" s="102">
        <f t="shared" si="49"/>
        <v>44402</v>
      </c>
      <c r="AC543" s="67">
        <f t="shared" si="44"/>
        <v>44402</v>
      </c>
      <c r="AD543" s="253">
        <f t="shared" si="45"/>
        <v>0</v>
      </c>
      <c r="AE543" s="251" t="s">
        <v>588</v>
      </c>
    </row>
    <row r="544" spans="2:31" ht="91.8" customHeight="1">
      <c r="B544" s="66">
        <v>4</v>
      </c>
      <c r="C544" s="87"/>
      <c r="D544" s="87"/>
      <c r="E544" s="82" t="s">
        <v>16</v>
      </c>
      <c r="F544" s="63" t="s">
        <v>4</v>
      </c>
      <c r="G544" s="65">
        <v>48103</v>
      </c>
      <c r="H544" s="66"/>
      <c r="I544" s="88"/>
      <c r="J544" s="102"/>
      <c r="K544" s="66">
        <v>1</v>
      </c>
      <c r="L544" s="89">
        <f t="shared" si="46"/>
        <v>48103</v>
      </c>
      <c r="M544" s="88"/>
      <c r="N544" s="88"/>
      <c r="O544" s="87"/>
      <c r="P544" s="87"/>
      <c r="Q544" s="90"/>
      <c r="R544" s="87"/>
      <c r="S544" s="87"/>
      <c r="T544" s="87"/>
      <c r="U544" s="87"/>
      <c r="V544" s="105"/>
      <c r="W544" s="68">
        <f t="shared" si="47"/>
        <v>1</v>
      </c>
      <c r="X544" s="91">
        <f t="shared" si="48"/>
        <v>48103</v>
      </c>
      <c r="Y544" s="92"/>
      <c r="Z544" s="92"/>
      <c r="AA544" s="66">
        <v>1</v>
      </c>
      <c r="AB544" s="102">
        <f t="shared" si="49"/>
        <v>48103</v>
      </c>
      <c r="AC544" s="67">
        <f t="shared" si="44"/>
        <v>48103</v>
      </c>
      <c r="AD544" s="253">
        <f t="shared" si="45"/>
        <v>0</v>
      </c>
      <c r="AE544" s="251" t="s">
        <v>588</v>
      </c>
    </row>
    <row r="545" spans="2:31" ht="364.8" customHeight="1">
      <c r="B545" s="66">
        <v>5</v>
      </c>
      <c r="C545" s="87"/>
      <c r="D545" s="87"/>
      <c r="E545" s="82" t="s">
        <v>15</v>
      </c>
      <c r="F545" s="63" t="s">
        <v>4</v>
      </c>
      <c r="G545" s="65">
        <v>222013</v>
      </c>
      <c r="H545" s="66"/>
      <c r="I545" s="88"/>
      <c r="J545" s="102"/>
      <c r="K545" s="66">
        <v>1</v>
      </c>
      <c r="L545" s="89">
        <f t="shared" si="46"/>
        <v>222013</v>
      </c>
      <c r="M545" s="88"/>
      <c r="N545" s="88"/>
      <c r="O545" s="87"/>
      <c r="P545" s="87"/>
      <c r="Q545" s="90"/>
      <c r="R545" s="87"/>
      <c r="S545" s="87"/>
      <c r="T545" s="87"/>
      <c r="U545" s="87"/>
      <c r="V545" s="105"/>
      <c r="W545" s="68">
        <f t="shared" si="47"/>
        <v>1</v>
      </c>
      <c r="X545" s="91">
        <f t="shared" si="48"/>
        <v>222013</v>
      </c>
      <c r="Y545" s="92"/>
      <c r="Z545" s="92"/>
      <c r="AA545" s="66">
        <v>1</v>
      </c>
      <c r="AB545" s="102">
        <f t="shared" si="49"/>
        <v>222013</v>
      </c>
      <c r="AC545" s="67">
        <f t="shared" si="44"/>
        <v>222013</v>
      </c>
      <c r="AD545" s="253">
        <f t="shared" si="45"/>
        <v>0</v>
      </c>
      <c r="AE545" s="251" t="s">
        <v>588</v>
      </c>
    </row>
    <row r="546" spans="2:31" ht="86.4">
      <c r="B546" s="66">
        <v>6</v>
      </c>
      <c r="C546" s="87"/>
      <c r="D546" s="87"/>
      <c r="E546" s="82" t="s">
        <v>7</v>
      </c>
      <c r="F546" s="64" t="s">
        <v>4</v>
      </c>
      <c r="G546" s="65">
        <v>48103</v>
      </c>
      <c r="H546" s="66"/>
      <c r="I546" s="66"/>
      <c r="J546" s="102"/>
      <c r="K546" s="68"/>
      <c r="L546" s="66"/>
      <c r="M546" s="66"/>
      <c r="N546" s="66"/>
      <c r="O546" s="66"/>
      <c r="P546" s="69"/>
      <c r="Q546" s="68"/>
      <c r="R546" s="69"/>
      <c r="S546" s="69"/>
      <c r="T546" s="69"/>
      <c r="U546" s="66"/>
      <c r="V546" s="105"/>
      <c r="W546" s="66"/>
      <c r="X546" s="66"/>
      <c r="Y546" s="69"/>
      <c r="Z546" s="66"/>
      <c r="AA546" s="66">
        <v>1</v>
      </c>
      <c r="AB546" s="102">
        <f>AA546*G546</f>
        <v>48103</v>
      </c>
      <c r="AC546" s="67">
        <f t="shared" si="44"/>
        <v>48103</v>
      </c>
      <c r="AD546" s="253">
        <f t="shared" si="45"/>
        <v>0</v>
      </c>
      <c r="AE546" s="251" t="s">
        <v>588</v>
      </c>
    </row>
    <row r="547" spans="2:31" ht="86.4">
      <c r="B547" s="66">
        <v>7</v>
      </c>
      <c r="C547" s="87"/>
      <c r="D547" s="87"/>
      <c r="E547" s="82" t="s">
        <v>6</v>
      </c>
      <c r="F547" s="64" t="s">
        <v>4</v>
      </c>
      <c r="G547" s="65">
        <v>17401</v>
      </c>
      <c r="H547" s="66"/>
      <c r="I547" s="66"/>
      <c r="J547" s="102"/>
      <c r="K547" s="68"/>
      <c r="L547" s="66"/>
      <c r="M547" s="66"/>
      <c r="N547" s="66"/>
      <c r="O547" s="66"/>
      <c r="P547" s="69"/>
      <c r="Q547" s="68"/>
      <c r="R547" s="69"/>
      <c r="S547" s="69"/>
      <c r="T547" s="69"/>
      <c r="U547" s="66"/>
      <c r="V547" s="105"/>
      <c r="W547" s="66"/>
      <c r="X547" s="66"/>
      <c r="Y547" s="69"/>
      <c r="Z547" s="66"/>
      <c r="AA547" s="66">
        <v>1</v>
      </c>
      <c r="AB547" s="102">
        <f>AA547*G547</f>
        <v>17401</v>
      </c>
      <c r="AC547" s="67">
        <f t="shared" si="44"/>
        <v>17401</v>
      </c>
      <c r="AD547" s="253">
        <f t="shared" si="45"/>
        <v>0</v>
      </c>
      <c r="AE547" s="251" t="s">
        <v>588</v>
      </c>
    </row>
    <row r="548" spans="2:31" ht="382.8" customHeight="1">
      <c r="B548" s="66">
        <v>8</v>
      </c>
      <c r="C548" s="87"/>
      <c r="D548" s="87"/>
      <c r="E548" s="161" t="s">
        <v>5</v>
      </c>
      <c r="F548" s="64" t="s">
        <v>4</v>
      </c>
      <c r="G548" s="65">
        <v>222013</v>
      </c>
      <c r="H548" s="66"/>
      <c r="I548" s="66"/>
      <c r="J548" s="102"/>
      <c r="K548" s="68"/>
      <c r="L548" s="66"/>
      <c r="M548" s="66"/>
      <c r="N548" s="66"/>
      <c r="O548" s="66"/>
      <c r="P548" s="69"/>
      <c r="Q548" s="68"/>
      <c r="R548" s="69"/>
      <c r="S548" s="69"/>
      <c r="T548" s="69"/>
      <c r="U548" s="66"/>
      <c r="V548" s="105"/>
      <c r="W548" s="66"/>
      <c r="X548" s="66"/>
      <c r="Y548" s="69"/>
      <c r="Z548" s="66"/>
      <c r="AA548" s="66">
        <v>1</v>
      </c>
      <c r="AB548" s="102">
        <f>AA548*G548</f>
        <v>222013</v>
      </c>
      <c r="AC548" s="67">
        <f t="shared" si="44"/>
        <v>222013</v>
      </c>
      <c r="AD548" s="253">
        <f t="shared" si="45"/>
        <v>0</v>
      </c>
      <c r="AE548" s="251" t="s">
        <v>588</v>
      </c>
    </row>
    <row r="549" spans="2:31" ht="20.399999999999999" customHeight="1">
      <c r="B549" s="87"/>
      <c r="C549" s="87"/>
      <c r="D549" s="87"/>
      <c r="E549" s="161"/>
      <c r="F549" s="161"/>
      <c r="G549" s="192"/>
      <c r="H549" s="87"/>
      <c r="I549" s="88"/>
      <c r="J549" s="88"/>
      <c r="K549" s="95"/>
      <c r="L549" s="88"/>
      <c r="M549" s="193"/>
      <c r="N549" s="193"/>
      <c r="O549" s="87"/>
      <c r="P549" s="182" t="s">
        <v>554</v>
      </c>
      <c r="Q549" s="183"/>
      <c r="R549" s="183"/>
      <c r="S549" s="183"/>
      <c r="T549" s="183"/>
      <c r="U549" s="183"/>
      <c r="V549" s="186" t="s">
        <v>569</v>
      </c>
      <c r="W549" s="87"/>
      <c r="X549" s="67"/>
      <c r="Y549" s="92"/>
      <c r="Z549" s="92"/>
      <c r="AA549" s="273"/>
      <c r="AB549" s="194">
        <f>SUM(AB541:AB548)</f>
        <v>1046383</v>
      </c>
      <c r="AC549" s="67">
        <f t="shared" si="44"/>
        <v>0</v>
      </c>
      <c r="AD549" s="253"/>
      <c r="AE549" s="251"/>
    </row>
    <row r="550" spans="2:31" ht="20.399999999999999" customHeight="1">
      <c r="B550" s="87"/>
      <c r="C550" s="87"/>
      <c r="D550" s="87"/>
      <c r="E550" s="161"/>
      <c r="F550" s="161"/>
      <c r="G550" s="192"/>
      <c r="H550" s="87"/>
      <c r="I550" s="88"/>
      <c r="J550" s="88"/>
      <c r="K550" s="95"/>
      <c r="L550" s="88"/>
      <c r="M550" s="193"/>
      <c r="N550" s="193"/>
      <c r="O550" s="87"/>
      <c r="P550" s="182" t="s">
        <v>642</v>
      </c>
      <c r="Q550" s="183"/>
      <c r="R550" s="183"/>
      <c r="S550" s="183"/>
      <c r="T550" s="183"/>
      <c r="U550" s="183"/>
      <c r="V550" s="186" t="s">
        <v>643</v>
      </c>
      <c r="W550" s="87"/>
      <c r="X550" s="67"/>
      <c r="Y550" s="92"/>
      <c r="Z550" s="92"/>
      <c r="AA550" s="273"/>
      <c r="AB550" s="194">
        <f>AB537+AB549</f>
        <v>25035683</v>
      </c>
      <c r="AC550" s="67">
        <f t="shared" si="44"/>
        <v>0</v>
      </c>
      <c r="AD550" s="253" t="s">
        <v>528</v>
      </c>
      <c r="AE550" s="251"/>
    </row>
    <row r="551" spans="2:31">
      <c r="B551" s="106"/>
      <c r="C551" s="107"/>
      <c r="D551" s="107"/>
      <c r="E551" s="108"/>
      <c r="F551" s="109"/>
      <c r="G551" s="110"/>
      <c r="H551" s="107"/>
      <c r="I551" s="111"/>
      <c r="J551" s="111"/>
      <c r="K551" s="112"/>
      <c r="L551" s="111"/>
      <c r="M551" s="111"/>
      <c r="N551" s="111"/>
      <c r="O551" s="107"/>
      <c r="P551" s="113"/>
      <c r="Q551" s="114"/>
      <c r="R551" s="113"/>
      <c r="S551" s="113"/>
      <c r="T551" s="113"/>
      <c r="U551" s="107"/>
      <c r="V551" s="107"/>
      <c r="W551" s="107"/>
      <c r="X551" s="107"/>
      <c r="Y551" s="113"/>
      <c r="Z551" s="107"/>
      <c r="AA551" s="107"/>
      <c r="AB551" s="107"/>
      <c r="AC551" s="107"/>
      <c r="AD551" s="115"/>
    </row>
    <row r="552" spans="2:31">
      <c r="B552" s="106"/>
      <c r="C552" s="107"/>
      <c r="D552" s="107"/>
      <c r="E552" s="108"/>
      <c r="F552" s="109"/>
      <c r="G552" s="110"/>
      <c r="H552" s="107"/>
      <c r="I552" s="111"/>
      <c r="J552" s="111"/>
      <c r="K552" s="112"/>
      <c r="L552" s="111"/>
      <c r="M552" s="111"/>
      <c r="N552" s="111"/>
      <c r="O552" s="107"/>
      <c r="P552" s="113"/>
      <c r="Q552" s="114"/>
      <c r="R552" s="113"/>
      <c r="S552" s="113"/>
      <c r="T552" s="113"/>
      <c r="U552" s="107"/>
      <c r="V552" s="107" t="s">
        <v>540</v>
      </c>
      <c r="W552" s="107"/>
      <c r="X552" s="107"/>
      <c r="Y552" s="113"/>
      <c r="Z552" s="107"/>
      <c r="AA552" s="107"/>
      <c r="AB552" s="113" t="e">
        <f>#REF!+AB257</f>
        <v>#REF!</v>
      </c>
      <c r="AC552" s="107"/>
      <c r="AD552" s="115"/>
    </row>
    <row r="553" spans="2:31">
      <c r="B553" s="106"/>
      <c r="C553" s="107"/>
      <c r="D553" s="107"/>
      <c r="E553" s="108"/>
      <c r="F553" s="109"/>
      <c r="G553" s="110"/>
      <c r="H553" s="107"/>
      <c r="I553" s="111"/>
      <c r="J553" s="111"/>
      <c r="K553" s="112"/>
      <c r="L553" s="111"/>
      <c r="M553" s="111"/>
      <c r="N553" s="111"/>
      <c r="O553" s="107"/>
      <c r="P553" s="113"/>
      <c r="Q553" s="114"/>
      <c r="R553" s="113"/>
      <c r="S553" s="113"/>
      <c r="T553" s="113"/>
      <c r="U553" s="107"/>
      <c r="V553" s="107" t="s">
        <v>533</v>
      </c>
      <c r="W553" s="107"/>
      <c r="X553" s="107"/>
      <c r="Y553" s="113"/>
      <c r="Z553" s="107"/>
      <c r="AA553" s="107"/>
      <c r="AB553" s="113" t="e">
        <f>AB552/1.18</f>
        <v>#REF!</v>
      </c>
      <c r="AC553" s="107"/>
      <c r="AD553" s="115"/>
    </row>
    <row r="554" spans="2:31">
      <c r="B554" s="106"/>
      <c r="C554" s="107"/>
      <c r="D554" s="107"/>
      <c r="E554" s="108"/>
      <c r="F554" s="109"/>
      <c r="G554" s="110"/>
      <c r="H554" s="107"/>
      <c r="I554" s="111"/>
      <c r="J554" s="111"/>
      <c r="K554" s="112"/>
      <c r="L554" s="111"/>
      <c r="M554" s="111"/>
      <c r="N554" s="111"/>
      <c r="O554" s="107"/>
      <c r="P554" s="113"/>
      <c r="Q554" s="114"/>
      <c r="R554" s="113"/>
      <c r="S554" s="113"/>
      <c r="T554" s="113"/>
      <c r="U554" s="107"/>
      <c r="V554" s="107"/>
      <c r="W554" s="107"/>
      <c r="X554" s="107"/>
      <c r="Y554" s="113"/>
      <c r="Z554" s="107"/>
      <c r="AA554" s="107"/>
      <c r="AB554" s="113"/>
      <c r="AC554" s="107"/>
      <c r="AD554" s="115"/>
    </row>
    <row r="555" spans="2:31">
      <c r="B555" s="116"/>
      <c r="C555" s="117"/>
      <c r="D555" s="117"/>
      <c r="E555" s="289" t="s">
        <v>532</v>
      </c>
      <c r="F555" s="290"/>
      <c r="G555" s="290"/>
      <c r="H555" s="290"/>
      <c r="I555" s="290"/>
      <c r="J555" s="290"/>
      <c r="K555" s="290"/>
      <c r="L555" s="290"/>
      <c r="M555" s="290"/>
      <c r="N555" s="290"/>
      <c r="O555" s="290"/>
      <c r="P555" s="290"/>
      <c r="Q555" s="290"/>
      <c r="R555" s="290"/>
      <c r="S555" s="290"/>
      <c r="T555" s="290"/>
      <c r="U555" s="290"/>
      <c r="V555" s="290"/>
      <c r="W555" s="290"/>
      <c r="X555" s="290"/>
      <c r="Y555" s="290"/>
      <c r="Z555" s="290"/>
      <c r="AA555" s="291"/>
      <c r="AB555" s="118" t="e">
        <f>AB553*1%</f>
        <v>#REF!</v>
      </c>
      <c r="AC555" s="117"/>
      <c r="AD555" s="119"/>
    </row>
    <row r="556" spans="2:31">
      <c r="B556" s="116"/>
      <c r="C556" s="117"/>
      <c r="D556" s="120"/>
      <c r="E556" s="282" t="s">
        <v>534</v>
      </c>
      <c r="F556" s="282"/>
      <c r="G556" s="282"/>
      <c r="H556" s="282"/>
      <c r="I556" s="282"/>
      <c r="J556" s="282"/>
      <c r="K556" s="282"/>
      <c r="L556" s="282"/>
      <c r="M556" s="282"/>
      <c r="N556" s="282"/>
      <c r="O556" s="282"/>
      <c r="P556" s="282"/>
      <c r="Q556" s="282"/>
      <c r="R556" s="282"/>
      <c r="S556" s="282"/>
      <c r="T556" s="282"/>
      <c r="U556" s="282"/>
      <c r="V556" s="282"/>
      <c r="W556" s="282"/>
      <c r="X556" s="282"/>
      <c r="Y556" s="282"/>
      <c r="Z556" s="282"/>
      <c r="AA556" s="282"/>
      <c r="AB556" s="121" t="e">
        <f>AB555*0.1</f>
        <v>#REF!</v>
      </c>
      <c r="AC556" s="117"/>
      <c r="AD556" s="119"/>
    </row>
    <row r="557" spans="2:31">
      <c r="B557" s="116"/>
      <c r="C557" s="117"/>
      <c r="D557" s="120"/>
      <c r="E557" s="282" t="s">
        <v>539</v>
      </c>
      <c r="F557" s="282"/>
      <c r="G557" s="282"/>
      <c r="H557" s="282"/>
      <c r="I557" s="282"/>
      <c r="J557" s="282"/>
      <c r="K557" s="282"/>
      <c r="L557" s="282"/>
      <c r="M557" s="282"/>
      <c r="N557" s="282"/>
      <c r="O557" s="282"/>
      <c r="P557" s="282"/>
      <c r="Q557" s="282"/>
      <c r="R557" s="282"/>
      <c r="S557" s="282"/>
      <c r="T557" s="282"/>
      <c r="U557" s="282"/>
      <c r="V557" s="282"/>
      <c r="W557" s="282"/>
      <c r="X557" s="282"/>
      <c r="Y557" s="282"/>
      <c r="Z557" s="282"/>
      <c r="AA557" s="282"/>
      <c r="AB557" s="122">
        <v>100</v>
      </c>
      <c r="AC557" s="283" t="s">
        <v>541</v>
      </c>
      <c r="AD557" s="284"/>
    </row>
    <row r="558" spans="2:31">
      <c r="B558" s="116"/>
      <c r="C558" s="117"/>
      <c r="D558" s="120"/>
      <c r="E558" s="282" t="s">
        <v>535</v>
      </c>
      <c r="F558" s="282"/>
      <c r="G558" s="282"/>
      <c r="H558" s="282"/>
      <c r="I558" s="282"/>
      <c r="J558" s="282"/>
      <c r="K558" s="282"/>
      <c r="L558" s="282"/>
      <c r="M558" s="282"/>
      <c r="N558" s="282"/>
      <c r="O558" s="282"/>
      <c r="P558" s="282"/>
      <c r="Q558" s="282"/>
      <c r="R558" s="282"/>
      <c r="S558" s="282"/>
      <c r="T558" s="282"/>
      <c r="U558" s="282"/>
      <c r="V558" s="282"/>
      <c r="W558" s="282"/>
      <c r="X558" s="282"/>
      <c r="Y558" s="282"/>
      <c r="Z558" s="282"/>
      <c r="AA558" s="282"/>
      <c r="AB558" s="122">
        <f>AB557*30%</f>
        <v>30</v>
      </c>
      <c r="AC558" s="285"/>
      <c r="AD558" s="286"/>
    </row>
    <row r="559" spans="2:31">
      <c r="B559" s="123"/>
      <c r="C559" s="123"/>
      <c r="D559" s="124"/>
      <c r="E559" s="282" t="s">
        <v>536</v>
      </c>
      <c r="F559" s="282"/>
      <c r="G559" s="282"/>
      <c r="H559" s="282"/>
      <c r="I559" s="282"/>
      <c r="J559" s="282"/>
      <c r="K559" s="282"/>
      <c r="L559" s="282"/>
      <c r="M559" s="282"/>
      <c r="N559" s="282"/>
      <c r="O559" s="282"/>
      <c r="P559" s="282"/>
      <c r="Q559" s="282"/>
      <c r="R559" s="282"/>
      <c r="S559" s="282"/>
      <c r="T559" s="282"/>
      <c r="U559" s="282"/>
      <c r="V559" s="282"/>
      <c r="W559" s="282"/>
      <c r="X559" s="282"/>
      <c r="Y559" s="282"/>
      <c r="Z559" s="282"/>
      <c r="AA559" s="282"/>
      <c r="AB559" s="126">
        <f>AB557*2%</f>
        <v>2</v>
      </c>
      <c r="AC559" s="287"/>
      <c r="AD559" s="288"/>
    </row>
    <row r="560" spans="2:31">
      <c r="B560" s="123"/>
      <c r="C560" s="123"/>
      <c r="D560" s="124"/>
      <c r="E560" s="282" t="s">
        <v>531</v>
      </c>
      <c r="F560" s="282"/>
      <c r="G560" s="282"/>
      <c r="H560" s="282"/>
      <c r="I560" s="282"/>
      <c r="J560" s="282"/>
      <c r="K560" s="282"/>
      <c r="L560" s="282"/>
      <c r="M560" s="282"/>
      <c r="N560" s="282"/>
      <c r="O560" s="282"/>
      <c r="P560" s="282"/>
      <c r="Q560" s="282"/>
      <c r="R560" s="282"/>
      <c r="S560" s="282"/>
      <c r="T560" s="282"/>
      <c r="U560" s="282"/>
      <c r="V560" s="282"/>
      <c r="W560" s="282"/>
      <c r="X560" s="282"/>
      <c r="Y560" s="282"/>
      <c r="Z560" s="282"/>
      <c r="AA560" s="282"/>
      <c r="AB560" s="125" t="e">
        <f>AB553*0.01%</f>
        <v>#REF!</v>
      </c>
      <c r="AC560" s="123"/>
      <c r="AD560" s="123"/>
    </row>
    <row r="561" spans="5:30">
      <c r="F561" s="11"/>
      <c r="G561" s="15"/>
      <c r="H561"/>
      <c r="I561" s="13"/>
      <c r="J561" s="13"/>
      <c r="K561" s="14"/>
      <c r="L561" s="13"/>
      <c r="M561" s="13"/>
      <c r="N561" s="13"/>
      <c r="O561"/>
      <c r="P561" s="44"/>
      <c r="Q561" s="12"/>
      <c r="R561" s="44"/>
      <c r="S561" s="44"/>
      <c r="T561" s="44"/>
      <c r="U561"/>
      <c r="V561"/>
      <c r="W561"/>
      <c r="X561"/>
      <c r="Y561" s="44"/>
      <c r="Z561"/>
      <c r="AA561"/>
      <c r="AB561"/>
      <c r="AC561"/>
      <c r="AD561"/>
    </row>
    <row r="562" spans="5:30">
      <c r="F562" s="11"/>
      <c r="G562" s="15"/>
      <c r="I562" s="13"/>
      <c r="K562" s="14"/>
      <c r="L562" s="13"/>
      <c r="M562" s="13"/>
      <c r="N562" s="13"/>
      <c r="P562" s="45"/>
      <c r="Q562" s="12"/>
      <c r="R562" s="44"/>
      <c r="S562" s="44"/>
      <c r="T562" s="44"/>
      <c r="W562"/>
      <c r="X562"/>
      <c r="Y562" s="44"/>
      <c r="Z562"/>
    </row>
    <row r="563" spans="5:30">
      <c r="F563" s="11"/>
      <c r="G563" s="15"/>
      <c r="I563" s="13"/>
      <c r="K563" s="14"/>
      <c r="L563" s="13"/>
      <c r="M563" s="13"/>
      <c r="N563" s="13"/>
      <c r="P563" s="45"/>
      <c r="Q563" s="12"/>
      <c r="R563" s="44"/>
      <c r="S563" s="44"/>
      <c r="T563" s="44"/>
      <c r="W563"/>
      <c r="X563"/>
      <c r="Y563" s="44"/>
      <c r="Z563"/>
    </row>
    <row r="564" spans="5:30">
      <c r="F564" s="11"/>
      <c r="G564" s="15"/>
      <c r="I564" s="13"/>
      <c r="K564" s="14"/>
      <c r="L564" s="13"/>
      <c r="M564" s="13"/>
      <c r="N564" s="13"/>
      <c r="P564" s="45"/>
      <c r="Q564" s="12"/>
      <c r="R564" s="44"/>
      <c r="S564" s="44"/>
      <c r="T564" s="44"/>
      <c r="W564"/>
      <c r="X564"/>
      <c r="Y564" s="44"/>
      <c r="Z564"/>
    </row>
    <row r="565" spans="5:30">
      <c r="F565" s="11"/>
      <c r="G565" s="15"/>
      <c r="I565" s="13"/>
      <c r="K565" s="14"/>
      <c r="L565" s="13"/>
      <c r="M565" s="13"/>
      <c r="N565" s="13"/>
      <c r="P565" s="45"/>
      <c r="Q565" s="12"/>
      <c r="R565" s="44"/>
      <c r="S565" s="44"/>
      <c r="T565" s="44"/>
      <c r="W565"/>
      <c r="X565"/>
      <c r="Y565" s="44"/>
      <c r="Z565"/>
    </row>
    <row r="566" spans="5:30">
      <c r="F566" s="11"/>
      <c r="G566" s="15"/>
      <c r="I566" s="13"/>
      <c r="K566" s="14"/>
      <c r="L566" s="13"/>
      <c r="M566" s="13"/>
      <c r="N566" s="13"/>
      <c r="P566" s="45"/>
      <c r="Q566" s="12"/>
      <c r="R566" s="44"/>
      <c r="S566" s="44"/>
      <c r="T566" s="44"/>
      <c r="W566"/>
      <c r="X566"/>
      <c r="Y566" s="44"/>
      <c r="Z566"/>
    </row>
    <row r="567" spans="5:30">
      <c r="F567" s="11"/>
      <c r="G567" s="15"/>
      <c r="I567" s="13"/>
      <c r="K567" s="14"/>
      <c r="L567" s="13"/>
      <c r="M567" s="13"/>
      <c r="N567" s="13"/>
      <c r="P567" s="45"/>
      <c r="Q567" s="12"/>
      <c r="R567" s="44"/>
      <c r="S567" s="44"/>
      <c r="T567" s="44"/>
      <c r="W567"/>
      <c r="X567"/>
      <c r="Y567" s="44"/>
      <c r="Z567"/>
    </row>
    <row r="568" spans="5:30" ht="16.2" thickBot="1">
      <c r="E568" s="46"/>
      <c r="F568" s="11"/>
      <c r="G568" s="15"/>
      <c r="I568" s="13"/>
      <c r="K568" s="14"/>
      <c r="L568" s="13"/>
      <c r="M568" s="13"/>
      <c r="N568" s="13"/>
      <c r="P568" s="45"/>
      <c r="Q568" s="12"/>
      <c r="R568" s="44"/>
      <c r="S568" s="44"/>
      <c r="T568" s="44"/>
      <c r="W568"/>
      <c r="X568"/>
      <c r="Y568" s="44"/>
      <c r="Z568"/>
    </row>
    <row r="569" spans="5:30">
      <c r="F569" s="11"/>
      <c r="G569" s="15"/>
      <c r="I569" s="13"/>
      <c r="K569" s="14"/>
      <c r="L569" s="13"/>
      <c r="M569" s="13"/>
      <c r="N569" s="13"/>
      <c r="P569" s="45"/>
      <c r="Q569" s="12"/>
      <c r="R569" s="44"/>
      <c r="S569" s="44"/>
      <c r="T569" s="44"/>
      <c r="W569"/>
      <c r="X569"/>
      <c r="Y569" s="44"/>
      <c r="Z569"/>
    </row>
    <row r="570" spans="5:30">
      <c r="F570" s="11"/>
      <c r="G570" s="15"/>
      <c r="I570" s="13"/>
      <c r="K570" s="14"/>
      <c r="L570" s="13"/>
      <c r="M570" s="13"/>
      <c r="N570" s="13"/>
      <c r="P570" s="45"/>
      <c r="Q570" s="12"/>
      <c r="R570" s="44"/>
      <c r="S570" s="44"/>
      <c r="T570" s="44"/>
      <c r="W570"/>
      <c r="X570"/>
      <c r="Y570" s="44"/>
      <c r="Z570"/>
    </row>
    <row r="571" spans="5:30">
      <c r="F571" s="11"/>
      <c r="G571" s="15"/>
      <c r="I571" s="13"/>
      <c r="K571" s="14"/>
      <c r="L571" s="13"/>
      <c r="M571" s="13"/>
      <c r="N571" s="13"/>
      <c r="P571" s="45"/>
      <c r="Q571" s="12"/>
      <c r="R571" s="44"/>
      <c r="S571" s="44"/>
      <c r="T571" s="44"/>
      <c r="W571"/>
      <c r="X571"/>
      <c r="Y571" s="44"/>
      <c r="Z571"/>
    </row>
    <row r="572" spans="5:30">
      <c r="F572" s="11"/>
      <c r="G572" s="15"/>
      <c r="I572" s="13"/>
      <c r="K572" s="14"/>
      <c r="L572" s="13"/>
      <c r="M572" s="13"/>
      <c r="N572" s="13"/>
      <c r="P572" s="45"/>
      <c r="Q572" s="12"/>
      <c r="R572" s="44"/>
      <c r="S572" s="44"/>
      <c r="T572" s="44"/>
      <c r="W572"/>
      <c r="X572"/>
      <c r="Y572" s="44"/>
      <c r="Z572"/>
    </row>
    <row r="573" spans="5:30">
      <c r="F573" s="11"/>
      <c r="G573" s="15"/>
      <c r="I573" s="13"/>
      <c r="K573" s="14"/>
      <c r="L573" s="13"/>
      <c r="M573" s="13"/>
      <c r="N573" s="13"/>
      <c r="P573" s="45"/>
      <c r="Q573" s="12"/>
      <c r="R573" s="44"/>
      <c r="S573" s="44"/>
      <c r="T573" s="44"/>
      <c r="W573"/>
      <c r="X573"/>
      <c r="Y573" s="44"/>
      <c r="Z573"/>
    </row>
    <row r="574" spans="5:30">
      <c r="F574" s="11"/>
      <c r="G574" s="15"/>
      <c r="I574" s="13"/>
      <c r="K574" s="14"/>
      <c r="L574" s="13"/>
      <c r="M574" s="13"/>
      <c r="N574" s="13"/>
      <c r="P574" s="45"/>
      <c r="Q574" s="12"/>
      <c r="R574" s="44"/>
      <c r="S574" s="44"/>
      <c r="T574" s="44"/>
      <c r="W574"/>
      <c r="X574"/>
      <c r="Y574" s="44"/>
      <c r="Z574"/>
    </row>
    <row r="575" spans="5:30">
      <c r="F575" s="11"/>
      <c r="G575" s="15"/>
      <c r="I575" s="13"/>
      <c r="K575" s="14"/>
      <c r="L575" s="13"/>
      <c r="M575" s="13"/>
      <c r="N575" s="13"/>
      <c r="P575" s="45"/>
      <c r="Q575" s="12"/>
      <c r="R575" s="44"/>
      <c r="S575" s="44"/>
      <c r="T575" s="44"/>
      <c r="W575"/>
      <c r="X575"/>
      <c r="Y575" s="44"/>
      <c r="Z575"/>
    </row>
    <row r="576" spans="5:30">
      <c r="F576" s="11"/>
      <c r="G576" s="15"/>
      <c r="I576" s="13"/>
      <c r="K576" s="14"/>
      <c r="L576" s="13"/>
      <c r="M576" s="13"/>
      <c r="N576" s="13"/>
      <c r="P576" s="45"/>
      <c r="Q576" s="12"/>
      <c r="R576" s="44"/>
      <c r="S576" s="44"/>
      <c r="T576" s="44"/>
      <c r="W576"/>
      <c r="X576"/>
      <c r="Y576" s="44"/>
      <c r="Z576"/>
    </row>
    <row r="577" spans="2:32">
      <c r="F577" s="11"/>
      <c r="G577" s="15"/>
      <c r="I577" s="13"/>
      <c r="K577" s="14"/>
      <c r="L577" s="13"/>
      <c r="M577" s="13"/>
      <c r="N577" s="13"/>
      <c r="P577" s="45"/>
      <c r="Q577" s="12"/>
      <c r="R577" s="44"/>
      <c r="S577" s="44"/>
      <c r="T577" s="44"/>
      <c r="W577"/>
      <c r="X577"/>
      <c r="Y577" s="44"/>
      <c r="Z577"/>
    </row>
    <row r="578" spans="2:32">
      <c r="F578" s="11"/>
      <c r="G578" s="15"/>
      <c r="I578" s="13"/>
      <c r="K578" s="14"/>
      <c r="L578" s="13"/>
      <c r="M578" s="13"/>
      <c r="N578" s="13"/>
      <c r="P578" s="45"/>
      <c r="Q578" s="12"/>
      <c r="R578" s="44"/>
      <c r="S578" s="44"/>
      <c r="T578" s="44"/>
      <c r="W578"/>
      <c r="X578"/>
      <c r="Y578" s="44"/>
      <c r="Z578"/>
    </row>
    <row r="579" spans="2:32">
      <c r="F579" s="11"/>
      <c r="G579" s="15"/>
      <c r="I579" s="13"/>
      <c r="K579" s="14"/>
      <c r="L579" s="13"/>
      <c r="M579" s="13"/>
      <c r="N579" s="13"/>
      <c r="P579" s="45"/>
      <c r="Q579" s="12"/>
      <c r="R579" s="44"/>
      <c r="S579" s="44"/>
      <c r="T579" s="44"/>
      <c r="W579"/>
      <c r="X579"/>
      <c r="Y579" s="44"/>
      <c r="Z579"/>
    </row>
    <row r="580" spans="2:32">
      <c r="F580" s="11"/>
      <c r="G580" s="15"/>
      <c r="I580" s="13"/>
      <c r="K580" s="14"/>
      <c r="L580" s="13"/>
      <c r="M580" s="13"/>
      <c r="N580" s="13"/>
      <c r="P580" s="45"/>
      <c r="Q580" s="12"/>
      <c r="R580" s="44"/>
      <c r="S580" s="44"/>
      <c r="T580" s="44"/>
      <c r="W580"/>
      <c r="X580"/>
      <c r="Y580" s="44"/>
      <c r="Z580"/>
    </row>
    <row r="581" spans="2:32" s="1" customFormat="1">
      <c r="B581"/>
      <c r="C581"/>
      <c r="D581"/>
      <c r="E581" s="11"/>
      <c r="F581" s="11"/>
      <c r="G581" s="15"/>
      <c r="H581" s="8"/>
      <c r="I581" s="13"/>
      <c r="J581" s="7"/>
      <c r="K581" s="14"/>
      <c r="L581" s="13"/>
      <c r="M581" s="13"/>
      <c r="N581" s="13"/>
      <c r="O581" s="4"/>
      <c r="P581" s="45"/>
      <c r="Q581" s="12"/>
      <c r="R581" s="44"/>
      <c r="S581" s="44"/>
      <c r="T581" s="44"/>
      <c r="U581" s="2"/>
      <c r="V581" s="2"/>
      <c r="W581"/>
      <c r="X581"/>
      <c r="Y581" s="44"/>
      <c r="Z581"/>
      <c r="AE581"/>
      <c r="AF581"/>
    </row>
    <row r="582" spans="2:32" s="1" customFormat="1">
      <c r="B582"/>
      <c r="C582"/>
      <c r="D582"/>
      <c r="E582" s="11"/>
      <c r="F582" s="11"/>
      <c r="G582" s="15"/>
      <c r="H582" s="8"/>
      <c r="I582" s="13"/>
      <c r="J582" s="7"/>
      <c r="K582" s="14"/>
      <c r="L582" s="13"/>
      <c r="M582" s="13"/>
      <c r="N582" s="13"/>
      <c r="O582" s="4"/>
      <c r="P582" s="45"/>
      <c r="Q582" s="12"/>
      <c r="R582" s="44"/>
      <c r="S582" s="44"/>
      <c r="T582" s="44"/>
      <c r="U582" s="2"/>
      <c r="V582" s="2"/>
      <c r="W582"/>
      <c r="X582"/>
      <c r="Y582" s="44"/>
      <c r="Z582"/>
      <c r="AE582"/>
      <c r="AF582"/>
    </row>
    <row r="583" spans="2:32" s="1" customFormat="1">
      <c r="B583"/>
      <c r="C583"/>
      <c r="D583"/>
      <c r="E583" s="11"/>
      <c r="F583" s="11"/>
      <c r="G583" s="15"/>
      <c r="H583" s="8"/>
      <c r="I583" s="13"/>
      <c r="J583" s="7"/>
      <c r="K583" s="14"/>
      <c r="L583" s="13"/>
      <c r="M583" s="13"/>
      <c r="N583" s="13"/>
      <c r="O583" s="4"/>
      <c r="P583" s="45"/>
      <c r="Q583" s="12"/>
      <c r="R583" s="44"/>
      <c r="S583" s="44"/>
      <c r="T583" s="44"/>
      <c r="U583" s="2"/>
      <c r="V583" s="2"/>
      <c r="W583"/>
      <c r="X583"/>
      <c r="Y583" s="44"/>
      <c r="Z583"/>
      <c r="AE583"/>
      <c r="AF583"/>
    </row>
    <row r="584" spans="2:32" s="1" customFormat="1">
      <c r="B584"/>
      <c r="C584"/>
      <c r="D584"/>
      <c r="E584" s="11"/>
      <c r="F584" s="11"/>
      <c r="G584" s="15"/>
      <c r="H584" s="8"/>
      <c r="I584" s="13"/>
      <c r="J584" s="7"/>
      <c r="K584" s="14"/>
      <c r="L584" s="13"/>
      <c r="M584" s="13"/>
      <c r="N584" s="13"/>
      <c r="O584" s="4"/>
      <c r="P584" s="45"/>
      <c r="Q584" s="12"/>
      <c r="R584" s="44"/>
      <c r="S584" s="44"/>
      <c r="T584" s="44"/>
      <c r="U584" s="2"/>
      <c r="V584" s="2"/>
      <c r="W584"/>
      <c r="X584"/>
      <c r="Y584" s="44"/>
      <c r="Z584"/>
      <c r="AE584"/>
      <c r="AF584"/>
    </row>
    <row r="585" spans="2:32" s="1" customFormat="1">
      <c r="B585"/>
      <c r="C585"/>
      <c r="D585"/>
      <c r="E585" s="11"/>
      <c r="F585" s="11"/>
      <c r="G585" s="15"/>
      <c r="H585" s="8"/>
      <c r="I585" s="13"/>
      <c r="J585" s="7"/>
      <c r="K585" s="14"/>
      <c r="L585" s="13"/>
      <c r="M585" s="13"/>
      <c r="N585" s="13"/>
      <c r="O585" s="4"/>
      <c r="P585" s="45"/>
      <c r="Q585" s="12"/>
      <c r="R585" s="44"/>
      <c r="S585" s="44"/>
      <c r="T585" s="44"/>
      <c r="U585" s="2"/>
      <c r="V585" s="2"/>
      <c r="W585"/>
      <c r="X585"/>
      <c r="Y585" s="44"/>
      <c r="Z585"/>
      <c r="AE585"/>
      <c r="AF585"/>
    </row>
    <row r="586" spans="2:32" s="1" customFormat="1">
      <c r="B586"/>
      <c r="C586"/>
      <c r="D586"/>
      <c r="E586" s="11"/>
      <c r="F586" s="11"/>
      <c r="G586" s="15"/>
      <c r="H586" s="8"/>
      <c r="I586" s="13"/>
      <c r="J586" s="7"/>
      <c r="K586" s="14"/>
      <c r="L586" s="13"/>
      <c r="M586" s="13"/>
      <c r="N586" s="13"/>
      <c r="O586" s="4"/>
      <c r="P586" s="45"/>
      <c r="Q586" s="12"/>
      <c r="R586" s="44"/>
      <c r="S586" s="44"/>
      <c r="T586" s="44"/>
      <c r="U586" s="2"/>
      <c r="V586" s="2"/>
      <c r="W586"/>
      <c r="X586"/>
      <c r="Y586" s="44"/>
      <c r="Z586"/>
      <c r="AE586"/>
      <c r="AF586"/>
    </row>
    <row r="587" spans="2:32" s="1" customFormat="1">
      <c r="B587"/>
      <c r="C587"/>
      <c r="D587"/>
      <c r="E587" s="11"/>
      <c r="F587" s="11"/>
      <c r="G587" s="15"/>
      <c r="H587" s="8"/>
      <c r="I587" s="13"/>
      <c r="J587" s="7"/>
      <c r="K587" s="14"/>
      <c r="L587" s="13"/>
      <c r="M587" s="13"/>
      <c r="N587" s="13"/>
      <c r="O587" s="4"/>
      <c r="P587" s="45"/>
      <c r="Q587" s="12"/>
      <c r="R587" s="44"/>
      <c r="S587" s="44"/>
      <c r="T587" s="44"/>
      <c r="U587" s="2"/>
      <c r="V587" s="2"/>
      <c r="W587"/>
      <c r="X587"/>
      <c r="Y587" s="44"/>
      <c r="Z587"/>
      <c r="AE587"/>
      <c r="AF587"/>
    </row>
    <row r="588" spans="2:32" s="1" customFormat="1">
      <c r="B588"/>
      <c r="C588"/>
      <c r="D588"/>
      <c r="E588" s="11"/>
      <c r="F588" s="11"/>
      <c r="G588" s="15"/>
      <c r="H588" s="8"/>
      <c r="I588" s="13"/>
      <c r="J588" s="7"/>
      <c r="K588" s="14"/>
      <c r="L588" s="13"/>
      <c r="M588" s="13"/>
      <c r="N588" s="13"/>
      <c r="O588" s="4"/>
      <c r="P588" s="45"/>
      <c r="Q588" s="12"/>
      <c r="R588" s="44"/>
      <c r="S588" s="44"/>
      <c r="T588" s="44"/>
      <c r="U588" s="2"/>
      <c r="V588" s="2"/>
      <c r="W588"/>
      <c r="X588"/>
      <c r="Y588" s="44"/>
      <c r="Z588"/>
      <c r="AE588"/>
      <c r="AF588"/>
    </row>
    <row r="589" spans="2:32" s="1" customFormat="1">
      <c r="B589"/>
      <c r="C589"/>
      <c r="D589"/>
      <c r="E589" s="11"/>
      <c r="F589" s="11"/>
      <c r="G589" s="15"/>
      <c r="H589" s="8"/>
      <c r="I589" s="13"/>
      <c r="J589" s="7"/>
      <c r="K589" s="14"/>
      <c r="L589" s="13"/>
      <c r="M589" s="13"/>
      <c r="N589" s="13"/>
      <c r="O589" s="4"/>
      <c r="P589" s="45"/>
      <c r="Q589" s="12"/>
      <c r="R589" s="44"/>
      <c r="S589" s="44"/>
      <c r="T589" s="44"/>
      <c r="U589" s="2"/>
      <c r="V589" s="2"/>
      <c r="W589"/>
      <c r="X589"/>
      <c r="Y589" s="44"/>
      <c r="Z589"/>
      <c r="AE589"/>
      <c r="AF589"/>
    </row>
    <row r="590" spans="2:32" s="1" customFormat="1">
      <c r="B590"/>
      <c r="C590"/>
      <c r="D590"/>
      <c r="E590" s="11"/>
      <c r="F590" s="11"/>
      <c r="G590" s="15"/>
      <c r="H590" s="8"/>
      <c r="I590" s="13"/>
      <c r="J590" s="7"/>
      <c r="K590" s="14"/>
      <c r="L590" s="13"/>
      <c r="M590" s="13"/>
      <c r="N590" s="13"/>
      <c r="O590" s="4"/>
      <c r="P590" s="45"/>
      <c r="Q590" s="12"/>
      <c r="R590" s="44"/>
      <c r="S590" s="44"/>
      <c r="T590" s="44"/>
      <c r="U590" s="2"/>
      <c r="V590" s="2"/>
      <c r="W590"/>
      <c r="X590"/>
      <c r="Y590" s="44"/>
      <c r="Z590"/>
      <c r="AE590"/>
      <c r="AF590"/>
    </row>
    <row r="591" spans="2:32" s="1" customFormat="1">
      <c r="B591"/>
      <c r="C591"/>
      <c r="D591"/>
      <c r="E591" s="11"/>
      <c r="F591" s="11"/>
      <c r="G591" s="15"/>
      <c r="H591" s="8"/>
      <c r="I591" s="13"/>
      <c r="J591" s="7"/>
      <c r="K591" s="14"/>
      <c r="L591" s="13"/>
      <c r="M591" s="13"/>
      <c r="N591" s="13"/>
      <c r="O591" s="4"/>
      <c r="P591" s="45"/>
      <c r="Q591" s="12"/>
      <c r="R591" s="44"/>
      <c r="S591" s="44"/>
      <c r="T591" s="44"/>
      <c r="U591" s="2"/>
      <c r="V591" s="2"/>
      <c r="W591"/>
      <c r="X591"/>
      <c r="Y591" s="44"/>
      <c r="Z591"/>
      <c r="AE591"/>
      <c r="AF591"/>
    </row>
    <row r="592" spans="2:32" s="1" customFormat="1">
      <c r="B592"/>
      <c r="C592"/>
      <c r="D592"/>
      <c r="E592" s="11"/>
      <c r="F592" s="11"/>
      <c r="G592" s="15"/>
      <c r="H592" s="8"/>
      <c r="I592" s="13"/>
      <c r="J592" s="7"/>
      <c r="K592" s="14"/>
      <c r="L592" s="13"/>
      <c r="M592" s="13"/>
      <c r="N592" s="13"/>
      <c r="O592" s="4"/>
      <c r="P592" s="45"/>
      <c r="Q592" s="12"/>
      <c r="R592" s="44"/>
      <c r="S592" s="44"/>
      <c r="T592" s="44"/>
      <c r="U592" s="2"/>
      <c r="V592" s="2"/>
      <c r="W592"/>
      <c r="X592"/>
      <c r="Y592" s="44"/>
      <c r="Z592"/>
      <c r="AE592"/>
      <c r="AF592"/>
    </row>
    <row r="593" spans="2:32" s="1" customFormat="1">
      <c r="B593"/>
      <c r="C593"/>
      <c r="D593"/>
      <c r="E593" s="11"/>
      <c r="F593" s="11"/>
      <c r="G593" s="15"/>
      <c r="H593" s="8"/>
      <c r="I593" s="13"/>
      <c r="J593" s="7"/>
      <c r="K593" s="14"/>
      <c r="L593" s="13"/>
      <c r="M593" s="13"/>
      <c r="N593" s="13"/>
      <c r="O593" s="4"/>
      <c r="P593" s="45"/>
      <c r="Q593" s="12"/>
      <c r="R593" s="44"/>
      <c r="S593" s="44"/>
      <c r="T593" s="44"/>
      <c r="U593" s="2"/>
      <c r="V593" s="2"/>
      <c r="W593"/>
      <c r="X593"/>
      <c r="Y593" s="44"/>
      <c r="Z593"/>
      <c r="AE593"/>
      <c r="AF593"/>
    </row>
    <row r="594" spans="2:32" s="1" customFormat="1">
      <c r="B594"/>
      <c r="C594"/>
      <c r="D594"/>
      <c r="E594" s="11"/>
      <c r="F594" s="11"/>
      <c r="G594" s="15"/>
      <c r="H594" s="8"/>
      <c r="I594" s="13"/>
      <c r="J594" s="7"/>
      <c r="K594" s="14"/>
      <c r="L594" s="13"/>
      <c r="M594" s="13"/>
      <c r="N594" s="13"/>
      <c r="O594" s="4"/>
      <c r="P594" s="4"/>
      <c r="Q594" s="12"/>
      <c r="R594"/>
      <c r="S594"/>
      <c r="T594"/>
      <c r="U594" s="2"/>
      <c r="V594" s="2"/>
      <c r="W594"/>
      <c r="X594"/>
      <c r="Y594" s="44"/>
      <c r="Z594" s="44"/>
      <c r="AE594"/>
      <c r="AF594"/>
    </row>
    <row r="595" spans="2:32" s="1" customFormat="1">
      <c r="B595"/>
      <c r="C595"/>
      <c r="D595"/>
      <c r="E595" s="11"/>
      <c r="F595" s="11"/>
      <c r="G595" s="15"/>
      <c r="H595" s="8"/>
      <c r="I595" s="13"/>
      <c r="J595" s="7"/>
      <c r="K595" s="14"/>
      <c r="L595" s="13"/>
      <c r="M595" s="13"/>
      <c r="N595" s="13"/>
      <c r="O595" s="4"/>
      <c r="P595" s="4"/>
      <c r="Q595" s="12"/>
      <c r="R595"/>
      <c r="S595"/>
      <c r="T595"/>
      <c r="U595" s="2"/>
      <c r="V595" s="2"/>
      <c r="W595"/>
      <c r="X595"/>
      <c r="Y595"/>
      <c r="Z595"/>
      <c r="AE595"/>
      <c r="AF595"/>
    </row>
    <row r="596" spans="2:32" s="1" customFormat="1" ht="15.6">
      <c r="B596"/>
      <c r="C596"/>
      <c r="D596"/>
      <c r="E596" s="43"/>
      <c r="F596" s="43"/>
      <c r="G596" s="42"/>
      <c r="H596" s="17"/>
      <c r="I596" s="13"/>
      <c r="J596" s="7"/>
      <c r="K596" s="14"/>
      <c r="L596" s="13"/>
      <c r="M596" s="13"/>
      <c r="N596" s="13"/>
      <c r="O596" s="4"/>
      <c r="P596" s="4"/>
      <c r="Q596" s="12"/>
      <c r="R596"/>
      <c r="S596"/>
      <c r="T596"/>
      <c r="U596" s="2"/>
      <c r="V596" s="2"/>
      <c r="W596"/>
      <c r="X596"/>
      <c r="Y596"/>
      <c r="Z596"/>
      <c r="AE596"/>
      <c r="AF596"/>
    </row>
    <row r="597" spans="2:32" s="1" customFormat="1">
      <c r="B597" s="34"/>
      <c r="C597"/>
      <c r="D597"/>
      <c r="E597" s="11"/>
      <c r="F597" s="11"/>
      <c r="G597" s="18"/>
      <c r="H597" s="31"/>
      <c r="I597" s="16"/>
      <c r="J597" s="38"/>
      <c r="K597" s="14"/>
      <c r="L597" s="16"/>
      <c r="M597" s="16"/>
      <c r="N597" s="16"/>
      <c r="O597" s="4"/>
      <c r="P597" s="20"/>
      <c r="Q597" s="12"/>
      <c r="R597" s="19"/>
      <c r="S597" s="19"/>
      <c r="T597" s="19"/>
      <c r="U597" s="41"/>
      <c r="V597" s="26"/>
      <c r="W597">
        <v>80</v>
      </c>
      <c r="X597"/>
      <c r="Y597"/>
      <c r="Z597"/>
      <c r="AE597"/>
      <c r="AF597"/>
    </row>
    <row r="598" spans="2:32" s="1" customFormat="1">
      <c r="B598" s="34"/>
      <c r="C598"/>
      <c r="D598"/>
      <c r="E598" s="11"/>
      <c r="F598" s="11"/>
      <c r="G598" s="18"/>
      <c r="H598" s="31"/>
      <c r="I598" s="16"/>
      <c r="J598" s="38"/>
      <c r="K598" s="14"/>
      <c r="L598" s="16"/>
      <c r="M598" s="16"/>
      <c r="N598" s="16"/>
      <c r="O598" s="4"/>
      <c r="P598" s="20"/>
      <c r="Q598" s="12"/>
      <c r="R598" s="19"/>
      <c r="S598" s="19"/>
      <c r="T598" s="19"/>
      <c r="U598" s="41"/>
      <c r="V598" s="26"/>
      <c r="W598">
        <v>24.1</v>
      </c>
      <c r="X598"/>
      <c r="Y598"/>
      <c r="Z598"/>
      <c r="AE598"/>
      <c r="AF598"/>
    </row>
    <row r="599" spans="2:32" s="1" customFormat="1">
      <c r="B599" s="34"/>
      <c r="C599"/>
      <c r="D599"/>
      <c r="E599" s="11"/>
      <c r="F599" s="11"/>
      <c r="G599" s="18"/>
      <c r="H599" s="31"/>
      <c r="I599" s="16"/>
      <c r="J599" s="38"/>
      <c r="K599" s="14"/>
      <c r="L599" s="16"/>
      <c r="M599" s="16"/>
      <c r="N599" s="16"/>
      <c r="O599" s="4"/>
      <c r="P599" s="20"/>
      <c r="Q599" s="12"/>
      <c r="R599" s="19"/>
      <c r="S599" s="19"/>
      <c r="T599" s="19"/>
      <c r="U599" s="41"/>
      <c r="V599" s="26"/>
      <c r="W599">
        <v>827.13</v>
      </c>
      <c r="X599"/>
      <c r="Y599"/>
      <c r="Z599"/>
      <c r="AE599"/>
      <c r="AF599"/>
    </row>
    <row r="600" spans="2:32" s="1" customFormat="1">
      <c r="B600" s="34"/>
      <c r="C600"/>
      <c r="D600"/>
      <c r="E600" s="11"/>
      <c r="F600" s="11"/>
      <c r="G600" s="18"/>
      <c r="H600" s="31"/>
      <c r="I600" s="16"/>
      <c r="J600" s="38"/>
      <c r="K600" s="14"/>
      <c r="L600" s="16"/>
      <c r="M600" s="16"/>
      <c r="N600" s="16"/>
      <c r="O600" s="4"/>
      <c r="P600" s="20"/>
      <c r="Q600" s="12"/>
      <c r="R600" s="19"/>
      <c r="S600" s="19"/>
      <c r="T600" s="19"/>
      <c r="U600" s="41"/>
      <c r="V600" s="26"/>
      <c r="W600" s="34">
        <v>1</v>
      </c>
      <c r="X600"/>
      <c r="Y600"/>
      <c r="Z600"/>
      <c r="AE600"/>
      <c r="AF600"/>
    </row>
    <row r="601" spans="2:32" s="1" customFormat="1">
      <c r="B601" s="34"/>
      <c r="C601"/>
      <c r="D601"/>
      <c r="E601" s="11"/>
      <c r="F601" s="11"/>
      <c r="G601" s="18"/>
      <c r="H601" s="31"/>
      <c r="I601" s="16"/>
      <c r="J601" s="38"/>
      <c r="K601" s="14"/>
      <c r="L601" s="16"/>
      <c r="M601" s="16"/>
      <c r="N601" s="16"/>
      <c r="O601" s="4"/>
      <c r="P601" s="20"/>
      <c r="Q601" s="12"/>
      <c r="R601" s="19"/>
      <c r="S601" s="19"/>
      <c r="T601" s="19"/>
      <c r="U601" s="41"/>
      <c r="V601" s="26"/>
      <c r="W601" s="34">
        <v>7</v>
      </c>
      <c r="X601"/>
      <c r="Y601"/>
      <c r="Z601"/>
      <c r="AE601"/>
      <c r="AF601"/>
    </row>
    <row r="602" spans="2:32" s="1" customFormat="1">
      <c r="B602" s="34"/>
      <c r="C602"/>
      <c r="D602"/>
      <c r="E602" s="11"/>
      <c r="F602" s="11"/>
      <c r="G602" s="18"/>
      <c r="H602" s="31"/>
      <c r="I602" s="16"/>
      <c r="J602" s="38"/>
      <c r="K602" s="14"/>
      <c r="L602" s="16"/>
      <c r="M602" s="16"/>
      <c r="N602" s="16"/>
      <c r="O602" s="4"/>
      <c r="P602" s="20"/>
      <c r="Q602" s="12"/>
      <c r="R602" s="19"/>
      <c r="S602" s="19"/>
      <c r="T602" s="19"/>
      <c r="U602" s="41"/>
      <c r="V602" s="26"/>
      <c r="W602" s="34">
        <v>1</v>
      </c>
      <c r="X602"/>
      <c r="Y602"/>
      <c r="Z602"/>
      <c r="AE602"/>
      <c r="AF602"/>
    </row>
    <row r="603" spans="2:32" s="1" customFormat="1">
      <c r="B603" s="34"/>
      <c r="C603"/>
      <c r="D603"/>
      <c r="E603" s="11"/>
      <c r="F603" s="11"/>
      <c r="G603" s="18"/>
      <c r="H603" s="31"/>
      <c r="I603" s="16"/>
      <c r="J603" s="38"/>
      <c r="K603" s="14"/>
      <c r="L603" s="16"/>
      <c r="M603" s="16"/>
      <c r="N603" s="16"/>
      <c r="O603" s="4"/>
      <c r="P603" s="20"/>
      <c r="Q603" s="12"/>
      <c r="R603" s="19"/>
      <c r="S603" s="19"/>
      <c r="T603" s="19"/>
      <c r="U603" s="41"/>
      <c r="V603" s="26"/>
      <c r="W603" s="34">
        <v>1</v>
      </c>
      <c r="X603"/>
      <c r="Y603"/>
      <c r="Z603"/>
      <c r="AE603"/>
      <c r="AF603"/>
    </row>
    <row r="604" spans="2:32" s="1" customFormat="1">
      <c r="B604" s="34"/>
      <c r="C604"/>
      <c r="D604"/>
      <c r="E604" s="11"/>
      <c r="F604" s="11"/>
      <c r="G604" s="18"/>
      <c r="H604" s="31"/>
      <c r="I604" s="16"/>
      <c r="J604" s="38"/>
      <c r="K604" s="14"/>
      <c r="L604" s="16"/>
      <c r="M604" s="16"/>
      <c r="N604" s="16"/>
      <c r="O604" s="4"/>
      <c r="P604" s="20"/>
      <c r="Q604" s="12"/>
      <c r="R604" s="19"/>
      <c r="S604" s="19"/>
      <c r="T604" s="19"/>
      <c r="U604" s="41"/>
      <c r="V604" s="26"/>
      <c r="W604" s="34">
        <v>1</v>
      </c>
      <c r="X604"/>
      <c r="Y604"/>
      <c r="Z604"/>
      <c r="AE604"/>
      <c r="AF604"/>
    </row>
    <row r="605" spans="2:32" s="1" customFormat="1">
      <c r="B605" s="34"/>
      <c r="C605"/>
      <c r="D605"/>
      <c r="E605" s="11"/>
      <c r="F605" s="11"/>
      <c r="G605" s="18"/>
      <c r="H605" s="31"/>
      <c r="I605" s="16"/>
      <c r="J605" s="38"/>
      <c r="K605" s="14"/>
      <c r="L605" s="16"/>
      <c r="M605" s="16"/>
      <c r="N605" s="16"/>
      <c r="O605" s="4"/>
      <c r="P605" s="20"/>
      <c r="Q605" s="12"/>
      <c r="R605" s="19"/>
      <c r="S605" s="19"/>
      <c r="T605" s="19"/>
      <c r="U605" s="41"/>
      <c r="V605" s="26"/>
      <c r="W605" s="34">
        <v>1</v>
      </c>
      <c r="X605"/>
      <c r="Y605"/>
      <c r="Z605"/>
      <c r="AE605"/>
      <c r="AF605"/>
    </row>
    <row r="606" spans="2:32" s="1" customFormat="1">
      <c r="B606" s="34"/>
      <c r="C606"/>
      <c r="D606"/>
      <c r="E606" s="11"/>
      <c r="F606" s="11"/>
      <c r="G606" s="18"/>
      <c r="H606" s="31"/>
      <c r="I606" s="16"/>
      <c r="J606" s="38"/>
      <c r="K606" s="14"/>
      <c r="L606" s="16"/>
      <c r="M606" s="16"/>
      <c r="N606" s="16"/>
      <c r="O606" s="4"/>
      <c r="P606" s="20"/>
      <c r="Q606" s="12"/>
      <c r="R606" s="19"/>
      <c r="S606" s="19"/>
      <c r="T606" s="19"/>
      <c r="U606" s="41"/>
      <c r="V606" s="26"/>
      <c r="W606" s="34">
        <v>1</v>
      </c>
      <c r="X606"/>
      <c r="Y606"/>
      <c r="Z606"/>
      <c r="AE606"/>
      <c r="AF606"/>
    </row>
    <row r="607" spans="2:32" s="1" customFormat="1">
      <c r="B607" s="34"/>
      <c r="C607"/>
      <c r="D607"/>
      <c r="E607" s="11"/>
      <c r="F607" s="11"/>
      <c r="G607" s="18"/>
      <c r="H607" s="31"/>
      <c r="I607" s="16"/>
      <c r="J607" s="38"/>
      <c r="K607" s="14"/>
      <c r="L607" s="16"/>
      <c r="M607" s="16"/>
      <c r="N607" s="16"/>
      <c r="O607" s="4"/>
      <c r="P607" s="20"/>
      <c r="Q607" s="12"/>
      <c r="R607" s="19"/>
      <c r="S607" s="19"/>
      <c r="T607" s="19"/>
      <c r="U607" s="41"/>
      <c r="V607" s="26"/>
      <c r="W607" s="34">
        <v>1</v>
      </c>
      <c r="X607"/>
      <c r="Y607"/>
      <c r="Z607"/>
      <c r="AE607"/>
      <c r="AF607"/>
    </row>
    <row r="608" spans="2:32" s="1" customFormat="1">
      <c r="B608" s="34"/>
      <c r="C608"/>
      <c r="D608"/>
      <c r="E608" s="11"/>
      <c r="F608" s="11"/>
      <c r="G608" s="18"/>
      <c r="H608" s="31"/>
      <c r="I608" s="16"/>
      <c r="J608" s="38"/>
      <c r="K608" s="14"/>
      <c r="L608" s="16"/>
      <c r="M608" s="16"/>
      <c r="N608" s="16"/>
      <c r="O608" s="4"/>
      <c r="P608" s="20"/>
      <c r="Q608" s="12"/>
      <c r="R608" s="19"/>
      <c r="S608" s="19"/>
      <c r="T608" s="19"/>
      <c r="U608" s="41"/>
      <c r="V608" s="26"/>
      <c r="W608" s="34">
        <v>1</v>
      </c>
      <c r="X608"/>
      <c r="Y608"/>
      <c r="Z608"/>
      <c r="AE608"/>
      <c r="AF608"/>
    </row>
    <row r="609" spans="2:32" s="1" customFormat="1" ht="15.6">
      <c r="B609" s="34"/>
      <c r="C609"/>
      <c r="D609"/>
      <c r="E609" s="40"/>
      <c r="F609" s="40"/>
      <c r="G609" s="39"/>
      <c r="H609" s="17"/>
      <c r="I609" s="16"/>
      <c r="J609" s="38"/>
      <c r="K609" s="14"/>
      <c r="L609" s="16"/>
      <c r="M609" s="16"/>
      <c r="N609" s="16"/>
      <c r="O609" s="4"/>
      <c r="P609" s="20"/>
      <c r="Q609" s="12"/>
      <c r="R609" s="19"/>
      <c r="S609" s="19"/>
      <c r="T609" s="19"/>
      <c r="U609" s="2"/>
      <c r="V609" s="26"/>
      <c r="W609"/>
      <c r="X609"/>
      <c r="Y609"/>
      <c r="Z609"/>
      <c r="AE609"/>
      <c r="AF609"/>
    </row>
    <row r="610" spans="2:32" s="1" customFormat="1">
      <c r="B610" s="34"/>
      <c r="C610"/>
      <c r="D610"/>
      <c r="E610" s="11"/>
      <c r="F610" s="11"/>
      <c r="G610" s="18"/>
      <c r="H610" s="17"/>
      <c r="I610" s="16"/>
      <c r="J610" s="38"/>
      <c r="K610" s="14"/>
      <c r="L610" s="16"/>
      <c r="M610" s="16"/>
      <c r="N610" s="16"/>
      <c r="O610" s="4"/>
      <c r="P610" s="20"/>
      <c r="Q610" s="12"/>
      <c r="R610" s="19"/>
      <c r="S610" s="19"/>
      <c r="T610" s="19"/>
      <c r="U610" s="2"/>
      <c r="V610" s="26"/>
      <c r="W610"/>
      <c r="X610"/>
      <c r="Y610"/>
      <c r="Z610"/>
      <c r="AE610"/>
      <c r="AF610"/>
    </row>
    <row r="611" spans="2:32" s="1" customFormat="1">
      <c r="B611" s="34"/>
      <c r="C611"/>
      <c r="D611"/>
      <c r="E611" s="11"/>
      <c r="F611" s="11"/>
      <c r="G611" s="18"/>
      <c r="H611" s="17"/>
      <c r="I611" s="16"/>
      <c r="J611" s="38"/>
      <c r="K611" s="14"/>
      <c r="L611" s="16"/>
      <c r="M611" s="16"/>
      <c r="N611" s="16"/>
      <c r="O611" s="4"/>
      <c r="P611" s="20"/>
      <c r="Q611" s="12"/>
      <c r="R611" s="19"/>
      <c r="S611" s="19"/>
      <c r="T611" s="19"/>
      <c r="U611" s="2"/>
      <c r="V611" s="2"/>
      <c r="W611"/>
      <c r="X611" s="19"/>
      <c r="Y611"/>
      <c r="Z611"/>
      <c r="AE611"/>
      <c r="AF611"/>
    </row>
    <row r="612" spans="2:32" s="1" customFormat="1">
      <c r="B612" s="34"/>
      <c r="C612"/>
      <c r="D612"/>
      <c r="E612" s="11"/>
      <c r="F612" s="11"/>
      <c r="G612" s="18"/>
      <c r="H612" s="17"/>
      <c r="I612" s="16"/>
      <c r="J612" s="38"/>
      <c r="K612" s="14"/>
      <c r="L612" s="16"/>
      <c r="M612" s="16"/>
      <c r="N612" s="16"/>
      <c r="O612" s="4"/>
      <c r="P612" s="20"/>
      <c r="Q612" s="12"/>
      <c r="R612" s="19"/>
      <c r="S612" s="19"/>
      <c r="T612" s="19"/>
      <c r="U612" s="2"/>
      <c r="V612" s="2"/>
      <c r="W612"/>
      <c r="X612" s="19"/>
      <c r="Y612"/>
      <c r="Z612"/>
      <c r="AE612"/>
      <c r="AF612"/>
    </row>
    <row r="613" spans="2:32" s="1" customFormat="1">
      <c r="B613" s="34"/>
      <c r="C613"/>
      <c r="D613"/>
      <c r="E613" s="11"/>
      <c r="F613" s="11"/>
      <c r="G613" s="18"/>
      <c r="H613" s="17"/>
      <c r="I613" s="16"/>
      <c r="J613" s="37"/>
      <c r="K613" s="28"/>
      <c r="L613" s="27"/>
      <c r="M613" s="27"/>
      <c r="N613" s="27"/>
      <c r="O613" s="4"/>
      <c r="P613" s="20"/>
      <c r="Q613" s="12"/>
      <c r="R613" s="19"/>
      <c r="S613" s="19"/>
      <c r="T613" s="19"/>
      <c r="U613" s="36"/>
      <c r="V613" s="2"/>
      <c r="W613" s="25">
        <v>470</v>
      </c>
      <c r="X613"/>
      <c r="Y613"/>
      <c r="Z613"/>
      <c r="AE613"/>
      <c r="AF613"/>
    </row>
    <row r="614" spans="2:32" s="1" customFormat="1">
      <c r="B614" s="34"/>
      <c r="C614"/>
      <c r="D614"/>
      <c r="E614" s="11"/>
      <c r="F614" s="11"/>
      <c r="G614" s="18"/>
      <c r="H614" s="17"/>
      <c r="I614" s="16"/>
      <c r="J614" s="37"/>
      <c r="K614" s="28"/>
      <c r="L614" s="27"/>
      <c r="M614" s="27"/>
      <c r="N614" s="27"/>
      <c r="O614" s="4"/>
      <c r="P614" s="20"/>
      <c r="Q614" s="12"/>
      <c r="R614" s="19"/>
      <c r="S614" s="19"/>
      <c r="T614" s="19"/>
      <c r="U614" s="36"/>
      <c r="V614" s="2"/>
      <c r="W614" s="25">
        <v>88.5</v>
      </c>
      <c r="X614"/>
      <c r="Y614"/>
      <c r="Z614"/>
      <c r="AE614"/>
      <c r="AF614"/>
    </row>
    <row r="615" spans="2:32" s="1" customFormat="1">
      <c r="B615" s="34"/>
      <c r="C615"/>
      <c r="D615"/>
      <c r="E615" s="11"/>
      <c r="F615" s="11"/>
      <c r="G615" s="18"/>
      <c r="H615" s="17"/>
      <c r="I615" s="16"/>
      <c r="J615" s="37"/>
      <c r="K615" s="28"/>
      <c r="L615" s="27"/>
      <c r="M615" s="27"/>
      <c r="N615" s="27"/>
      <c r="O615" s="4"/>
      <c r="P615" s="20"/>
      <c r="Q615" s="12"/>
      <c r="R615" s="19"/>
      <c r="S615" s="19"/>
      <c r="T615" s="19"/>
      <c r="U615" s="36"/>
      <c r="V615" s="2"/>
      <c r="W615" s="25">
        <v>61.5</v>
      </c>
      <c r="X615"/>
      <c r="Y615"/>
      <c r="Z615"/>
      <c r="AE615"/>
      <c r="AF615"/>
    </row>
    <row r="616" spans="2:32" s="1" customFormat="1">
      <c r="B616" s="34"/>
      <c r="C616"/>
      <c r="D616"/>
      <c r="E616" s="33"/>
      <c r="F616" s="33"/>
      <c r="G616" s="32"/>
      <c r="H616" s="31"/>
      <c r="I616"/>
      <c r="J616" s="30"/>
      <c r="K616" s="12"/>
      <c r="L616" s="19"/>
      <c r="M616" s="19"/>
      <c r="N616" s="19"/>
      <c r="O616" s="29"/>
      <c r="P616" s="29"/>
      <c r="Q616" s="28"/>
      <c r="R616" s="27"/>
      <c r="S616" s="27"/>
      <c r="T616" s="27"/>
      <c r="U616" s="35"/>
      <c r="V616" s="2"/>
      <c r="W616" s="25">
        <v>147</v>
      </c>
      <c r="X616"/>
      <c r="Y616"/>
      <c r="Z616"/>
      <c r="AE616"/>
      <c r="AF616"/>
    </row>
    <row r="617" spans="2:32" s="1" customFormat="1">
      <c r="B617" s="34"/>
      <c r="C617"/>
      <c r="D617"/>
      <c r="E617" s="33"/>
      <c r="F617" s="33"/>
      <c r="G617" s="32"/>
      <c r="H617" s="31"/>
      <c r="I617"/>
      <c r="J617" s="30"/>
      <c r="K617" s="12"/>
      <c r="L617" s="19"/>
      <c r="M617" s="19"/>
      <c r="N617" s="19"/>
      <c r="O617" s="29"/>
      <c r="P617" s="29"/>
      <c r="Q617" s="28"/>
      <c r="R617" s="27"/>
      <c r="S617" s="27"/>
      <c r="T617" s="27"/>
      <c r="U617" s="26"/>
      <c r="V617" s="2"/>
      <c r="W617" s="25">
        <f>493.1+41.2</f>
        <v>534.30000000000007</v>
      </c>
      <c r="X617"/>
      <c r="Y617"/>
      <c r="Z617"/>
      <c r="AE617"/>
      <c r="AF617"/>
    </row>
    <row r="618" spans="2:32" s="1" customFormat="1">
      <c r="B618"/>
      <c r="C618"/>
      <c r="D618"/>
      <c r="E618" s="11"/>
      <c r="F618" s="24"/>
      <c r="G618" s="15"/>
      <c r="H618" s="8"/>
      <c r="I618" s="13"/>
      <c r="J618" s="7"/>
      <c r="K618" s="22"/>
      <c r="L618" s="23"/>
      <c r="M618" s="13"/>
      <c r="N618" s="13"/>
      <c r="O618" s="4"/>
      <c r="P618" s="4"/>
      <c r="Q618" s="12"/>
      <c r="R618"/>
      <c r="S618"/>
      <c r="T618"/>
      <c r="U618" s="2"/>
      <c r="V618" s="2"/>
      <c r="W618" s="22">
        <f>K618</f>
        <v>0</v>
      </c>
      <c r="X618" s="21">
        <f>W618*G618</f>
        <v>0</v>
      </c>
      <c r="Y618" s="19"/>
      <c r="Z618" s="19"/>
      <c r="AE618"/>
      <c r="AF618"/>
    </row>
    <row r="619" spans="2:32" s="1" customFormat="1">
      <c r="B619"/>
      <c r="C619"/>
      <c r="D619"/>
      <c r="E619" s="11"/>
      <c r="F619" s="11"/>
      <c r="G619" s="18"/>
      <c r="H619" s="17"/>
      <c r="I619" s="16"/>
      <c r="J619" s="7"/>
      <c r="K619" s="14"/>
      <c r="L619" s="13"/>
      <c r="M619" s="13"/>
      <c r="N619" s="13"/>
      <c r="O619" s="4"/>
      <c r="P619" s="20"/>
      <c r="Q619" s="12"/>
      <c r="R619" s="19"/>
      <c r="S619" s="19"/>
      <c r="T619" s="19"/>
      <c r="U619" s="2"/>
      <c r="V619" s="2"/>
      <c r="W619"/>
      <c r="X619"/>
      <c r="Y619"/>
      <c r="Z619"/>
      <c r="AE619"/>
      <c r="AF619"/>
    </row>
    <row r="620" spans="2:32" s="1" customFormat="1">
      <c r="B620"/>
      <c r="C620"/>
      <c r="D620"/>
      <c r="E620" s="11"/>
      <c r="F620" s="11"/>
      <c r="G620" s="18"/>
      <c r="H620" s="17"/>
      <c r="I620" s="16"/>
      <c r="J620" s="7"/>
      <c r="K620" s="14"/>
      <c r="L620" s="13"/>
      <c r="M620" s="13"/>
      <c r="N620" s="13"/>
      <c r="O620" s="4"/>
      <c r="P620" s="20"/>
      <c r="Q620" s="12"/>
      <c r="R620" s="19"/>
      <c r="S620" s="19"/>
      <c r="T620" s="19"/>
      <c r="U620" s="2"/>
      <c r="V620" s="2"/>
      <c r="W620"/>
      <c r="X620"/>
      <c r="Y620"/>
      <c r="Z620"/>
      <c r="AE620"/>
      <c r="AF620"/>
    </row>
    <row r="621" spans="2:32" s="1" customFormat="1">
      <c r="B621"/>
      <c r="C621"/>
      <c r="D621"/>
      <c r="E621" s="11"/>
      <c r="F621" s="11"/>
      <c r="G621" s="18"/>
      <c r="H621" s="17"/>
      <c r="I621" s="16"/>
      <c r="J621" s="7"/>
      <c r="K621" s="14"/>
      <c r="L621" s="13"/>
      <c r="M621" s="13"/>
      <c r="N621" s="13"/>
      <c r="O621" s="4"/>
      <c r="P621" s="4"/>
      <c r="Q621" s="12"/>
      <c r="R621"/>
      <c r="S621"/>
      <c r="T621"/>
      <c r="U621" s="2"/>
      <c r="V621" s="2"/>
      <c r="W621"/>
      <c r="X621"/>
      <c r="Y621"/>
      <c r="Z621"/>
      <c r="AE621"/>
      <c r="AF621"/>
    </row>
    <row r="622" spans="2:32" s="1" customFormat="1">
      <c r="B622"/>
      <c r="C622"/>
      <c r="D622"/>
      <c r="E622" s="11"/>
      <c r="F622" s="11"/>
      <c r="G622" s="18"/>
      <c r="H622" s="17"/>
      <c r="I622" s="16"/>
      <c r="J622" s="7"/>
      <c r="K622" s="14"/>
      <c r="L622" s="13"/>
      <c r="M622" s="13"/>
      <c r="N622" s="13"/>
      <c r="O622" s="4"/>
      <c r="P622" s="4"/>
      <c r="Q622" s="12"/>
      <c r="R622"/>
      <c r="S622"/>
      <c r="T622"/>
      <c r="U622" s="2"/>
      <c r="V622" s="2"/>
      <c r="W622"/>
      <c r="X622"/>
      <c r="Y622"/>
      <c r="Z622"/>
      <c r="AE622"/>
      <c r="AF622"/>
    </row>
    <row r="623" spans="2:32" s="1" customFormat="1">
      <c r="B623"/>
      <c r="C623"/>
      <c r="D623"/>
      <c r="E623" s="11"/>
      <c r="F623" s="11"/>
      <c r="G623" s="15"/>
      <c r="H623" s="8"/>
      <c r="I623" s="16"/>
      <c r="J623" s="7"/>
      <c r="K623" s="14"/>
      <c r="L623" s="13"/>
      <c r="M623" s="13"/>
      <c r="N623" s="13"/>
      <c r="O623" s="4"/>
      <c r="P623" s="4"/>
      <c r="Q623" s="12"/>
      <c r="R623"/>
      <c r="S623"/>
      <c r="T623"/>
      <c r="U623" s="2"/>
      <c r="V623" s="2"/>
      <c r="W623"/>
      <c r="X623"/>
      <c r="Y623"/>
      <c r="Z623"/>
      <c r="AE623"/>
      <c r="AF623"/>
    </row>
    <row r="624" spans="2:32" s="1" customFormat="1">
      <c r="B624"/>
      <c r="C624"/>
      <c r="D624"/>
      <c r="E624" s="11"/>
      <c r="F624" s="11"/>
      <c r="G624" s="15"/>
      <c r="H624" s="8"/>
      <c r="I624" s="13"/>
      <c r="J624" s="7"/>
      <c r="K624" s="14"/>
      <c r="L624" s="13"/>
      <c r="M624" s="13"/>
      <c r="N624" s="13"/>
      <c r="O624" s="4"/>
      <c r="P624" s="4"/>
      <c r="Q624" s="12"/>
      <c r="R624"/>
      <c r="S624"/>
      <c r="T624"/>
      <c r="U624" s="2"/>
      <c r="V624" s="2"/>
      <c r="W624"/>
      <c r="X624"/>
      <c r="Y624"/>
      <c r="Z624"/>
      <c r="AE624"/>
      <c r="AF624"/>
    </row>
    <row r="625" spans="2:32" s="1" customFormat="1">
      <c r="B625"/>
      <c r="C625"/>
      <c r="D625"/>
      <c r="E625" s="11"/>
      <c r="F625" s="11"/>
      <c r="G625" s="15"/>
      <c r="H625" s="8"/>
      <c r="I625" s="13"/>
      <c r="J625" s="7"/>
      <c r="K625" s="14"/>
      <c r="L625" s="13"/>
      <c r="M625" s="13"/>
      <c r="N625" s="13"/>
      <c r="O625" s="4"/>
      <c r="P625" s="4"/>
      <c r="Q625" s="12"/>
      <c r="R625"/>
      <c r="S625"/>
      <c r="T625"/>
      <c r="U625" s="2"/>
      <c r="V625" s="2"/>
      <c r="W625"/>
      <c r="X625"/>
      <c r="Y625"/>
      <c r="Z625"/>
      <c r="AE625"/>
      <c r="AF625"/>
    </row>
    <row r="626" spans="2:32" s="1" customFormat="1">
      <c r="B626"/>
      <c r="C626"/>
      <c r="D626"/>
      <c r="E626" s="11"/>
      <c r="F626" s="11"/>
      <c r="G626" s="15"/>
      <c r="H626" s="8"/>
      <c r="I626" s="13"/>
      <c r="J626" s="7"/>
      <c r="K626" s="14"/>
      <c r="L626" s="13"/>
      <c r="M626" s="13"/>
      <c r="N626" s="13"/>
      <c r="O626" s="4"/>
      <c r="P626" s="4"/>
      <c r="Q626" s="12"/>
      <c r="R626"/>
      <c r="S626"/>
      <c r="T626"/>
      <c r="U626" s="2"/>
      <c r="V626" s="2"/>
      <c r="W626"/>
      <c r="X626"/>
      <c r="Y626"/>
      <c r="Z626"/>
      <c r="AE626"/>
      <c r="AF626"/>
    </row>
    <row r="627" spans="2:32" s="1" customFormat="1">
      <c r="B627"/>
      <c r="C627"/>
      <c r="D627"/>
      <c r="E627" s="11"/>
      <c r="F627" s="11"/>
      <c r="G627" s="15"/>
      <c r="H627" s="8"/>
      <c r="I627" s="13"/>
      <c r="J627" s="7"/>
      <c r="K627" s="14"/>
      <c r="L627" s="13"/>
      <c r="M627" s="13"/>
      <c r="N627" s="13"/>
      <c r="O627" s="4"/>
      <c r="P627" s="4"/>
      <c r="Q627" s="12"/>
      <c r="R627"/>
      <c r="S627"/>
      <c r="T627"/>
      <c r="U627" s="2"/>
      <c r="V627" s="2"/>
      <c r="W627"/>
      <c r="X627"/>
      <c r="Y627"/>
      <c r="Z627"/>
      <c r="AE627"/>
      <c r="AF627"/>
    </row>
    <row r="628" spans="2:32" s="1" customFormat="1">
      <c r="B628"/>
      <c r="C628"/>
      <c r="D628"/>
      <c r="E628" s="11"/>
      <c r="F628" s="11"/>
      <c r="G628" s="15"/>
      <c r="H628" s="8"/>
      <c r="I628" s="13"/>
      <c r="J628" s="7"/>
      <c r="K628" s="14"/>
      <c r="L628" s="13"/>
      <c r="M628" s="13"/>
      <c r="N628" s="13"/>
      <c r="O628" s="4"/>
      <c r="P628" s="4"/>
      <c r="Q628" s="12"/>
      <c r="R628"/>
      <c r="S628"/>
      <c r="T628"/>
      <c r="U628" s="2"/>
      <c r="V628" s="2"/>
      <c r="W628"/>
      <c r="X628"/>
      <c r="Y628"/>
      <c r="Z628"/>
      <c r="AE628"/>
      <c r="AF628"/>
    </row>
    <row r="629" spans="2:32" s="1" customFormat="1">
      <c r="B629"/>
      <c r="C629"/>
      <c r="D629"/>
      <c r="E629" s="11"/>
      <c r="F629" s="11"/>
      <c r="G629" s="15"/>
      <c r="H629" s="8"/>
      <c r="I629" s="13"/>
      <c r="J629" s="7"/>
      <c r="K629" s="14"/>
      <c r="L629" s="13"/>
      <c r="M629" s="13"/>
      <c r="N629" s="13"/>
      <c r="O629" s="4"/>
      <c r="P629" s="4"/>
      <c r="Q629" s="12"/>
      <c r="R629"/>
      <c r="S629"/>
      <c r="T629"/>
      <c r="U629" s="2"/>
      <c r="V629" s="2"/>
      <c r="W629"/>
      <c r="X629"/>
      <c r="Y629"/>
      <c r="Z629"/>
      <c r="AE629"/>
      <c r="AF629"/>
    </row>
    <row r="630" spans="2:32" s="1" customFormat="1">
      <c r="B630"/>
      <c r="C630"/>
      <c r="D630"/>
      <c r="E630" s="11"/>
      <c r="F630" s="11"/>
      <c r="G630" s="15"/>
      <c r="H630" s="8"/>
      <c r="I630" s="13"/>
      <c r="J630" s="7"/>
      <c r="K630" s="14"/>
      <c r="L630" s="13"/>
      <c r="M630" s="13"/>
      <c r="N630" s="13"/>
      <c r="O630" s="4"/>
      <c r="P630" s="4"/>
      <c r="Q630" s="12"/>
      <c r="R630"/>
      <c r="S630"/>
      <c r="T630"/>
      <c r="U630" s="2"/>
      <c r="V630" s="2"/>
      <c r="W630"/>
      <c r="X630"/>
      <c r="Y630"/>
      <c r="Z630"/>
      <c r="AE630"/>
      <c r="AF630"/>
    </row>
    <row r="631" spans="2:32" s="1" customFormat="1">
      <c r="B631"/>
      <c r="C631"/>
      <c r="D631"/>
      <c r="E631" s="11"/>
      <c r="F631" s="11"/>
      <c r="G631" s="15"/>
      <c r="H631" s="8"/>
      <c r="I631" s="13"/>
      <c r="J631" s="7"/>
      <c r="K631" s="14"/>
      <c r="L631" s="13"/>
      <c r="M631" s="13"/>
      <c r="N631" s="13"/>
      <c r="O631" s="4"/>
      <c r="P631" s="4"/>
      <c r="Q631" s="12"/>
      <c r="R631"/>
      <c r="S631"/>
      <c r="T631"/>
      <c r="U631" s="2"/>
      <c r="V631" s="2"/>
      <c r="W631"/>
      <c r="X631"/>
      <c r="Y631"/>
      <c r="Z631"/>
      <c r="AE631"/>
      <c r="AF631"/>
    </row>
    <row r="632" spans="2:32" s="1" customFormat="1">
      <c r="B632"/>
      <c r="C632"/>
      <c r="D632"/>
      <c r="E632" s="11"/>
      <c r="F632" s="11"/>
      <c r="G632" s="15"/>
      <c r="H632" s="8"/>
      <c r="I632" s="13"/>
      <c r="J632" s="7"/>
      <c r="K632" s="14"/>
      <c r="L632" s="13"/>
      <c r="M632" s="13"/>
      <c r="N632" s="13"/>
      <c r="O632" s="4"/>
      <c r="P632" s="4"/>
      <c r="Q632" s="12"/>
      <c r="R632"/>
      <c r="S632"/>
      <c r="T632"/>
      <c r="U632" s="2"/>
      <c r="V632" s="2"/>
      <c r="W632"/>
      <c r="X632"/>
      <c r="Y632"/>
      <c r="Z632"/>
      <c r="AE632"/>
      <c r="AF632"/>
    </row>
    <row r="633" spans="2:32" s="1" customFormat="1">
      <c r="B633"/>
      <c r="C633"/>
      <c r="D633"/>
      <c r="E633" s="11"/>
      <c r="F633" s="11"/>
      <c r="G633" s="15"/>
      <c r="H633" s="8"/>
      <c r="I633" s="13"/>
      <c r="J633" s="7"/>
      <c r="K633" s="14"/>
      <c r="L633" s="13"/>
      <c r="M633" s="13"/>
      <c r="N633" s="13"/>
      <c r="O633" s="4"/>
      <c r="P633" s="4"/>
      <c r="Q633" s="12"/>
      <c r="R633"/>
      <c r="S633"/>
      <c r="T633"/>
      <c r="U633" s="2"/>
      <c r="V633" s="2"/>
      <c r="W633"/>
      <c r="X633"/>
      <c r="Y633"/>
      <c r="Z633"/>
      <c r="AE633"/>
      <c r="AF633"/>
    </row>
    <row r="634" spans="2:32" s="1" customFormat="1">
      <c r="B634"/>
      <c r="C634"/>
      <c r="D634"/>
      <c r="E634" s="11"/>
      <c r="F634" s="11"/>
      <c r="G634" s="15"/>
      <c r="H634" s="8"/>
      <c r="I634" s="13"/>
      <c r="J634" s="7"/>
      <c r="K634" s="14"/>
      <c r="L634" s="13"/>
      <c r="M634" s="13"/>
      <c r="N634" s="13"/>
      <c r="O634" s="4"/>
      <c r="P634" s="4"/>
      <c r="Q634" s="12"/>
      <c r="R634"/>
      <c r="S634"/>
      <c r="T634"/>
      <c r="U634" s="2"/>
      <c r="V634" s="2"/>
      <c r="W634"/>
      <c r="X634"/>
      <c r="Y634"/>
      <c r="Z634"/>
      <c r="AE634"/>
      <c r="AF634"/>
    </row>
    <row r="635" spans="2:32" s="1" customFormat="1">
      <c r="B635"/>
      <c r="C635"/>
      <c r="D635"/>
      <c r="E635" s="11"/>
      <c r="F635" s="11"/>
      <c r="G635" s="15"/>
      <c r="H635" s="8"/>
      <c r="I635" s="13"/>
      <c r="J635" s="7"/>
      <c r="K635" s="14"/>
      <c r="L635" s="13"/>
      <c r="M635" s="13"/>
      <c r="N635" s="13"/>
      <c r="O635" s="4"/>
      <c r="P635" s="4"/>
      <c r="Q635" s="12"/>
      <c r="R635"/>
      <c r="S635"/>
      <c r="T635"/>
      <c r="U635" s="2"/>
      <c r="V635" s="2"/>
      <c r="W635"/>
      <c r="X635"/>
      <c r="Y635"/>
      <c r="Z635"/>
      <c r="AE635"/>
      <c r="AF635"/>
    </row>
    <row r="636" spans="2:32" s="1" customFormat="1">
      <c r="B636"/>
      <c r="C636"/>
      <c r="D636"/>
      <c r="E636" s="11"/>
      <c r="F636" s="11"/>
      <c r="G636" s="15"/>
      <c r="H636" s="8"/>
      <c r="I636" s="13"/>
      <c r="J636" s="7"/>
      <c r="K636" s="14"/>
      <c r="L636" s="13"/>
      <c r="M636" s="13"/>
      <c r="N636" s="13"/>
      <c r="O636" s="4"/>
      <c r="P636" s="4"/>
      <c r="Q636" s="12"/>
      <c r="R636"/>
      <c r="S636"/>
      <c r="T636"/>
      <c r="U636" s="2"/>
      <c r="V636" s="2"/>
      <c r="W636"/>
      <c r="X636"/>
      <c r="Y636"/>
      <c r="Z636"/>
      <c r="AE636"/>
      <c r="AF636"/>
    </row>
    <row r="637" spans="2:32" s="1" customFormat="1">
      <c r="B637"/>
      <c r="C637"/>
      <c r="D637"/>
      <c r="E637" s="11"/>
      <c r="F637" s="11"/>
      <c r="G637" s="15"/>
      <c r="H637" s="8"/>
      <c r="I637" s="13"/>
      <c r="J637" s="7"/>
      <c r="K637" s="14"/>
      <c r="L637" s="13"/>
      <c r="M637" s="13"/>
      <c r="N637" s="13"/>
      <c r="O637" s="4"/>
      <c r="P637" s="4"/>
      <c r="Q637" s="12"/>
      <c r="R637"/>
      <c r="S637"/>
      <c r="T637"/>
      <c r="U637" s="2"/>
      <c r="V637" s="2"/>
      <c r="W637"/>
      <c r="X637"/>
      <c r="Y637"/>
      <c r="Z637"/>
      <c r="AE637"/>
      <c r="AF637"/>
    </row>
    <row r="638" spans="2:32" s="1" customFormat="1">
      <c r="B638"/>
      <c r="C638"/>
      <c r="D638"/>
      <c r="E638" s="11"/>
      <c r="F638" s="11"/>
      <c r="G638" s="15"/>
      <c r="H638" s="8"/>
      <c r="I638" s="13"/>
      <c r="J638" s="7"/>
      <c r="K638" s="14"/>
      <c r="L638" s="13"/>
      <c r="M638" s="13"/>
      <c r="N638" s="13"/>
      <c r="O638" s="4"/>
      <c r="P638" s="4"/>
      <c r="Q638" s="12"/>
      <c r="R638"/>
      <c r="S638"/>
      <c r="T638"/>
      <c r="U638" s="2"/>
      <c r="V638" s="2"/>
      <c r="W638"/>
      <c r="X638"/>
      <c r="Y638"/>
      <c r="Z638"/>
      <c r="AE638"/>
      <c r="AF638"/>
    </row>
    <row r="639" spans="2:32" s="1" customFormat="1">
      <c r="B639"/>
      <c r="C639"/>
      <c r="D639"/>
      <c r="E639" s="11"/>
      <c r="F639" s="11"/>
      <c r="G639" s="15"/>
      <c r="H639" s="8"/>
      <c r="I639" s="13"/>
      <c r="J639" s="7"/>
      <c r="K639" s="14"/>
      <c r="L639" s="13"/>
      <c r="M639" s="13"/>
      <c r="N639" s="13"/>
      <c r="O639" s="4"/>
      <c r="P639" s="4"/>
      <c r="Q639" s="12"/>
      <c r="R639"/>
      <c r="S639"/>
      <c r="T639"/>
      <c r="U639" s="2"/>
      <c r="V639" s="2"/>
      <c r="W639"/>
      <c r="X639"/>
      <c r="Y639"/>
      <c r="Z639"/>
      <c r="AE639"/>
      <c r="AF639"/>
    </row>
    <row r="640" spans="2:32" s="1" customFormat="1">
      <c r="B640"/>
      <c r="C640"/>
      <c r="D640"/>
      <c r="E640" s="11"/>
      <c r="F640" s="11"/>
      <c r="G640" s="15"/>
      <c r="H640" s="8"/>
      <c r="I640" s="13"/>
      <c r="J640" s="7"/>
      <c r="K640" s="14"/>
      <c r="L640" s="13"/>
      <c r="M640" s="13"/>
      <c r="N640" s="13"/>
      <c r="O640" s="4"/>
      <c r="P640" s="4"/>
      <c r="Q640" s="12"/>
      <c r="R640"/>
      <c r="S640"/>
      <c r="T640"/>
      <c r="U640" s="2"/>
      <c r="V640" s="2"/>
      <c r="W640"/>
      <c r="X640"/>
      <c r="Y640"/>
      <c r="Z640"/>
      <c r="AE640"/>
      <c r="AF640"/>
    </row>
    <row r="641" spans="2:32" s="1" customFormat="1">
      <c r="B641"/>
      <c r="C641"/>
      <c r="D641"/>
      <c r="E641" s="11"/>
      <c r="F641" s="11"/>
      <c r="G641" s="15"/>
      <c r="H641" s="8"/>
      <c r="I641" s="13"/>
      <c r="J641" s="7"/>
      <c r="K641" s="14"/>
      <c r="L641" s="13"/>
      <c r="M641" s="13"/>
      <c r="N641" s="13"/>
      <c r="O641" s="4"/>
      <c r="P641" s="4"/>
      <c r="Q641" s="12"/>
      <c r="R641"/>
      <c r="S641"/>
      <c r="T641"/>
      <c r="U641" s="2"/>
      <c r="V641" s="2"/>
      <c r="W641"/>
      <c r="X641"/>
      <c r="Y641"/>
      <c r="Z641"/>
      <c r="AE641"/>
      <c r="AF641"/>
    </row>
    <row r="642" spans="2:32" s="1" customFormat="1">
      <c r="B642"/>
      <c r="C642"/>
      <c r="D642"/>
      <c r="E642" s="11"/>
      <c r="F642" s="11"/>
      <c r="G642" s="15"/>
      <c r="H642" s="8"/>
      <c r="I642" s="13"/>
      <c r="J642" s="7"/>
      <c r="K642" s="14"/>
      <c r="L642" s="13"/>
      <c r="M642" s="13"/>
      <c r="N642" s="13"/>
      <c r="O642" s="4"/>
      <c r="P642" s="4"/>
      <c r="Q642" s="12"/>
      <c r="R642"/>
      <c r="S642"/>
      <c r="T642"/>
      <c r="U642" s="2"/>
      <c r="V642" s="2"/>
      <c r="W642"/>
      <c r="X642"/>
      <c r="Y642"/>
      <c r="Z642"/>
      <c r="AE642"/>
      <c r="AF642"/>
    </row>
    <row r="643" spans="2:32" s="1" customFormat="1">
      <c r="B643"/>
      <c r="C643"/>
      <c r="D643"/>
      <c r="E643" s="11"/>
      <c r="F643" s="11"/>
      <c r="G643" s="15"/>
      <c r="H643" s="8"/>
      <c r="I643" s="13"/>
      <c r="J643" s="7"/>
      <c r="K643" s="14"/>
      <c r="L643" s="13"/>
      <c r="M643" s="13"/>
      <c r="N643" s="13"/>
      <c r="O643" s="4"/>
      <c r="P643" s="4"/>
      <c r="Q643" s="12"/>
      <c r="R643"/>
      <c r="S643"/>
      <c r="T643"/>
      <c r="U643" s="2"/>
      <c r="V643" s="2"/>
      <c r="W643"/>
      <c r="X643"/>
      <c r="Y643"/>
      <c r="Z643"/>
      <c r="AE643"/>
      <c r="AF643"/>
    </row>
    <row r="644" spans="2:32" s="1" customFormat="1">
      <c r="B644"/>
      <c r="C644"/>
      <c r="D644"/>
      <c r="E644" s="11"/>
      <c r="F644" s="11"/>
      <c r="G644" s="15"/>
      <c r="H644" s="8"/>
      <c r="I644" s="13"/>
      <c r="J644" s="7"/>
      <c r="K644" s="14"/>
      <c r="L644" s="13"/>
      <c r="M644" s="13"/>
      <c r="N644" s="13"/>
      <c r="O644" s="4"/>
      <c r="P644" s="4"/>
      <c r="Q644" s="12"/>
      <c r="R644"/>
      <c r="S644"/>
      <c r="T644"/>
      <c r="U644" s="2"/>
      <c r="V644" s="2"/>
      <c r="W644"/>
      <c r="X644"/>
      <c r="Y644"/>
      <c r="Z644"/>
      <c r="AE644"/>
      <c r="AF644"/>
    </row>
    <row r="645" spans="2:32" s="1" customFormat="1">
      <c r="B645"/>
      <c r="C645"/>
      <c r="D645"/>
      <c r="E645" s="11"/>
      <c r="F645" s="11"/>
      <c r="G645" s="15"/>
      <c r="H645" s="8"/>
      <c r="I645" s="13"/>
      <c r="J645" s="7"/>
      <c r="K645" s="14"/>
      <c r="L645" s="13"/>
      <c r="M645" s="13"/>
      <c r="N645" s="13"/>
      <c r="O645" s="4"/>
      <c r="P645" s="4"/>
      <c r="Q645" s="12"/>
      <c r="R645"/>
      <c r="S645"/>
      <c r="T645"/>
      <c r="U645" s="2"/>
      <c r="V645" s="2"/>
      <c r="W645"/>
      <c r="X645"/>
      <c r="Y645"/>
      <c r="Z645"/>
      <c r="AE645"/>
      <c r="AF645"/>
    </row>
    <row r="646" spans="2:32" s="1" customFormat="1">
      <c r="B646"/>
      <c r="C646"/>
      <c r="D646"/>
      <c r="E646" s="11"/>
      <c r="F646" s="11"/>
      <c r="G646" s="15"/>
      <c r="H646" s="8"/>
      <c r="I646" s="13"/>
      <c r="J646" s="7"/>
      <c r="K646" s="14"/>
      <c r="L646" s="13"/>
      <c r="M646" s="13"/>
      <c r="N646" s="13"/>
      <c r="O646" s="4"/>
      <c r="P646" s="4"/>
      <c r="Q646" s="12"/>
      <c r="R646"/>
      <c r="S646"/>
      <c r="T646"/>
      <c r="U646" s="2"/>
      <c r="V646" s="2"/>
      <c r="W646"/>
      <c r="X646"/>
      <c r="Y646"/>
      <c r="Z646"/>
      <c r="AE646"/>
      <c r="AF646"/>
    </row>
    <row r="647" spans="2:32" s="1" customFormat="1">
      <c r="B647"/>
      <c r="C647"/>
      <c r="D647"/>
      <c r="E647" s="11"/>
      <c r="F647" s="11"/>
      <c r="G647" s="15"/>
      <c r="H647" s="8"/>
      <c r="I647" s="13"/>
      <c r="J647" s="7"/>
      <c r="K647" s="14"/>
      <c r="L647" s="13"/>
      <c r="M647" s="13"/>
      <c r="N647" s="13"/>
      <c r="O647" s="4"/>
      <c r="P647" s="4"/>
      <c r="Q647" s="12"/>
      <c r="R647"/>
      <c r="S647"/>
      <c r="T647"/>
      <c r="U647" s="2"/>
      <c r="V647" s="2"/>
      <c r="W647"/>
      <c r="X647"/>
      <c r="Y647"/>
      <c r="Z647"/>
      <c r="AE647"/>
      <c r="AF647"/>
    </row>
    <row r="648" spans="2:32" s="1" customFormat="1">
      <c r="B648"/>
      <c r="C648"/>
      <c r="D648"/>
      <c r="E648" s="11"/>
      <c r="F648" s="11"/>
      <c r="G648" s="15"/>
      <c r="H648" s="8"/>
      <c r="I648" s="13"/>
      <c r="J648" s="7"/>
      <c r="K648" s="14"/>
      <c r="L648" s="13"/>
      <c r="M648" s="13"/>
      <c r="N648" s="13"/>
      <c r="O648" s="4"/>
      <c r="P648" s="4"/>
      <c r="Q648" s="12"/>
      <c r="R648"/>
      <c r="S648"/>
      <c r="T648"/>
      <c r="U648" s="2"/>
      <c r="V648" s="2"/>
      <c r="W648"/>
      <c r="X648"/>
      <c r="Y648"/>
      <c r="Z648"/>
      <c r="AE648"/>
      <c r="AF648"/>
    </row>
    <row r="649" spans="2:32" s="1" customFormat="1">
      <c r="B649"/>
      <c r="C649"/>
      <c r="D649"/>
      <c r="E649" s="11"/>
      <c r="F649" s="11"/>
      <c r="G649" s="15"/>
      <c r="H649" s="8"/>
      <c r="I649" s="13"/>
      <c r="J649" s="7"/>
      <c r="K649" s="14"/>
      <c r="L649" s="13"/>
      <c r="M649" s="13"/>
      <c r="N649" s="13"/>
      <c r="O649" s="4"/>
      <c r="P649" s="4"/>
      <c r="Q649" s="12"/>
      <c r="R649"/>
      <c r="S649"/>
      <c r="T649"/>
      <c r="U649" s="2"/>
      <c r="V649" s="2"/>
      <c r="W649"/>
      <c r="X649"/>
      <c r="Y649"/>
      <c r="Z649"/>
      <c r="AE649"/>
      <c r="AF649"/>
    </row>
    <row r="650" spans="2:32" s="1" customFormat="1">
      <c r="B650"/>
      <c r="C650"/>
      <c r="D650"/>
      <c r="E650" s="11"/>
      <c r="F650" s="11"/>
      <c r="G650" s="15"/>
      <c r="H650" s="8"/>
      <c r="I650" s="13"/>
      <c r="J650" s="7"/>
      <c r="K650" s="14"/>
      <c r="L650" s="13"/>
      <c r="M650" s="13"/>
      <c r="N650" s="13"/>
      <c r="O650" s="4"/>
      <c r="P650" s="4"/>
      <c r="Q650" s="12"/>
      <c r="R650"/>
      <c r="S650"/>
      <c r="T650"/>
      <c r="U650" s="2"/>
      <c r="V650" s="2"/>
      <c r="W650"/>
      <c r="X650"/>
      <c r="Y650"/>
      <c r="Z650"/>
      <c r="AE650"/>
      <c r="AF650"/>
    </row>
    <row r="651" spans="2:32" s="1" customFormat="1">
      <c r="B651"/>
      <c r="C651"/>
      <c r="D651"/>
      <c r="E651" s="11"/>
      <c r="F651" s="11"/>
      <c r="G651" s="15"/>
      <c r="H651" s="8"/>
      <c r="I651" s="13"/>
      <c r="J651" s="7"/>
      <c r="K651" s="14"/>
      <c r="L651" s="13"/>
      <c r="M651" s="13"/>
      <c r="N651" s="13"/>
      <c r="O651" s="4"/>
      <c r="P651" s="4"/>
      <c r="Q651" s="12"/>
      <c r="R651"/>
      <c r="S651"/>
      <c r="T651"/>
      <c r="U651" s="2"/>
      <c r="V651" s="2"/>
      <c r="W651"/>
      <c r="X651"/>
      <c r="Y651"/>
      <c r="Z651"/>
      <c r="AE651"/>
      <c r="AF651"/>
    </row>
    <row r="652" spans="2:32" s="1" customFormat="1">
      <c r="B652"/>
      <c r="C652"/>
      <c r="D652"/>
      <c r="E652" s="11"/>
      <c r="F652" s="11"/>
      <c r="G652" s="15"/>
      <c r="H652" s="8"/>
      <c r="I652" s="13"/>
      <c r="J652" s="7"/>
      <c r="K652" s="14"/>
      <c r="L652" s="13"/>
      <c r="M652" s="13"/>
      <c r="N652" s="13"/>
      <c r="O652" s="4"/>
      <c r="P652" s="4"/>
      <c r="Q652" s="12"/>
      <c r="R652"/>
      <c r="S652"/>
      <c r="T652"/>
      <c r="U652" s="2"/>
      <c r="V652" s="2"/>
      <c r="W652"/>
      <c r="X652"/>
      <c r="Y652"/>
      <c r="Z652"/>
      <c r="AE652"/>
      <c r="AF652"/>
    </row>
    <row r="653" spans="2:32" s="1" customFormat="1">
      <c r="B653"/>
      <c r="C653"/>
      <c r="D653"/>
      <c r="E653" s="11"/>
      <c r="F653" s="11"/>
      <c r="G653" s="15"/>
      <c r="H653" s="8"/>
      <c r="I653" s="13"/>
      <c r="J653" s="7"/>
      <c r="K653" s="14"/>
      <c r="L653" s="13"/>
      <c r="M653" s="13"/>
      <c r="N653" s="13"/>
      <c r="O653" s="4"/>
      <c r="P653" s="4"/>
      <c r="Q653" s="12"/>
      <c r="R653"/>
      <c r="S653"/>
      <c r="T653"/>
      <c r="U653" s="2"/>
      <c r="V653" s="2"/>
      <c r="W653"/>
      <c r="X653"/>
      <c r="Y653"/>
      <c r="Z653"/>
      <c r="AE653"/>
      <c r="AF653"/>
    </row>
    <row r="654" spans="2:32" s="1" customFormat="1">
      <c r="B654"/>
      <c r="C654"/>
      <c r="D654"/>
      <c r="E654" s="11"/>
      <c r="F654" s="11"/>
      <c r="G654" s="15"/>
      <c r="H654" s="8"/>
      <c r="I654" s="13"/>
      <c r="J654" s="7"/>
      <c r="K654" s="14"/>
      <c r="L654" s="13"/>
      <c r="M654" s="13"/>
      <c r="N654" s="13"/>
      <c r="O654" s="4"/>
      <c r="P654" s="4"/>
      <c r="Q654" s="12"/>
      <c r="R654"/>
      <c r="S654"/>
      <c r="T654"/>
      <c r="U654" s="2"/>
      <c r="V654" s="2"/>
      <c r="W654"/>
      <c r="X654"/>
      <c r="Y654"/>
      <c r="Z654"/>
      <c r="AE654"/>
      <c r="AF654"/>
    </row>
    <row r="655" spans="2:32" s="1" customFormat="1">
      <c r="B655"/>
      <c r="C655"/>
      <c r="D655"/>
      <c r="E655" s="11"/>
      <c r="F655" s="11"/>
      <c r="G655" s="15"/>
      <c r="H655" s="8"/>
      <c r="I655" s="13"/>
      <c r="J655" s="7"/>
      <c r="K655" s="14"/>
      <c r="L655" s="13"/>
      <c r="M655" s="13"/>
      <c r="N655" s="13"/>
      <c r="O655" s="4"/>
      <c r="P655" s="4"/>
      <c r="Q655" s="12"/>
      <c r="R655"/>
      <c r="S655"/>
      <c r="T655"/>
      <c r="U655" s="2"/>
      <c r="V655" s="2"/>
      <c r="W655"/>
      <c r="X655"/>
      <c r="Y655"/>
      <c r="Z655"/>
      <c r="AE655"/>
      <c r="AF655"/>
    </row>
    <row r="656" spans="2:32" s="1" customFormat="1">
      <c r="B656"/>
      <c r="C656"/>
      <c r="D656"/>
      <c r="E656" s="11"/>
      <c r="F656" s="11"/>
      <c r="G656" s="15"/>
      <c r="H656" s="8"/>
      <c r="I656" s="13"/>
      <c r="J656" s="7"/>
      <c r="K656" s="14"/>
      <c r="L656" s="13"/>
      <c r="M656" s="13"/>
      <c r="N656" s="13"/>
      <c r="O656" s="4"/>
      <c r="P656" s="4"/>
      <c r="Q656" s="12"/>
      <c r="R656"/>
      <c r="S656"/>
      <c r="T656"/>
      <c r="U656" s="2"/>
      <c r="V656" s="2"/>
      <c r="W656"/>
      <c r="X656"/>
      <c r="Y656"/>
      <c r="Z656"/>
      <c r="AE656"/>
      <c r="AF656"/>
    </row>
    <row r="657" spans="2:32" s="1" customFormat="1">
      <c r="B657"/>
      <c r="C657"/>
      <c r="D657"/>
      <c r="E657" s="11"/>
      <c r="F657" s="11"/>
      <c r="G657" s="15"/>
      <c r="H657" s="8"/>
      <c r="I657" s="13"/>
      <c r="J657" s="7"/>
      <c r="K657" s="14"/>
      <c r="L657" s="13"/>
      <c r="M657" s="13"/>
      <c r="N657" s="13"/>
      <c r="O657" s="4"/>
      <c r="P657" s="4"/>
      <c r="Q657" s="12"/>
      <c r="R657"/>
      <c r="S657"/>
      <c r="T657"/>
      <c r="U657" s="2"/>
      <c r="V657" s="2"/>
      <c r="W657"/>
      <c r="X657"/>
      <c r="Y657"/>
      <c r="Z657"/>
      <c r="AE657"/>
      <c r="AF657"/>
    </row>
    <row r="658" spans="2:32" s="1" customFormat="1">
      <c r="B658"/>
      <c r="C658"/>
      <c r="D658"/>
      <c r="E658" s="11"/>
      <c r="F658" s="11"/>
      <c r="G658" s="15"/>
      <c r="H658" s="8"/>
      <c r="I658" s="13"/>
      <c r="J658" s="7"/>
      <c r="K658" s="14"/>
      <c r="L658" s="13"/>
      <c r="M658" s="13"/>
      <c r="N658" s="13"/>
      <c r="O658" s="4"/>
      <c r="P658" s="4"/>
      <c r="Q658" s="12"/>
      <c r="R658"/>
      <c r="S658"/>
      <c r="T658"/>
      <c r="U658" s="2"/>
      <c r="V658" s="2"/>
      <c r="W658"/>
      <c r="X658"/>
      <c r="Y658"/>
      <c r="Z658"/>
      <c r="AE658"/>
      <c r="AF658"/>
    </row>
    <row r="659" spans="2:32" s="1" customFormat="1">
      <c r="B659"/>
      <c r="C659"/>
      <c r="D659"/>
      <c r="E659" s="11"/>
      <c r="F659" s="11"/>
      <c r="G659" s="15"/>
      <c r="H659" s="8"/>
      <c r="I659" s="13"/>
      <c r="J659" s="7"/>
      <c r="K659" s="14"/>
      <c r="L659" s="13"/>
      <c r="M659" s="13"/>
      <c r="N659" s="13"/>
      <c r="O659" s="4"/>
      <c r="P659" s="4"/>
      <c r="Q659" s="12"/>
      <c r="R659"/>
      <c r="S659"/>
      <c r="T659"/>
      <c r="U659" s="2"/>
      <c r="V659" s="2"/>
      <c r="W659"/>
      <c r="X659"/>
      <c r="Y659"/>
      <c r="Z659"/>
      <c r="AE659"/>
      <c r="AF659"/>
    </row>
    <row r="660" spans="2:32" s="1" customFormat="1">
      <c r="B660"/>
      <c r="C660"/>
      <c r="D660"/>
      <c r="E660" s="11"/>
      <c r="F660" s="11"/>
      <c r="G660" s="15"/>
      <c r="H660" s="8"/>
      <c r="I660" s="13"/>
      <c r="J660" s="7"/>
      <c r="K660" s="14"/>
      <c r="L660" s="13"/>
      <c r="M660" s="13"/>
      <c r="N660" s="13"/>
      <c r="O660" s="4"/>
      <c r="P660" s="4"/>
      <c r="Q660" s="12"/>
      <c r="R660"/>
      <c r="S660"/>
      <c r="T660"/>
      <c r="U660" s="2"/>
      <c r="V660" s="2"/>
      <c r="W660"/>
      <c r="X660"/>
      <c r="Y660"/>
      <c r="Z660"/>
      <c r="AE660"/>
      <c r="AF660"/>
    </row>
    <row r="661" spans="2:32" s="1" customFormat="1">
      <c r="B661"/>
      <c r="C661"/>
      <c r="D661"/>
      <c r="E661" s="11"/>
      <c r="F661" s="11"/>
      <c r="G661" s="15"/>
      <c r="H661" s="8"/>
      <c r="I661" s="13"/>
      <c r="J661" s="7"/>
      <c r="K661" s="14"/>
      <c r="L661" s="13"/>
      <c r="M661" s="13"/>
      <c r="N661" s="13"/>
      <c r="O661" s="4"/>
      <c r="P661" s="4"/>
      <c r="Q661" s="12"/>
      <c r="R661"/>
      <c r="S661"/>
      <c r="T661"/>
      <c r="U661" s="2"/>
      <c r="V661" s="2"/>
      <c r="W661"/>
      <c r="X661"/>
      <c r="Y661"/>
      <c r="Z661"/>
      <c r="AE661"/>
      <c r="AF661"/>
    </row>
    <row r="662" spans="2:32" s="1" customFormat="1">
      <c r="B662"/>
      <c r="C662"/>
      <c r="D662"/>
      <c r="E662" s="11"/>
      <c r="F662" s="11"/>
      <c r="G662" s="15"/>
      <c r="H662" s="8"/>
      <c r="I662" s="13"/>
      <c r="J662" s="7"/>
      <c r="K662" s="14"/>
      <c r="L662" s="13"/>
      <c r="M662" s="13"/>
      <c r="N662" s="13"/>
      <c r="O662" s="4"/>
      <c r="P662" s="4"/>
      <c r="Q662" s="12"/>
      <c r="R662"/>
      <c r="S662"/>
      <c r="T662"/>
      <c r="U662" s="2"/>
      <c r="V662" s="2"/>
      <c r="W662"/>
      <c r="X662"/>
      <c r="Y662"/>
      <c r="Z662"/>
      <c r="AE662"/>
      <c r="AF662"/>
    </row>
    <row r="663" spans="2:32" s="1" customFormat="1">
      <c r="B663"/>
      <c r="C663"/>
      <c r="D663"/>
      <c r="E663" s="11"/>
      <c r="F663" s="11"/>
      <c r="G663" s="15"/>
      <c r="H663" s="8"/>
      <c r="I663" s="13"/>
      <c r="J663" s="7"/>
      <c r="K663" s="14"/>
      <c r="L663" s="13"/>
      <c r="M663" s="13"/>
      <c r="N663" s="13"/>
      <c r="O663" s="4"/>
      <c r="P663" s="4"/>
      <c r="Q663" s="12"/>
      <c r="R663"/>
      <c r="S663"/>
      <c r="T663"/>
      <c r="U663" s="2"/>
      <c r="V663" s="2"/>
      <c r="W663"/>
      <c r="X663"/>
      <c r="Y663"/>
      <c r="Z663"/>
      <c r="AE663"/>
      <c r="AF663"/>
    </row>
    <row r="664" spans="2:32" s="1" customFormat="1">
      <c r="B664"/>
      <c r="C664"/>
      <c r="D664"/>
      <c r="E664" s="11"/>
      <c r="F664" s="11"/>
      <c r="G664" s="15"/>
      <c r="H664" s="8"/>
      <c r="I664" s="13"/>
      <c r="J664" s="7"/>
      <c r="K664" s="14"/>
      <c r="L664" s="13"/>
      <c r="M664" s="13"/>
      <c r="N664" s="13"/>
      <c r="O664" s="4"/>
      <c r="P664" s="4"/>
      <c r="Q664" s="12"/>
      <c r="R664"/>
      <c r="S664"/>
      <c r="T664"/>
      <c r="U664" s="2"/>
      <c r="V664" s="2"/>
      <c r="W664"/>
      <c r="X664"/>
      <c r="Y664"/>
      <c r="Z664"/>
      <c r="AE664"/>
      <c r="AF664"/>
    </row>
    <row r="665" spans="2:32" s="1" customFormat="1">
      <c r="B665"/>
      <c r="C665"/>
      <c r="D665"/>
      <c r="E665" s="11"/>
      <c r="F665" s="11"/>
      <c r="G665" s="15"/>
      <c r="H665" s="8"/>
      <c r="I665" s="13"/>
      <c r="J665" s="7"/>
      <c r="K665" s="14"/>
      <c r="L665" s="13"/>
      <c r="M665" s="13"/>
      <c r="N665" s="13"/>
      <c r="O665" s="4"/>
      <c r="P665" s="4"/>
      <c r="Q665" s="12"/>
      <c r="R665"/>
      <c r="S665"/>
      <c r="T665"/>
      <c r="U665" s="2"/>
      <c r="V665" s="2"/>
      <c r="W665"/>
      <c r="X665"/>
      <c r="Y665"/>
      <c r="Z665"/>
      <c r="AE665"/>
      <c r="AF665"/>
    </row>
    <row r="666" spans="2:32" s="1" customFormat="1">
      <c r="B666"/>
      <c r="C666"/>
      <c r="D666"/>
      <c r="E666" s="11"/>
      <c r="F666" s="11"/>
      <c r="G666" s="15"/>
      <c r="H666" s="8"/>
      <c r="I666" s="13"/>
      <c r="J666" s="7"/>
      <c r="K666" s="14"/>
      <c r="L666" s="13"/>
      <c r="M666" s="13"/>
      <c r="N666" s="13"/>
      <c r="O666" s="4"/>
      <c r="P666" s="4"/>
      <c r="Q666" s="12"/>
      <c r="R666"/>
      <c r="S666"/>
      <c r="T666"/>
      <c r="U666" s="2"/>
      <c r="V666" s="2"/>
      <c r="W666"/>
      <c r="X666"/>
      <c r="Y666"/>
      <c r="Z666"/>
      <c r="AE666"/>
      <c r="AF666"/>
    </row>
    <row r="667" spans="2:32" s="1" customFormat="1">
      <c r="B667"/>
      <c r="C667"/>
      <c r="D667"/>
      <c r="E667" s="11"/>
      <c r="F667" s="11"/>
      <c r="G667" s="15"/>
      <c r="H667" s="8"/>
      <c r="I667" s="13"/>
      <c r="J667" s="7"/>
      <c r="K667" s="14"/>
      <c r="L667" s="13"/>
      <c r="M667" s="13"/>
      <c r="N667" s="13"/>
      <c r="O667" s="4"/>
      <c r="P667" s="4"/>
      <c r="Q667" s="12"/>
      <c r="R667"/>
      <c r="S667"/>
      <c r="T667"/>
      <c r="U667" s="2"/>
      <c r="V667" s="2"/>
      <c r="W667"/>
      <c r="X667"/>
      <c r="Y667"/>
      <c r="Z667"/>
      <c r="AE667"/>
      <c r="AF667"/>
    </row>
    <row r="668" spans="2:32" s="1" customFormat="1">
      <c r="B668"/>
      <c r="C668"/>
      <c r="D668"/>
      <c r="E668" s="11"/>
      <c r="F668" s="11"/>
      <c r="G668" s="15"/>
      <c r="H668" s="8"/>
      <c r="I668" s="13"/>
      <c r="J668" s="7"/>
      <c r="K668" s="14"/>
      <c r="L668" s="13"/>
      <c r="M668" s="13"/>
      <c r="N668" s="13"/>
      <c r="O668" s="4"/>
      <c r="P668" s="4"/>
      <c r="Q668" s="12"/>
      <c r="R668"/>
      <c r="S668"/>
      <c r="T668"/>
      <c r="U668" s="2"/>
      <c r="V668" s="2"/>
      <c r="W668"/>
      <c r="X668"/>
      <c r="Y668"/>
      <c r="Z668"/>
      <c r="AE668"/>
      <c r="AF668"/>
    </row>
    <row r="669" spans="2:32" s="1" customFormat="1">
      <c r="B669"/>
      <c r="C669"/>
      <c r="D669"/>
      <c r="E669" s="11"/>
      <c r="F669" s="11"/>
      <c r="G669" s="15"/>
      <c r="H669" s="8"/>
      <c r="I669" s="13"/>
      <c r="J669" s="7"/>
      <c r="K669" s="14"/>
      <c r="L669" s="13"/>
      <c r="M669" s="13"/>
      <c r="N669" s="13"/>
      <c r="O669" s="4"/>
      <c r="P669" s="4"/>
      <c r="Q669" s="12"/>
      <c r="R669"/>
      <c r="S669"/>
      <c r="T669"/>
      <c r="U669" s="2"/>
      <c r="V669" s="2"/>
      <c r="W669"/>
      <c r="X669"/>
      <c r="Y669"/>
      <c r="Z669"/>
      <c r="AE669"/>
      <c r="AF669"/>
    </row>
    <row r="670" spans="2:32" s="1" customFormat="1">
      <c r="B670"/>
      <c r="C670"/>
      <c r="D670"/>
      <c r="E670" s="11"/>
      <c r="F670" s="11"/>
      <c r="G670" s="15"/>
      <c r="H670" s="8"/>
      <c r="I670" s="13"/>
      <c r="J670" s="7"/>
      <c r="K670" s="14"/>
      <c r="L670" s="13"/>
      <c r="M670" s="13"/>
      <c r="N670" s="13"/>
      <c r="O670" s="4"/>
      <c r="P670" s="4"/>
      <c r="Q670" s="12"/>
      <c r="R670"/>
      <c r="S670"/>
      <c r="T670"/>
      <c r="U670" s="2"/>
      <c r="V670" s="2"/>
      <c r="W670"/>
      <c r="X670"/>
      <c r="Y670"/>
      <c r="Z670"/>
      <c r="AE670"/>
      <c r="AF670"/>
    </row>
    <row r="671" spans="2:32" s="1" customFormat="1">
      <c r="B671"/>
      <c r="C671"/>
      <c r="D671"/>
      <c r="E671" s="11"/>
      <c r="F671" s="11"/>
      <c r="G671" s="15"/>
      <c r="H671" s="8"/>
      <c r="I671" s="13"/>
      <c r="J671" s="7"/>
      <c r="K671" s="14"/>
      <c r="L671" s="13"/>
      <c r="M671" s="13"/>
      <c r="N671" s="13"/>
      <c r="O671" s="4"/>
      <c r="P671" s="4"/>
      <c r="Q671" s="12"/>
      <c r="R671"/>
      <c r="S671"/>
      <c r="T671"/>
      <c r="U671" s="2"/>
      <c r="V671" s="2"/>
      <c r="W671"/>
      <c r="X671"/>
      <c r="Y671"/>
      <c r="Z671"/>
      <c r="AE671"/>
      <c r="AF671"/>
    </row>
    <row r="672" spans="2:32" s="1" customFormat="1">
      <c r="B672"/>
      <c r="C672"/>
      <c r="D672"/>
      <c r="E672" s="11"/>
      <c r="F672" s="11"/>
      <c r="G672" s="15"/>
      <c r="H672" s="8"/>
      <c r="I672" s="13"/>
      <c r="J672" s="7"/>
      <c r="K672" s="14"/>
      <c r="L672" s="13"/>
      <c r="M672" s="13"/>
      <c r="N672" s="13"/>
      <c r="O672" s="4"/>
      <c r="P672" s="4"/>
      <c r="Q672" s="12"/>
      <c r="R672"/>
      <c r="S672"/>
      <c r="T672"/>
      <c r="U672" s="2"/>
      <c r="V672" s="2"/>
      <c r="W672"/>
      <c r="X672"/>
      <c r="Y672"/>
      <c r="Z672"/>
      <c r="AE672"/>
      <c r="AF672"/>
    </row>
    <row r="673" spans="2:32" s="1" customFormat="1">
      <c r="B673"/>
      <c r="C673"/>
      <c r="D673"/>
      <c r="E673" s="11"/>
      <c r="F673" s="11"/>
      <c r="G673" s="15"/>
      <c r="H673" s="8"/>
      <c r="I673" s="13"/>
      <c r="J673" s="7"/>
      <c r="K673" s="14"/>
      <c r="L673" s="13"/>
      <c r="M673" s="13"/>
      <c r="N673" s="13"/>
      <c r="O673" s="4"/>
      <c r="P673" s="4"/>
      <c r="Q673" s="12"/>
      <c r="R673"/>
      <c r="S673"/>
      <c r="T673"/>
      <c r="U673" s="2"/>
      <c r="V673" s="2"/>
      <c r="W673"/>
      <c r="X673"/>
      <c r="Y673"/>
      <c r="Z673"/>
      <c r="AE673"/>
      <c r="AF673"/>
    </row>
    <row r="674" spans="2:32" s="1" customFormat="1">
      <c r="B674"/>
      <c r="C674"/>
      <c r="D674"/>
      <c r="E674" s="11"/>
      <c r="F674" s="11"/>
      <c r="G674" s="15"/>
      <c r="H674" s="8"/>
      <c r="I674" s="13"/>
      <c r="J674" s="7"/>
      <c r="K674" s="14"/>
      <c r="L674" s="13"/>
      <c r="M674" s="13"/>
      <c r="N674" s="13"/>
      <c r="O674" s="4"/>
      <c r="P674" s="4"/>
      <c r="Q674" s="12"/>
      <c r="R674"/>
      <c r="S674"/>
      <c r="T674"/>
      <c r="U674" s="2"/>
      <c r="V674" s="2"/>
      <c r="W674"/>
      <c r="X674"/>
      <c r="Y674"/>
      <c r="Z674"/>
      <c r="AE674"/>
      <c r="AF674"/>
    </row>
    <row r="675" spans="2:32" s="1" customFormat="1">
      <c r="B675"/>
      <c r="C675"/>
      <c r="D675"/>
      <c r="E675" s="11"/>
      <c r="F675" s="11"/>
      <c r="G675" s="15"/>
      <c r="H675" s="8"/>
      <c r="I675" s="13"/>
      <c r="J675" s="7"/>
      <c r="K675" s="14"/>
      <c r="L675" s="13"/>
      <c r="M675" s="13"/>
      <c r="N675" s="13"/>
      <c r="O675" s="4"/>
      <c r="P675" s="4"/>
      <c r="Q675" s="12"/>
      <c r="R675"/>
      <c r="S675"/>
      <c r="T675"/>
      <c r="U675" s="2"/>
      <c r="V675" s="2"/>
      <c r="W675"/>
      <c r="X675"/>
      <c r="Y675"/>
      <c r="Z675"/>
      <c r="AE675"/>
      <c r="AF675"/>
    </row>
    <row r="676" spans="2:32" s="1" customFormat="1">
      <c r="B676"/>
      <c r="C676"/>
      <c r="D676"/>
      <c r="E676" s="11"/>
      <c r="F676" s="11"/>
      <c r="G676" s="15"/>
      <c r="H676" s="8"/>
      <c r="I676" s="13"/>
      <c r="J676" s="7"/>
      <c r="K676" s="14"/>
      <c r="L676" s="13"/>
      <c r="M676" s="13"/>
      <c r="N676" s="13"/>
      <c r="O676" s="4"/>
      <c r="P676" s="4"/>
      <c r="Q676" s="12"/>
      <c r="R676"/>
      <c r="S676"/>
      <c r="T676"/>
      <c r="U676" s="2"/>
      <c r="V676" s="2"/>
      <c r="W676"/>
      <c r="X676"/>
      <c r="Y676"/>
      <c r="Z676"/>
      <c r="AE676"/>
      <c r="AF676"/>
    </row>
    <row r="677" spans="2:32" s="1" customFormat="1">
      <c r="B677"/>
      <c r="C677"/>
      <c r="D677"/>
      <c r="E677" s="11"/>
      <c r="F677" s="11"/>
      <c r="G677" s="15"/>
      <c r="H677" s="8"/>
      <c r="I677" s="13"/>
      <c r="J677" s="7"/>
      <c r="K677" s="14"/>
      <c r="L677" s="13"/>
      <c r="M677" s="13"/>
      <c r="N677" s="13"/>
      <c r="O677" s="4"/>
      <c r="P677" s="4"/>
      <c r="Q677" s="12"/>
      <c r="R677"/>
      <c r="S677"/>
      <c r="T677"/>
      <c r="U677" s="2"/>
      <c r="V677" s="2"/>
      <c r="W677"/>
      <c r="X677"/>
      <c r="Y677"/>
      <c r="Z677"/>
      <c r="AE677"/>
      <c r="AF677"/>
    </row>
    <row r="678" spans="2:32" s="1" customFormat="1">
      <c r="B678"/>
      <c r="C678"/>
      <c r="D678"/>
      <c r="E678" s="11"/>
      <c r="F678" s="11"/>
      <c r="G678" s="15"/>
      <c r="H678" s="8"/>
      <c r="I678" s="13"/>
      <c r="J678" s="7"/>
      <c r="K678" s="14"/>
      <c r="L678" s="13"/>
      <c r="M678" s="13"/>
      <c r="N678" s="13"/>
      <c r="O678" s="4"/>
      <c r="P678" s="4"/>
      <c r="Q678" s="12"/>
      <c r="R678"/>
      <c r="S678"/>
      <c r="T678"/>
      <c r="U678" s="2"/>
      <c r="V678" s="2"/>
      <c r="W678"/>
      <c r="X678"/>
      <c r="Y678"/>
      <c r="Z678"/>
      <c r="AE678"/>
      <c r="AF678"/>
    </row>
    <row r="679" spans="2:32" s="1" customFormat="1">
      <c r="B679"/>
      <c r="C679"/>
      <c r="D679"/>
      <c r="E679" s="11"/>
      <c r="F679" s="11"/>
      <c r="G679" s="15"/>
      <c r="H679" s="8"/>
      <c r="I679" s="13"/>
      <c r="J679" s="7"/>
      <c r="K679" s="14"/>
      <c r="L679" s="13"/>
      <c r="M679" s="13"/>
      <c r="N679" s="13"/>
      <c r="O679" s="4"/>
      <c r="P679" s="4"/>
      <c r="Q679" s="12"/>
      <c r="R679"/>
      <c r="S679"/>
      <c r="T679"/>
      <c r="U679" s="2"/>
      <c r="V679" s="2"/>
      <c r="W679"/>
      <c r="X679"/>
      <c r="Y679"/>
      <c r="Z679"/>
      <c r="AE679"/>
      <c r="AF679"/>
    </row>
    <row r="680" spans="2:32" s="1" customFormat="1">
      <c r="B680"/>
      <c r="C680"/>
      <c r="D680"/>
      <c r="E680" s="11"/>
      <c r="F680" s="11"/>
      <c r="G680" s="15"/>
      <c r="H680" s="8"/>
      <c r="I680" s="13"/>
      <c r="J680" s="7"/>
      <c r="K680" s="14"/>
      <c r="L680" s="13"/>
      <c r="M680" s="13"/>
      <c r="N680" s="13"/>
      <c r="O680" s="4"/>
      <c r="P680" s="4"/>
      <c r="Q680" s="12"/>
      <c r="R680"/>
      <c r="S680"/>
      <c r="T680"/>
      <c r="U680" s="2"/>
      <c r="V680" s="2"/>
      <c r="W680"/>
      <c r="X680"/>
      <c r="Y680"/>
      <c r="Z680"/>
      <c r="AE680"/>
      <c r="AF680"/>
    </row>
    <row r="681" spans="2:32" s="1" customFormat="1">
      <c r="B681"/>
      <c r="C681"/>
      <c r="D681"/>
      <c r="E681" s="11"/>
      <c r="F681" s="11"/>
      <c r="G681" s="15"/>
      <c r="H681" s="8"/>
      <c r="I681" s="13"/>
      <c r="J681" s="7"/>
      <c r="K681" s="14"/>
      <c r="L681" s="13"/>
      <c r="M681" s="13"/>
      <c r="N681" s="13"/>
      <c r="O681" s="4"/>
      <c r="P681" s="4"/>
      <c r="Q681" s="12"/>
      <c r="R681"/>
      <c r="S681"/>
      <c r="T681"/>
      <c r="U681" s="2"/>
      <c r="V681" s="2"/>
      <c r="W681"/>
      <c r="X681"/>
      <c r="Y681"/>
      <c r="Z681"/>
      <c r="AE681"/>
      <c r="AF681"/>
    </row>
    <row r="682" spans="2:32" s="1" customFormat="1">
      <c r="B682"/>
      <c r="C682"/>
      <c r="D682"/>
      <c r="E682" s="11"/>
      <c r="F682" s="11"/>
      <c r="G682" s="15"/>
      <c r="H682" s="8"/>
      <c r="I682" s="13"/>
      <c r="J682" s="7"/>
      <c r="K682" s="14"/>
      <c r="L682" s="13"/>
      <c r="M682" s="13"/>
      <c r="N682" s="13"/>
      <c r="O682" s="4"/>
      <c r="P682" s="4"/>
      <c r="Q682" s="12"/>
      <c r="R682"/>
      <c r="S682"/>
      <c r="T682"/>
      <c r="U682" s="2"/>
      <c r="V682" s="2"/>
      <c r="W682"/>
      <c r="X682"/>
      <c r="Y682"/>
      <c r="Z682"/>
      <c r="AE682"/>
      <c r="AF682"/>
    </row>
    <row r="683" spans="2:32" s="1" customFormat="1">
      <c r="B683"/>
      <c r="C683"/>
      <c r="D683"/>
      <c r="E683" s="11"/>
      <c r="F683" s="11"/>
      <c r="G683" s="15"/>
      <c r="H683" s="8"/>
      <c r="I683" s="13"/>
      <c r="J683" s="7"/>
      <c r="K683" s="14"/>
      <c r="L683" s="13"/>
      <c r="M683" s="13"/>
      <c r="N683" s="13"/>
      <c r="O683" s="4"/>
      <c r="P683" s="4"/>
      <c r="Q683" s="12"/>
      <c r="R683"/>
      <c r="S683"/>
      <c r="T683"/>
      <c r="U683" s="2"/>
      <c r="V683" s="2"/>
      <c r="W683"/>
      <c r="X683"/>
      <c r="Y683"/>
      <c r="Z683"/>
      <c r="AE683"/>
      <c r="AF683"/>
    </row>
    <row r="684" spans="2:32" s="1" customFormat="1">
      <c r="B684"/>
      <c r="C684"/>
      <c r="D684"/>
      <c r="E684" s="11"/>
      <c r="F684" s="11"/>
      <c r="G684" s="15"/>
      <c r="H684" s="8"/>
      <c r="I684" s="13"/>
      <c r="J684" s="7"/>
      <c r="K684" s="14"/>
      <c r="L684" s="13"/>
      <c r="M684" s="13"/>
      <c r="N684" s="13"/>
      <c r="O684" s="4"/>
      <c r="P684" s="4"/>
      <c r="Q684" s="12"/>
      <c r="R684"/>
      <c r="S684"/>
      <c r="T684"/>
      <c r="U684" s="2"/>
      <c r="V684" s="2"/>
      <c r="W684"/>
      <c r="X684"/>
      <c r="Y684"/>
      <c r="Z684"/>
      <c r="AE684"/>
      <c r="AF684"/>
    </row>
    <row r="685" spans="2:32" s="1" customFormat="1">
      <c r="B685"/>
      <c r="C685"/>
      <c r="D685"/>
      <c r="E685" s="11"/>
      <c r="F685" s="11"/>
      <c r="G685" s="15"/>
      <c r="H685" s="8"/>
      <c r="I685" s="13"/>
      <c r="J685" s="7"/>
      <c r="K685" s="14"/>
      <c r="L685" s="13"/>
      <c r="M685" s="13"/>
      <c r="N685" s="13"/>
      <c r="O685" s="4"/>
      <c r="P685" s="4"/>
      <c r="Q685" s="12"/>
      <c r="R685"/>
      <c r="S685"/>
      <c r="T685"/>
      <c r="U685" s="2"/>
      <c r="V685" s="2"/>
      <c r="W685"/>
      <c r="X685"/>
      <c r="Y685"/>
      <c r="Z685"/>
      <c r="AE685"/>
      <c r="AF685"/>
    </row>
    <row r="686" spans="2:32" s="1" customFormat="1">
      <c r="B686"/>
      <c r="C686"/>
      <c r="D686"/>
      <c r="E686" s="11"/>
      <c r="F686" s="11"/>
      <c r="G686" s="15"/>
      <c r="H686" s="8"/>
      <c r="I686" s="13"/>
      <c r="J686" s="7"/>
      <c r="K686" s="14"/>
      <c r="L686" s="13"/>
      <c r="M686" s="13"/>
      <c r="N686" s="13"/>
      <c r="O686" s="4"/>
      <c r="P686" s="4"/>
      <c r="Q686" s="12"/>
      <c r="R686"/>
      <c r="S686"/>
      <c r="T686"/>
      <c r="U686" s="2"/>
      <c r="V686" s="2"/>
      <c r="W686"/>
      <c r="X686"/>
      <c r="Y686"/>
      <c r="Z686"/>
      <c r="AE686"/>
      <c r="AF686"/>
    </row>
    <row r="687" spans="2:32" s="1" customFormat="1">
      <c r="B687"/>
      <c r="C687"/>
      <c r="D687"/>
      <c r="E687" s="11"/>
      <c r="F687" s="11"/>
      <c r="G687" s="15"/>
      <c r="H687" s="8"/>
      <c r="I687" s="13"/>
      <c r="J687" s="7"/>
      <c r="K687" s="14"/>
      <c r="L687" s="13"/>
      <c r="M687" s="13"/>
      <c r="N687" s="13"/>
      <c r="O687" s="4"/>
      <c r="P687" s="4"/>
      <c r="Q687" s="12"/>
      <c r="R687"/>
      <c r="S687"/>
      <c r="T687"/>
      <c r="U687" s="2"/>
      <c r="V687" s="2"/>
      <c r="W687"/>
      <c r="X687"/>
      <c r="Y687"/>
      <c r="Z687"/>
      <c r="AE687"/>
      <c r="AF687"/>
    </row>
    <row r="688" spans="2:32" s="1" customFormat="1">
      <c r="B688"/>
      <c r="C688"/>
      <c r="D688"/>
      <c r="E688" s="11"/>
      <c r="F688" s="11"/>
      <c r="G688" s="15"/>
      <c r="H688" s="8"/>
      <c r="I688" s="13"/>
      <c r="J688" s="7"/>
      <c r="K688" s="14"/>
      <c r="L688" s="13"/>
      <c r="M688" s="13"/>
      <c r="N688" s="13"/>
      <c r="O688" s="4"/>
      <c r="P688" s="4"/>
      <c r="Q688" s="12"/>
      <c r="R688"/>
      <c r="S688"/>
      <c r="T688"/>
      <c r="U688" s="2"/>
      <c r="V688" s="2"/>
      <c r="W688"/>
      <c r="X688"/>
      <c r="Y688"/>
      <c r="Z688"/>
      <c r="AE688"/>
      <c r="AF688"/>
    </row>
    <row r="689" spans="2:32" s="1" customFormat="1">
      <c r="B689"/>
      <c r="C689"/>
      <c r="D689"/>
      <c r="E689" s="11"/>
      <c r="F689" s="11"/>
      <c r="G689" s="15"/>
      <c r="H689" s="8"/>
      <c r="I689" s="13"/>
      <c r="J689" s="7"/>
      <c r="K689" s="14"/>
      <c r="L689" s="13"/>
      <c r="M689" s="13"/>
      <c r="N689" s="13"/>
      <c r="O689" s="4"/>
      <c r="P689" s="4"/>
      <c r="Q689" s="12"/>
      <c r="R689"/>
      <c r="S689"/>
      <c r="T689"/>
      <c r="U689" s="2"/>
      <c r="V689" s="2"/>
      <c r="W689"/>
      <c r="X689"/>
      <c r="Y689"/>
      <c r="Z689"/>
      <c r="AE689"/>
      <c r="AF689"/>
    </row>
    <row r="690" spans="2:32" s="1" customFormat="1">
      <c r="B690"/>
      <c r="C690"/>
      <c r="D690"/>
      <c r="E690" s="11"/>
      <c r="F690" s="11"/>
      <c r="G690" s="15"/>
      <c r="H690" s="8"/>
      <c r="I690" s="13"/>
      <c r="J690" s="7"/>
      <c r="K690" s="14"/>
      <c r="L690" s="13"/>
      <c r="M690" s="13"/>
      <c r="N690" s="13"/>
      <c r="O690" s="4"/>
      <c r="P690" s="4"/>
      <c r="Q690" s="12"/>
      <c r="R690"/>
      <c r="S690"/>
      <c r="T690"/>
      <c r="U690" s="2"/>
      <c r="V690" s="2"/>
      <c r="W690"/>
      <c r="X690"/>
      <c r="Y690"/>
      <c r="Z690"/>
      <c r="AE690"/>
      <c r="AF690"/>
    </row>
    <row r="691" spans="2:32" s="1" customFormat="1">
      <c r="B691"/>
      <c r="C691"/>
      <c r="D691"/>
      <c r="E691" s="11"/>
      <c r="F691" s="11"/>
      <c r="G691" s="15"/>
      <c r="H691" s="8"/>
      <c r="I691" s="13"/>
      <c r="J691" s="7"/>
      <c r="K691" s="14"/>
      <c r="L691" s="13"/>
      <c r="M691" s="13"/>
      <c r="N691" s="13"/>
      <c r="O691" s="4"/>
      <c r="P691" s="4"/>
      <c r="Q691" s="12"/>
      <c r="R691"/>
      <c r="S691"/>
      <c r="T691"/>
      <c r="U691" s="2"/>
      <c r="V691" s="2"/>
      <c r="W691"/>
      <c r="X691"/>
      <c r="Y691"/>
      <c r="Z691"/>
      <c r="AE691"/>
      <c r="AF691"/>
    </row>
    <row r="692" spans="2:32" s="1" customFormat="1">
      <c r="B692"/>
      <c r="C692"/>
      <c r="D692"/>
      <c r="E692" s="11"/>
      <c r="F692" s="11"/>
      <c r="G692" s="15"/>
      <c r="H692" s="8"/>
      <c r="I692" s="13"/>
      <c r="J692" s="7"/>
      <c r="K692" s="14"/>
      <c r="L692" s="13"/>
      <c r="M692" s="13"/>
      <c r="N692" s="13"/>
      <c r="O692" s="4"/>
      <c r="P692" s="4"/>
      <c r="Q692" s="12"/>
      <c r="R692"/>
      <c r="S692"/>
      <c r="T692"/>
      <c r="U692" s="2"/>
      <c r="V692" s="2"/>
      <c r="W692"/>
      <c r="X692"/>
      <c r="Y692"/>
      <c r="Z692"/>
      <c r="AE692"/>
      <c r="AF692"/>
    </row>
    <row r="693" spans="2:32" s="1" customFormat="1">
      <c r="B693"/>
      <c r="C693"/>
      <c r="D693"/>
      <c r="E693" s="11"/>
      <c r="F693" s="11"/>
      <c r="G693" s="15"/>
      <c r="H693" s="8"/>
      <c r="I693" s="13"/>
      <c r="J693" s="7"/>
      <c r="K693" s="14"/>
      <c r="L693" s="13"/>
      <c r="M693" s="13"/>
      <c r="N693" s="13"/>
      <c r="O693" s="4"/>
      <c r="P693" s="4"/>
      <c r="Q693" s="12"/>
      <c r="R693"/>
      <c r="S693"/>
      <c r="T693"/>
      <c r="U693" s="2"/>
      <c r="V693" s="2"/>
      <c r="W693"/>
      <c r="X693"/>
      <c r="Y693"/>
      <c r="Z693"/>
      <c r="AE693"/>
      <c r="AF693"/>
    </row>
    <row r="694" spans="2:32" s="1" customFormat="1">
      <c r="B694"/>
      <c r="C694"/>
      <c r="D694"/>
      <c r="E694" s="11"/>
      <c r="F694" s="11"/>
      <c r="G694" s="15"/>
      <c r="H694" s="8"/>
      <c r="I694" s="13"/>
      <c r="J694" s="7"/>
      <c r="K694" s="14"/>
      <c r="L694" s="13"/>
      <c r="M694" s="13"/>
      <c r="N694" s="13"/>
      <c r="O694" s="4"/>
      <c r="P694" s="4"/>
      <c r="Q694" s="12"/>
      <c r="R694"/>
      <c r="S694"/>
      <c r="T694"/>
      <c r="U694" s="2"/>
      <c r="V694" s="2"/>
      <c r="W694"/>
      <c r="X694"/>
      <c r="Y694"/>
      <c r="Z694"/>
      <c r="AE694"/>
      <c r="AF694"/>
    </row>
    <row r="695" spans="2:32" s="1" customFormat="1">
      <c r="B695"/>
      <c r="C695"/>
      <c r="D695"/>
      <c r="E695" s="11"/>
      <c r="F695" s="11"/>
      <c r="G695" s="15"/>
      <c r="H695" s="8"/>
      <c r="I695" s="13"/>
      <c r="J695" s="7"/>
      <c r="K695" s="14"/>
      <c r="L695" s="13"/>
      <c r="M695" s="13"/>
      <c r="N695" s="13"/>
      <c r="O695" s="4"/>
      <c r="P695" s="4"/>
      <c r="Q695" s="12"/>
      <c r="R695"/>
      <c r="S695"/>
      <c r="T695"/>
      <c r="U695" s="2"/>
      <c r="V695" s="2"/>
      <c r="W695"/>
      <c r="X695"/>
      <c r="Y695"/>
      <c r="Z695"/>
      <c r="AE695"/>
      <c r="AF695"/>
    </row>
    <row r="696" spans="2:32" s="1" customFormat="1">
      <c r="B696"/>
      <c r="C696"/>
      <c r="D696"/>
      <c r="E696" s="11"/>
      <c r="F696" s="11"/>
      <c r="G696" s="15"/>
      <c r="H696" s="8"/>
      <c r="I696" s="13"/>
      <c r="J696" s="7"/>
      <c r="K696" s="14"/>
      <c r="L696" s="13"/>
      <c r="M696" s="13"/>
      <c r="N696" s="13"/>
      <c r="O696" s="4"/>
      <c r="P696" s="4"/>
      <c r="Q696" s="12"/>
      <c r="R696"/>
      <c r="S696"/>
      <c r="T696"/>
      <c r="U696" s="2"/>
      <c r="V696" s="2"/>
      <c r="W696"/>
      <c r="X696"/>
      <c r="Y696"/>
      <c r="Z696"/>
      <c r="AE696"/>
      <c r="AF696"/>
    </row>
    <row r="697" spans="2:32" s="1" customFormat="1">
      <c r="B697"/>
      <c r="C697"/>
      <c r="D697"/>
      <c r="E697" s="11"/>
      <c r="F697" s="11"/>
      <c r="G697" s="15"/>
      <c r="H697" s="8"/>
      <c r="I697" s="13"/>
      <c r="J697" s="7"/>
      <c r="K697" s="14"/>
      <c r="L697" s="13"/>
      <c r="M697" s="13"/>
      <c r="N697" s="13"/>
      <c r="O697" s="4"/>
      <c r="P697" s="4"/>
      <c r="Q697" s="12"/>
      <c r="R697"/>
      <c r="S697"/>
      <c r="T697"/>
      <c r="U697" s="2"/>
      <c r="V697" s="2"/>
      <c r="W697"/>
      <c r="X697"/>
      <c r="Y697"/>
      <c r="Z697"/>
      <c r="AE697"/>
      <c r="AF697"/>
    </row>
    <row r="698" spans="2:32" s="1" customFormat="1">
      <c r="B698"/>
      <c r="C698"/>
      <c r="D698"/>
      <c r="E698" s="11"/>
      <c r="F698" s="11"/>
      <c r="G698" s="15"/>
      <c r="H698" s="8"/>
      <c r="I698" s="13"/>
      <c r="J698" s="7"/>
      <c r="K698" s="14"/>
      <c r="L698" s="13"/>
      <c r="M698" s="13"/>
      <c r="N698" s="13"/>
      <c r="O698" s="4"/>
      <c r="P698" s="4"/>
      <c r="Q698" s="12"/>
      <c r="R698"/>
      <c r="S698"/>
      <c r="T698"/>
      <c r="U698" s="2"/>
      <c r="V698" s="2"/>
      <c r="W698"/>
      <c r="X698"/>
      <c r="Y698"/>
      <c r="Z698"/>
      <c r="AE698"/>
      <c r="AF698"/>
    </row>
    <row r="699" spans="2:32" s="1" customFormat="1">
      <c r="B699"/>
      <c r="C699"/>
      <c r="D699"/>
      <c r="E699" s="11"/>
      <c r="F699" s="11"/>
      <c r="G699" s="15"/>
      <c r="H699" s="8"/>
      <c r="I699" s="13"/>
      <c r="J699" s="7"/>
      <c r="K699" s="14"/>
      <c r="L699" s="13"/>
      <c r="M699" s="13"/>
      <c r="N699" s="13"/>
      <c r="O699" s="4"/>
      <c r="P699" s="4"/>
      <c r="Q699" s="12"/>
      <c r="R699"/>
      <c r="S699"/>
      <c r="T699"/>
      <c r="U699" s="2"/>
      <c r="V699" s="2"/>
      <c r="W699"/>
      <c r="X699"/>
      <c r="Y699"/>
      <c r="Z699"/>
      <c r="AE699"/>
      <c r="AF699"/>
    </row>
    <row r="700" spans="2:32" s="1" customFormat="1">
      <c r="B700"/>
      <c r="C700"/>
      <c r="D700"/>
      <c r="E700" s="11"/>
      <c r="F700" s="11"/>
      <c r="G700" s="15"/>
      <c r="H700" s="8"/>
      <c r="I700" s="13"/>
      <c r="J700" s="7"/>
      <c r="K700" s="14"/>
      <c r="L700" s="13"/>
      <c r="M700" s="13"/>
      <c r="N700" s="13"/>
      <c r="O700" s="4"/>
      <c r="P700" s="4"/>
      <c r="Q700" s="12"/>
      <c r="R700"/>
      <c r="S700"/>
      <c r="T700"/>
      <c r="U700" s="2"/>
      <c r="V700" s="2"/>
      <c r="W700"/>
      <c r="X700"/>
      <c r="Y700"/>
      <c r="Z700"/>
      <c r="AE700"/>
      <c r="AF700"/>
    </row>
    <row r="701" spans="2:32" s="1" customFormat="1">
      <c r="B701"/>
      <c r="C701"/>
      <c r="D701"/>
      <c r="E701" s="11"/>
      <c r="F701" s="11"/>
      <c r="G701" s="15"/>
      <c r="H701" s="8"/>
      <c r="I701" s="13"/>
      <c r="J701" s="7"/>
      <c r="K701" s="14"/>
      <c r="L701" s="13"/>
      <c r="M701" s="13"/>
      <c r="N701" s="13"/>
      <c r="O701" s="4"/>
      <c r="P701" s="4"/>
      <c r="Q701" s="12"/>
      <c r="R701"/>
      <c r="S701"/>
      <c r="T701"/>
      <c r="U701" s="2"/>
      <c r="V701" s="2"/>
      <c r="W701"/>
      <c r="X701"/>
      <c r="Y701"/>
      <c r="Z701"/>
      <c r="AE701"/>
      <c r="AF701"/>
    </row>
    <row r="702" spans="2:32" s="1" customFormat="1">
      <c r="B702"/>
      <c r="C702"/>
      <c r="D702"/>
      <c r="E702" s="11"/>
      <c r="F702" s="11"/>
      <c r="G702" s="15"/>
      <c r="H702" s="8"/>
      <c r="I702" s="13"/>
      <c r="J702" s="7"/>
      <c r="K702" s="14"/>
      <c r="L702" s="13"/>
      <c r="M702" s="13"/>
      <c r="N702" s="13"/>
      <c r="O702" s="4"/>
      <c r="P702" s="4"/>
      <c r="Q702" s="12"/>
      <c r="R702"/>
      <c r="S702"/>
      <c r="T702"/>
      <c r="U702" s="2"/>
      <c r="V702" s="2"/>
      <c r="W702"/>
      <c r="X702"/>
      <c r="Y702"/>
      <c r="Z702"/>
      <c r="AE702"/>
      <c r="AF702"/>
    </row>
    <row r="703" spans="2:32" s="1" customFormat="1">
      <c r="B703"/>
      <c r="C703"/>
      <c r="D703"/>
      <c r="E703" s="11"/>
      <c r="F703" s="11"/>
      <c r="G703" s="15"/>
      <c r="H703" s="8"/>
      <c r="I703" s="13"/>
      <c r="J703" s="7"/>
      <c r="K703" s="14"/>
      <c r="L703" s="13"/>
      <c r="M703" s="13"/>
      <c r="N703" s="13"/>
      <c r="O703" s="4"/>
      <c r="P703" s="4"/>
      <c r="Q703" s="12"/>
      <c r="R703"/>
      <c r="S703"/>
      <c r="T703"/>
      <c r="U703" s="2"/>
      <c r="V703" s="2"/>
      <c r="W703"/>
      <c r="X703"/>
      <c r="Y703"/>
      <c r="Z703"/>
      <c r="AE703"/>
      <c r="AF703"/>
    </row>
    <row r="704" spans="2:32" s="1" customFormat="1">
      <c r="B704"/>
      <c r="C704"/>
      <c r="D704"/>
      <c r="E704" s="11"/>
      <c r="F704" s="11"/>
      <c r="G704" s="15"/>
      <c r="H704" s="8"/>
      <c r="I704" s="13"/>
      <c r="J704" s="7"/>
      <c r="K704" s="14"/>
      <c r="L704" s="13"/>
      <c r="M704" s="13"/>
      <c r="N704" s="13"/>
      <c r="O704" s="4"/>
      <c r="P704" s="4"/>
      <c r="Q704" s="12"/>
      <c r="R704"/>
      <c r="S704"/>
      <c r="T704"/>
      <c r="U704" s="2"/>
      <c r="V704" s="2"/>
      <c r="W704"/>
      <c r="X704"/>
      <c r="Y704"/>
      <c r="Z704"/>
      <c r="AE704"/>
      <c r="AF704"/>
    </row>
    <row r="705" spans="2:32" s="1" customFormat="1">
      <c r="B705"/>
      <c r="C705"/>
      <c r="D705"/>
      <c r="E705" s="11"/>
      <c r="F705" s="11"/>
      <c r="G705" s="15"/>
      <c r="H705" s="8"/>
      <c r="I705" s="13"/>
      <c r="J705" s="7"/>
      <c r="K705" s="14"/>
      <c r="L705" s="13"/>
      <c r="M705" s="13"/>
      <c r="N705" s="13"/>
      <c r="O705" s="4"/>
      <c r="P705" s="4"/>
      <c r="Q705" s="12"/>
      <c r="R705"/>
      <c r="S705"/>
      <c r="T705"/>
      <c r="U705" s="2"/>
      <c r="V705" s="2"/>
      <c r="W705"/>
      <c r="X705"/>
      <c r="Y705"/>
      <c r="Z705"/>
      <c r="AE705"/>
      <c r="AF705"/>
    </row>
    <row r="706" spans="2:32" s="1" customFormat="1">
      <c r="B706"/>
      <c r="C706"/>
      <c r="D706"/>
      <c r="E706" s="11"/>
      <c r="F706" s="11"/>
      <c r="G706" s="15"/>
      <c r="H706" s="8"/>
      <c r="I706" s="13"/>
      <c r="J706" s="7"/>
      <c r="K706" s="14"/>
      <c r="L706" s="13"/>
      <c r="M706" s="13"/>
      <c r="N706" s="13"/>
      <c r="O706" s="4"/>
      <c r="P706" s="4"/>
      <c r="Q706" s="12"/>
      <c r="R706"/>
      <c r="S706"/>
      <c r="T706"/>
      <c r="U706" s="2"/>
      <c r="V706" s="2"/>
      <c r="W706"/>
      <c r="X706"/>
      <c r="Y706"/>
      <c r="Z706"/>
      <c r="AE706"/>
      <c r="AF706"/>
    </row>
    <row r="707" spans="2:32" s="1" customFormat="1">
      <c r="B707"/>
      <c r="C707"/>
      <c r="D707"/>
      <c r="E707" s="11"/>
      <c r="F707" s="11"/>
      <c r="G707" s="15"/>
      <c r="H707" s="8"/>
      <c r="I707" s="13"/>
      <c r="J707" s="7"/>
      <c r="K707" s="14"/>
      <c r="L707" s="13"/>
      <c r="M707" s="13"/>
      <c r="N707" s="13"/>
      <c r="O707" s="4"/>
      <c r="P707" s="4"/>
      <c r="Q707" s="12"/>
      <c r="R707"/>
      <c r="S707"/>
      <c r="T707"/>
      <c r="U707" s="2"/>
      <c r="V707" s="2"/>
      <c r="W707"/>
      <c r="X707"/>
      <c r="Y707"/>
      <c r="Z707"/>
      <c r="AE707"/>
      <c r="AF707"/>
    </row>
    <row r="708" spans="2:32" s="1" customFormat="1">
      <c r="B708"/>
      <c r="C708"/>
      <c r="D708"/>
      <c r="E708" s="11"/>
      <c r="F708" s="11"/>
      <c r="G708" s="15"/>
      <c r="H708" s="8"/>
      <c r="I708" s="13"/>
      <c r="J708" s="7"/>
      <c r="K708" s="14"/>
      <c r="L708" s="13"/>
      <c r="M708" s="13"/>
      <c r="N708" s="13"/>
      <c r="O708" s="4"/>
      <c r="P708" s="4"/>
      <c r="Q708" s="12"/>
      <c r="R708"/>
      <c r="S708"/>
      <c r="T708"/>
      <c r="U708" s="2"/>
      <c r="V708" s="2"/>
      <c r="W708"/>
      <c r="X708"/>
      <c r="Y708"/>
      <c r="Z708"/>
      <c r="AE708"/>
      <c r="AF708"/>
    </row>
    <row r="709" spans="2:32" s="1" customFormat="1">
      <c r="B709"/>
      <c r="C709"/>
      <c r="D709"/>
      <c r="E709" s="11"/>
      <c r="F709" s="11"/>
      <c r="G709" s="15"/>
      <c r="H709" s="8"/>
      <c r="I709" s="13"/>
      <c r="J709" s="7"/>
      <c r="K709" s="14"/>
      <c r="L709" s="13"/>
      <c r="M709" s="13"/>
      <c r="N709" s="13"/>
      <c r="O709" s="4"/>
      <c r="P709" s="4"/>
      <c r="Q709" s="12"/>
      <c r="R709"/>
      <c r="S709"/>
      <c r="T709"/>
      <c r="U709" s="2"/>
      <c r="V709" s="2"/>
      <c r="W709"/>
      <c r="X709"/>
      <c r="Y709"/>
      <c r="Z709"/>
      <c r="AE709"/>
      <c r="AF709"/>
    </row>
    <row r="710" spans="2:32" s="1" customFormat="1">
      <c r="B710"/>
      <c r="C710"/>
      <c r="D710"/>
      <c r="E710" s="11"/>
      <c r="F710" s="11"/>
      <c r="G710" s="15"/>
      <c r="H710" s="8"/>
      <c r="I710" s="13"/>
      <c r="J710" s="7"/>
      <c r="K710" s="14"/>
      <c r="L710" s="13"/>
      <c r="M710" s="13"/>
      <c r="N710" s="13"/>
      <c r="O710" s="4"/>
      <c r="P710" s="4"/>
      <c r="Q710" s="12"/>
      <c r="R710"/>
      <c r="S710"/>
      <c r="T710"/>
      <c r="U710" s="2"/>
      <c r="V710" s="2"/>
      <c r="W710"/>
      <c r="X710"/>
      <c r="Y710"/>
      <c r="Z710"/>
      <c r="AE710"/>
      <c r="AF710"/>
    </row>
    <row r="711" spans="2:32" s="1" customFormat="1">
      <c r="B711"/>
      <c r="C711"/>
      <c r="D711"/>
      <c r="E711" s="11"/>
      <c r="F711" s="11"/>
      <c r="G711" s="15"/>
      <c r="H711" s="8"/>
      <c r="I711" s="13"/>
      <c r="J711" s="7"/>
      <c r="K711" s="14"/>
      <c r="L711" s="13"/>
      <c r="M711" s="13"/>
      <c r="N711" s="13"/>
      <c r="O711" s="4"/>
      <c r="P711" s="4"/>
      <c r="Q711" s="12"/>
      <c r="R711"/>
      <c r="S711"/>
      <c r="T711"/>
      <c r="U711" s="2"/>
      <c r="V711" s="2"/>
      <c r="W711"/>
      <c r="X711"/>
      <c r="Y711"/>
      <c r="Z711"/>
      <c r="AE711"/>
      <c r="AF711"/>
    </row>
    <row r="712" spans="2:32" s="1" customFormat="1">
      <c r="B712"/>
      <c r="C712"/>
      <c r="D712"/>
      <c r="E712" s="11"/>
      <c r="F712" s="11"/>
      <c r="G712" s="15"/>
      <c r="H712" s="8"/>
      <c r="I712" s="13"/>
      <c r="J712" s="7"/>
      <c r="K712" s="14"/>
      <c r="L712" s="13"/>
      <c r="M712" s="13"/>
      <c r="N712" s="13"/>
      <c r="O712" s="4"/>
      <c r="P712" s="4"/>
      <c r="Q712" s="12"/>
      <c r="R712"/>
      <c r="S712"/>
      <c r="T712"/>
      <c r="U712" s="2"/>
      <c r="V712" s="2"/>
      <c r="W712"/>
      <c r="X712"/>
      <c r="Y712"/>
      <c r="Z712"/>
      <c r="AE712"/>
      <c r="AF712"/>
    </row>
    <row r="713" spans="2:32" s="1" customFormat="1">
      <c r="B713"/>
      <c r="C713"/>
      <c r="D713"/>
      <c r="E713" s="11"/>
      <c r="F713" s="11"/>
      <c r="G713" s="15"/>
      <c r="H713" s="8"/>
      <c r="I713" s="13"/>
      <c r="J713" s="7"/>
      <c r="K713" s="14"/>
      <c r="L713" s="13"/>
      <c r="M713" s="13"/>
      <c r="N713" s="13"/>
      <c r="O713" s="4"/>
      <c r="P713" s="4"/>
      <c r="Q713" s="12"/>
      <c r="R713"/>
      <c r="S713"/>
      <c r="T713"/>
      <c r="U713" s="2"/>
      <c r="V713" s="2"/>
      <c r="W713"/>
      <c r="X713"/>
      <c r="Y713"/>
      <c r="Z713"/>
      <c r="AE713"/>
      <c r="AF713"/>
    </row>
    <row r="714" spans="2:32" s="1" customFormat="1">
      <c r="B714"/>
      <c r="C714"/>
      <c r="D714"/>
      <c r="E714" s="11"/>
      <c r="F714" s="11"/>
      <c r="G714" s="15"/>
      <c r="H714" s="8"/>
      <c r="I714" s="13"/>
      <c r="J714" s="7"/>
      <c r="K714" s="14"/>
      <c r="L714" s="13"/>
      <c r="M714" s="13"/>
      <c r="N714" s="13"/>
      <c r="O714" s="4"/>
      <c r="P714" s="4"/>
      <c r="Q714" s="12"/>
      <c r="R714"/>
      <c r="S714"/>
      <c r="T714"/>
      <c r="U714" s="2"/>
      <c r="V714" s="2"/>
      <c r="W714"/>
      <c r="X714"/>
      <c r="Y714"/>
      <c r="Z714"/>
      <c r="AE714"/>
      <c r="AF714"/>
    </row>
    <row r="715" spans="2:32" s="1" customFormat="1">
      <c r="B715"/>
      <c r="C715"/>
      <c r="D715"/>
      <c r="E715" s="11"/>
      <c r="F715" s="11"/>
      <c r="G715" s="15"/>
      <c r="H715" s="8"/>
      <c r="I715" s="13"/>
      <c r="J715" s="7"/>
      <c r="K715" s="14"/>
      <c r="L715" s="13"/>
      <c r="M715" s="13"/>
      <c r="N715" s="13"/>
      <c r="O715" s="4"/>
      <c r="P715" s="4"/>
      <c r="Q715" s="12"/>
      <c r="R715"/>
      <c r="S715"/>
      <c r="T715"/>
      <c r="U715" s="2"/>
      <c r="V715" s="2"/>
      <c r="W715"/>
      <c r="X715"/>
      <c r="Y715"/>
      <c r="Z715"/>
      <c r="AE715"/>
      <c r="AF715"/>
    </row>
    <row r="716" spans="2:32" s="1" customFormat="1">
      <c r="B716"/>
      <c r="C716"/>
      <c r="D716"/>
      <c r="E716" s="11"/>
      <c r="F716" s="11"/>
      <c r="G716" s="15"/>
      <c r="H716" s="8"/>
      <c r="I716" s="13"/>
      <c r="J716" s="7"/>
      <c r="K716" s="14"/>
      <c r="L716" s="13"/>
      <c r="M716" s="13"/>
      <c r="N716" s="13"/>
      <c r="O716" s="4"/>
      <c r="P716" s="4"/>
      <c r="Q716" s="12"/>
      <c r="R716"/>
      <c r="S716"/>
      <c r="T716"/>
      <c r="U716" s="2"/>
      <c r="V716" s="2"/>
      <c r="W716"/>
      <c r="X716"/>
      <c r="Y716"/>
      <c r="Z716"/>
      <c r="AE716"/>
      <c r="AF716"/>
    </row>
    <row r="717" spans="2:32" s="1" customFormat="1">
      <c r="B717"/>
      <c r="C717"/>
      <c r="D717"/>
      <c r="E717" s="11"/>
      <c r="F717" s="11"/>
      <c r="G717" s="15"/>
      <c r="H717" s="8"/>
      <c r="I717" s="13"/>
      <c r="J717" s="7"/>
      <c r="K717" s="14"/>
      <c r="L717" s="13"/>
      <c r="M717" s="13"/>
      <c r="N717" s="13"/>
      <c r="O717" s="4"/>
      <c r="P717" s="4"/>
      <c r="Q717" s="12"/>
      <c r="R717"/>
      <c r="S717"/>
      <c r="T717"/>
      <c r="U717" s="2"/>
      <c r="V717" s="2"/>
      <c r="W717"/>
      <c r="X717"/>
      <c r="Y717"/>
      <c r="Z717"/>
      <c r="AE717"/>
      <c r="AF717"/>
    </row>
    <row r="718" spans="2:32" s="1" customFormat="1">
      <c r="B718"/>
      <c r="C718"/>
      <c r="D718"/>
      <c r="E718" s="11"/>
      <c r="F718" s="11"/>
      <c r="G718" s="15"/>
      <c r="H718" s="8"/>
      <c r="I718" s="13"/>
      <c r="J718" s="7"/>
      <c r="K718" s="14"/>
      <c r="L718" s="13"/>
      <c r="M718" s="13"/>
      <c r="N718" s="13"/>
      <c r="O718" s="4"/>
      <c r="P718" s="4"/>
      <c r="Q718" s="12"/>
      <c r="R718"/>
      <c r="S718"/>
      <c r="T718"/>
      <c r="U718" s="2"/>
      <c r="V718" s="2"/>
      <c r="W718"/>
      <c r="X718"/>
      <c r="Y718"/>
      <c r="Z718"/>
      <c r="AE718"/>
      <c r="AF718"/>
    </row>
    <row r="719" spans="2:32" s="1" customFormat="1">
      <c r="B719"/>
      <c r="C719"/>
      <c r="D719"/>
      <c r="E719" s="11"/>
      <c r="F719" s="11"/>
      <c r="G719" s="15"/>
      <c r="H719" s="8"/>
      <c r="I719" s="13"/>
      <c r="J719" s="7"/>
      <c r="K719" s="14"/>
      <c r="L719" s="13"/>
      <c r="M719" s="13"/>
      <c r="N719" s="13"/>
      <c r="O719" s="4"/>
      <c r="P719" s="4"/>
      <c r="Q719" s="12"/>
      <c r="R719"/>
      <c r="S719"/>
      <c r="T719"/>
      <c r="U719" s="2"/>
      <c r="V719" s="2"/>
      <c r="W719"/>
      <c r="X719"/>
      <c r="Y719"/>
      <c r="Z719"/>
      <c r="AE719"/>
      <c r="AF719"/>
    </row>
    <row r="720" spans="2:32" s="1" customFormat="1">
      <c r="B720"/>
      <c r="C720"/>
      <c r="D720"/>
      <c r="E720" s="11"/>
      <c r="F720" s="11"/>
      <c r="G720" s="15"/>
      <c r="H720" s="8"/>
      <c r="I720" s="13"/>
      <c r="J720" s="7"/>
      <c r="K720" s="14"/>
      <c r="L720" s="13"/>
      <c r="M720" s="13"/>
      <c r="N720" s="13"/>
      <c r="O720" s="4"/>
      <c r="P720" s="4"/>
      <c r="Q720" s="12"/>
      <c r="R720"/>
      <c r="S720"/>
      <c r="T720"/>
      <c r="U720" s="2"/>
      <c r="V720" s="2"/>
      <c r="W720"/>
      <c r="X720"/>
      <c r="Y720"/>
      <c r="Z720"/>
      <c r="AE720"/>
      <c r="AF720"/>
    </row>
    <row r="721" spans="2:32" s="1" customFormat="1">
      <c r="B721"/>
      <c r="C721"/>
      <c r="D721"/>
      <c r="E721" s="11"/>
      <c r="F721" s="11"/>
      <c r="G721" s="15"/>
      <c r="H721" s="8"/>
      <c r="I721" s="13"/>
      <c r="J721" s="7"/>
      <c r="K721" s="14"/>
      <c r="L721" s="13"/>
      <c r="M721" s="13"/>
      <c r="N721" s="13"/>
      <c r="O721" s="4"/>
      <c r="P721" s="4"/>
      <c r="Q721" s="12"/>
      <c r="R721"/>
      <c r="S721"/>
      <c r="T721"/>
      <c r="U721" s="2"/>
      <c r="V721" s="2"/>
      <c r="W721"/>
      <c r="X721"/>
      <c r="Y721"/>
      <c r="Z721"/>
      <c r="AE721"/>
      <c r="AF721"/>
    </row>
    <row r="722" spans="2:32" s="1" customFormat="1">
      <c r="B722"/>
      <c r="C722"/>
      <c r="D722"/>
      <c r="E722" s="11"/>
      <c r="F722" s="11"/>
      <c r="G722" s="15"/>
      <c r="H722" s="8"/>
      <c r="I722" s="13"/>
      <c r="J722" s="7"/>
      <c r="K722" s="14"/>
      <c r="L722" s="13"/>
      <c r="M722" s="13"/>
      <c r="N722" s="13"/>
      <c r="O722" s="4"/>
      <c r="P722" s="4"/>
      <c r="Q722" s="12"/>
      <c r="R722"/>
      <c r="S722"/>
      <c r="T722"/>
      <c r="U722" s="2"/>
      <c r="V722" s="2"/>
      <c r="W722"/>
      <c r="X722"/>
      <c r="Y722"/>
      <c r="Z722"/>
      <c r="AE722"/>
      <c r="AF722"/>
    </row>
    <row r="723" spans="2:32" s="1" customFormat="1">
      <c r="B723"/>
      <c r="C723"/>
      <c r="D723"/>
      <c r="E723" s="11"/>
      <c r="F723" s="11"/>
      <c r="G723" s="15"/>
      <c r="H723" s="8"/>
      <c r="I723" s="13"/>
      <c r="J723" s="7"/>
      <c r="K723" s="14"/>
      <c r="L723" s="13"/>
      <c r="M723" s="13"/>
      <c r="N723" s="13"/>
      <c r="O723" s="4"/>
      <c r="P723" s="4"/>
      <c r="Q723" s="12"/>
      <c r="R723"/>
      <c r="S723"/>
      <c r="T723"/>
      <c r="U723" s="2"/>
      <c r="V723" s="2"/>
      <c r="W723"/>
      <c r="X723"/>
      <c r="Y723"/>
      <c r="Z723"/>
      <c r="AE723"/>
      <c r="AF723"/>
    </row>
    <row r="724" spans="2:32" s="1" customFormat="1">
      <c r="B724"/>
      <c r="C724"/>
      <c r="D724"/>
      <c r="E724" s="11"/>
      <c r="F724" s="11"/>
      <c r="G724" s="15"/>
      <c r="H724" s="8"/>
      <c r="I724" s="13"/>
      <c r="J724" s="7"/>
      <c r="K724" s="14"/>
      <c r="L724" s="13"/>
      <c r="M724" s="13"/>
      <c r="N724" s="13"/>
      <c r="O724" s="4"/>
      <c r="P724" s="4"/>
      <c r="Q724" s="12"/>
      <c r="R724"/>
      <c r="S724"/>
      <c r="T724"/>
      <c r="U724" s="2"/>
      <c r="V724" s="2"/>
      <c r="W724"/>
      <c r="X724"/>
      <c r="Y724"/>
      <c r="Z724"/>
      <c r="AE724"/>
      <c r="AF724"/>
    </row>
    <row r="725" spans="2:32" s="1" customFormat="1">
      <c r="B725"/>
      <c r="C725"/>
      <c r="D725"/>
      <c r="E725" s="11"/>
      <c r="F725" s="11"/>
      <c r="G725" s="15"/>
      <c r="H725" s="8"/>
      <c r="I725" s="13"/>
      <c r="J725" s="7"/>
      <c r="K725" s="14"/>
      <c r="L725" s="13"/>
      <c r="M725" s="13"/>
      <c r="N725" s="13"/>
      <c r="O725" s="4"/>
      <c r="P725" s="4"/>
      <c r="Q725" s="12"/>
      <c r="R725"/>
      <c r="S725"/>
      <c r="T725"/>
      <c r="U725" s="2"/>
      <c r="V725" s="2"/>
      <c r="W725"/>
      <c r="X725"/>
      <c r="Y725"/>
      <c r="Z725"/>
      <c r="AE725"/>
      <c r="AF725"/>
    </row>
    <row r="726" spans="2:32" s="1" customFormat="1">
      <c r="B726"/>
      <c r="C726"/>
      <c r="D726"/>
      <c r="E726" s="11"/>
      <c r="F726" s="11"/>
      <c r="G726" s="15"/>
      <c r="H726" s="8"/>
      <c r="I726" s="13"/>
      <c r="J726" s="7"/>
      <c r="K726" s="14"/>
      <c r="L726" s="13"/>
      <c r="M726" s="13"/>
      <c r="N726" s="13"/>
      <c r="O726" s="4"/>
      <c r="P726" s="4"/>
      <c r="Q726" s="12"/>
      <c r="R726"/>
      <c r="S726"/>
      <c r="T726"/>
      <c r="U726" s="2"/>
      <c r="V726" s="2"/>
      <c r="W726"/>
      <c r="X726"/>
      <c r="Y726"/>
      <c r="Z726"/>
      <c r="AE726"/>
      <c r="AF726"/>
    </row>
    <row r="727" spans="2:32" s="1" customFormat="1">
      <c r="B727"/>
      <c r="C727"/>
      <c r="D727"/>
      <c r="E727" s="11"/>
      <c r="F727" s="11"/>
      <c r="G727" s="15"/>
      <c r="H727" s="8"/>
      <c r="I727" s="13"/>
      <c r="J727" s="7"/>
      <c r="K727" s="14"/>
      <c r="L727" s="13"/>
      <c r="M727" s="13"/>
      <c r="N727" s="13"/>
      <c r="O727" s="4"/>
      <c r="P727" s="4"/>
      <c r="Q727" s="12"/>
      <c r="R727"/>
      <c r="S727"/>
      <c r="T727"/>
      <c r="U727" s="2"/>
      <c r="V727" s="2"/>
      <c r="W727"/>
      <c r="X727"/>
      <c r="Y727"/>
      <c r="Z727"/>
      <c r="AE727"/>
      <c r="AF727"/>
    </row>
    <row r="728" spans="2:32" s="1" customFormat="1">
      <c r="B728"/>
      <c r="C728"/>
      <c r="D728"/>
      <c r="E728" s="11"/>
      <c r="F728" s="11"/>
      <c r="G728" s="15"/>
      <c r="H728" s="8"/>
      <c r="I728" s="13"/>
      <c r="J728" s="7"/>
      <c r="K728" s="14"/>
      <c r="L728" s="13"/>
      <c r="M728" s="13"/>
      <c r="N728" s="13"/>
      <c r="O728" s="4"/>
      <c r="P728" s="4"/>
      <c r="Q728" s="12"/>
      <c r="R728"/>
      <c r="S728"/>
      <c r="T728"/>
      <c r="U728" s="2"/>
      <c r="V728" s="2"/>
      <c r="W728"/>
      <c r="X728"/>
      <c r="Y728"/>
      <c r="Z728"/>
      <c r="AE728"/>
      <c r="AF728"/>
    </row>
    <row r="729" spans="2:32" s="1" customFormat="1">
      <c r="B729"/>
      <c r="C729"/>
      <c r="D729"/>
      <c r="E729" s="11"/>
      <c r="F729" s="11"/>
      <c r="G729" s="15"/>
      <c r="H729" s="8"/>
      <c r="I729" s="13"/>
      <c r="J729" s="7"/>
      <c r="K729" s="14"/>
      <c r="L729" s="13"/>
      <c r="M729" s="13"/>
      <c r="N729" s="13"/>
      <c r="O729" s="4"/>
      <c r="P729" s="4"/>
      <c r="Q729" s="12"/>
      <c r="R729"/>
      <c r="S729"/>
      <c r="T729"/>
      <c r="U729" s="2"/>
      <c r="V729" s="2"/>
      <c r="W729"/>
      <c r="X729"/>
      <c r="Y729"/>
      <c r="Z729"/>
      <c r="AE729"/>
      <c r="AF729"/>
    </row>
    <row r="730" spans="2:32" s="1" customFormat="1">
      <c r="B730"/>
      <c r="C730"/>
      <c r="D730"/>
      <c r="E730" s="11"/>
      <c r="F730" s="11"/>
      <c r="G730" s="15"/>
      <c r="H730" s="8"/>
      <c r="I730" s="13"/>
      <c r="J730" s="7"/>
      <c r="K730" s="14"/>
      <c r="L730" s="13"/>
      <c r="M730" s="13"/>
      <c r="N730" s="13"/>
      <c r="O730" s="4"/>
      <c r="P730" s="4"/>
      <c r="Q730" s="12"/>
      <c r="R730"/>
      <c r="S730"/>
      <c r="T730"/>
      <c r="U730" s="2"/>
      <c r="V730" s="2"/>
      <c r="W730"/>
      <c r="X730"/>
      <c r="Y730"/>
      <c r="Z730"/>
      <c r="AE730"/>
      <c r="AF730"/>
    </row>
    <row r="731" spans="2:32" s="1" customFormat="1">
      <c r="B731"/>
      <c r="C731"/>
      <c r="D731"/>
      <c r="E731" s="11"/>
      <c r="F731" s="11"/>
      <c r="G731" s="15"/>
      <c r="H731" s="8"/>
      <c r="I731" s="13"/>
      <c r="J731" s="7"/>
      <c r="K731" s="14"/>
      <c r="L731" s="13"/>
      <c r="M731" s="13"/>
      <c r="N731" s="13"/>
      <c r="O731" s="4"/>
      <c r="P731" s="4"/>
      <c r="Q731" s="12"/>
      <c r="R731"/>
      <c r="S731"/>
      <c r="T731"/>
      <c r="U731" s="2"/>
      <c r="V731" s="2"/>
      <c r="W731"/>
      <c r="X731"/>
      <c r="Y731"/>
      <c r="Z731"/>
      <c r="AE731"/>
      <c r="AF731"/>
    </row>
    <row r="732" spans="2:32" s="1" customFormat="1">
      <c r="B732"/>
      <c r="C732"/>
      <c r="D732"/>
      <c r="E732" s="11"/>
      <c r="F732" s="11"/>
      <c r="G732" s="15"/>
      <c r="H732" s="8"/>
      <c r="I732" s="13"/>
      <c r="J732" s="7"/>
      <c r="K732" s="14"/>
      <c r="L732" s="13"/>
      <c r="M732" s="13"/>
      <c r="N732" s="13"/>
      <c r="O732" s="4"/>
      <c r="P732" s="4"/>
      <c r="Q732" s="12"/>
      <c r="R732"/>
      <c r="S732"/>
      <c r="T732"/>
      <c r="U732" s="2"/>
      <c r="V732" s="2"/>
      <c r="W732"/>
      <c r="X732"/>
      <c r="Y732"/>
      <c r="Z732"/>
      <c r="AE732"/>
      <c r="AF732"/>
    </row>
    <row r="733" spans="2:32" s="1" customFormat="1">
      <c r="B733"/>
      <c r="C733"/>
      <c r="D733"/>
      <c r="E733" s="11"/>
      <c r="F733" s="11"/>
      <c r="G733" s="15"/>
      <c r="H733" s="8"/>
      <c r="I733" s="13"/>
      <c r="J733" s="7"/>
      <c r="K733" s="14"/>
      <c r="L733" s="13"/>
      <c r="M733" s="13"/>
      <c r="N733" s="13"/>
      <c r="O733" s="4"/>
      <c r="P733" s="4"/>
      <c r="Q733" s="12"/>
      <c r="R733"/>
      <c r="S733"/>
      <c r="T733"/>
      <c r="U733" s="2"/>
      <c r="V733" s="2"/>
      <c r="W733"/>
      <c r="X733"/>
      <c r="Y733"/>
      <c r="Z733"/>
      <c r="AE733"/>
      <c r="AF733"/>
    </row>
    <row r="734" spans="2:32" s="1" customFormat="1">
      <c r="B734"/>
      <c r="C734"/>
      <c r="D734"/>
      <c r="E734" s="11"/>
      <c r="F734" s="11"/>
      <c r="G734" s="15"/>
      <c r="H734" s="8"/>
      <c r="I734" s="13"/>
      <c r="J734" s="7"/>
      <c r="K734" s="14"/>
      <c r="L734" s="13"/>
      <c r="M734" s="13"/>
      <c r="N734" s="13"/>
      <c r="O734" s="4"/>
      <c r="P734" s="4"/>
      <c r="Q734" s="12"/>
      <c r="R734"/>
      <c r="S734"/>
      <c r="T734"/>
      <c r="U734" s="2"/>
      <c r="V734" s="2"/>
      <c r="W734"/>
      <c r="X734"/>
      <c r="Y734"/>
      <c r="Z734"/>
      <c r="AE734"/>
      <c r="AF734"/>
    </row>
    <row r="735" spans="2:32" s="1" customFormat="1">
      <c r="B735"/>
      <c r="C735"/>
      <c r="D735"/>
      <c r="E735" s="11"/>
      <c r="F735" s="11"/>
      <c r="G735" s="15"/>
      <c r="H735" s="8"/>
      <c r="I735" s="13"/>
      <c r="J735" s="7"/>
      <c r="K735" s="14"/>
      <c r="L735" s="13"/>
      <c r="M735" s="13"/>
      <c r="N735" s="13"/>
      <c r="O735" s="4"/>
      <c r="P735" s="4"/>
      <c r="Q735" s="12"/>
      <c r="R735"/>
      <c r="S735"/>
      <c r="T735"/>
      <c r="U735" s="2"/>
      <c r="V735" s="2"/>
      <c r="W735"/>
      <c r="X735"/>
      <c r="Y735"/>
      <c r="Z735"/>
      <c r="AE735"/>
      <c r="AF735"/>
    </row>
    <row r="736" spans="2:32" s="1" customFormat="1">
      <c r="B736"/>
      <c r="C736"/>
      <c r="D736"/>
      <c r="E736" s="11"/>
      <c r="F736" s="11"/>
      <c r="G736" s="15"/>
      <c r="H736" s="8"/>
      <c r="I736" s="13"/>
      <c r="J736" s="7"/>
      <c r="K736" s="14"/>
      <c r="L736" s="13"/>
      <c r="M736" s="13"/>
      <c r="N736" s="13"/>
      <c r="O736" s="4"/>
      <c r="P736" s="4"/>
      <c r="Q736" s="12"/>
      <c r="R736"/>
      <c r="S736"/>
      <c r="T736"/>
      <c r="U736" s="2"/>
      <c r="V736" s="2"/>
      <c r="W736"/>
      <c r="X736"/>
      <c r="Y736"/>
      <c r="Z736"/>
      <c r="AE736"/>
      <c r="AF736"/>
    </row>
    <row r="737" spans="2:32" s="1" customFormat="1">
      <c r="B737"/>
      <c r="C737"/>
      <c r="D737"/>
      <c r="E737" s="11"/>
      <c r="F737" s="11"/>
      <c r="G737" s="15"/>
      <c r="H737" s="8"/>
      <c r="I737" s="13"/>
      <c r="J737" s="7"/>
      <c r="K737" s="14"/>
      <c r="L737" s="13"/>
      <c r="M737" s="13"/>
      <c r="N737" s="13"/>
      <c r="O737" s="4"/>
      <c r="P737" s="4"/>
      <c r="Q737" s="12"/>
      <c r="R737"/>
      <c r="S737"/>
      <c r="T737"/>
      <c r="U737" s="2"/>
      <c r="V737" s="2"/>
      <c r="W737"/>
      <c r="X737"/>
      <c r="Y737"/>
      <c r="Z737"/>
      <c r="AE737"/>
      <c r="AF737"/>
    </row>
    <row r="738" spans="2:32" s="1" customFormat="1">
      <c r="B738"/>
      <c r="C738"/>
      <c r="D738"/>
      <c r="E738" s="11"/>
      <c r="F738" s="11"/>
      <c r="G738" s="15"/>
      <c r="H738" s="8"/>
      <c r="I738" s="13"/>
      <c r="J738" s="7"/>
      <c r="K738" s="14"/>
      <c r="L738" s="13"/>
      <c r="M738" s="13"/>
      <c r="N738" s="13"/>
      <c r="O738" s="4"/>
      <c r="P738" s="4"/>
      <c r="Q738" s="12"/>
      <c r="R738"/>
      <c r="S738"/>
      <c r="T738"/>
      <c r="U738" s="2"/>
      <c r="V738" s="2"/>
      <c r="W738"/>
      <c r="X738"/>
      <c r="Y738"/>
      <c r="Z738"/>
      <c r="AE738"/>
      <c r="AF738"/>
    </row>
    <row r="739" spans="2:32" s="1" customFormat="1">
      <c r="B739"/>
      <c r="C739"/>
      <c r="D739"/>
      <c r="E739" s="11"/>
      <c r="F739" s="11"/>
      <c r="G739" s="15"/>
      <c r="H739" s="8"/>
      <c r="I739" s="13"/>
      <c r="J739" s="7"/>
      <c r="K739" s="14"/>
      <c r="L739" s="13"/>
      <c r="M739" s="13"/>
      <c r="N739" s="13"/>
      <c r="O739" s="4"/>
      <c r="P739" s="4"/>
      <c r="Q739" s="12"/>
      <c r="R739"/>
      <c r="S739"/>
      <c r="T739"/>
      <c r="U739" s="2"/>
      <c r="V739" s="2"/>
      <c r="W739"/>
      <c r="X739"/>
      <c r="Y739"/>
      <c r="Z739"/>
      <c r="AE739"/>
      <c r="AF739"/>
    </row>
    <row r="740" spans="2:32" s="1" customFormat="1">
      <c r="B740"/>
      <c r="C740"/>
      <c r="D740"/>
      <c r="E740" s="11"/>
      <c r="F740" s="11"/>
      <c r="G740" s="15"/>
      <c r="H740" s="8"/>
      <c r="I740" s="13"/>
      <c r="J740" s="7"/>
      <c r="K740" s="14"/>
      <c r="L740" s="13"/>
      <c r="M740" s="13"/>
      <c r="N740" s="13"/>
      <c r="O740" s="4"/>
      <c r="P740" s="4"/>
      <c r="Q740" s="12"/>
      <c r="R740"/>
      <c r="S740"/>
      <c r="T740"/>
      <c r="U740" s="2"/>
      <c r="V740" s="2"/>
      <c r="W740"/>
      <c r="X740"/>
      <c r="Y740"/>
      <c r="Z740"/>
      <c r="AE740"/>
      <c r="AF740"/>
    </row>
    <row r="741" spans="2:32" s="1" customFormat="1">
      <c r="B741"/>
      <c r="C741"/>
      <c r="D741"/>
      <c r="E741" s="11"/>
      <c r="F741" s="11"/>
      <c r="G741" s="15"/>
      <c r="H741" s="8"/>
      <c r="I741" s="13"/>
      <c r="J741" s="7"/>
      <c r="K741" s="14"/>
      <c r="L741" s="13"/>
      <c r="M741" s="13"/>
      <c r="N741" s="13"/>
      <c r="O741" s="4"/>
      <c r="P741" s="4"/>
      <c r="Q741" s="12"/>
      <c r="R741"/>
      <c r="S741"/>
      <c r="T741"/>
      <c r="U741" s="2"/>
      <c r="V741" s="2"/>
      <c r="W741"/>
      <c r="X741"/>
      <c r="Y741"/>
      <c r="Z741"/>
      <c r="AE741"/>
      <c r="AF741"/>
    </row>
    <row r="742" spans="2:32" s="1" customFormat="1">
      <c r="B742"/>
      <c r="C742"/>
      <c r="D742"/>
      <c r="E742" s="11"/>
      <c r="F742" s="11"/>
      <c r="G742" s="15"/>
      <c r="H742" s="8"/>
      <c r="I742" s="13"/>
      <c r="J742" s="7"/>
      <c r="K742" s="14"/>
      <c r="L742" s="13"/>
      <c r="M742" s="13"/>
      <c r="N742" s="13"/>
      <c r="O742" s="4"/>
      <c r="P742" s="4"/>
      <c r="Q742" s="12"/>
      <c r="R742"/>
      <c r="S742"/>
      <c r="T742"/>
      <c r="U742" s="2"/>
      <c r="V742" s="2"/>
      <c r="W742"/>
      <c r="X742"/>
      <c r="Y742"/>
      <c r="Z742"/>
      <c r="AE742"/>
      <c r="AF742"/>
    </row>
    <row r="743" spans="2:32" s="1" customFormat="1">
      <c r="B743"/>
      <c r="C743"/>
      <c r="D743"/>
      <c r="E743" s="11"/>
      <c r="F743" s="11"/>
      <c r="G743" s="15"/>
      <c r="H743" s="8"/>
      <c r="I743" s="13"/>
      <c r="J743" s="7"/>
      <c r="K743" s="14"/>
      <c r="L743" s="13"/>
      <c r="M743" s="13"/>
      <c r="N743" s="13"/>
      <c r="O743" s="4"/>
      <c r="P743" s="4"/>
      <c r="Q743" s="12"/>
      <c r="R743"/>
      <c r="S743"/>
      <c r="T743"/>
      <c r="U743" s="2"/>
      <c r="V743" s="2"/>
      <c r="W743"/>
      <c r="X743"/>
      <c r="Y743"/>
      <c r="Z743"/>
      <c r="AE743"/>
      <c r="AF743"/>
    </row>
    <row r="744" spans="2:32" s="1" customFormat="1">
      <c r="B744"/>
      <c r="C744"/>
      <c r="D744"/>
      <c r="E744" s="11"/>
      <c r="F744" s="11"/>
      <c r="G744" s="15"/>
      <c r="H744" s="8"/>
      <c r="I744" s="13"/>
      <c r="J744" s="7"/>
      <c r="K744" s="14"/>
      <c r="L744" s="13"/>
      <c r="M744" s="13"/>
      <c r="N744" s="13"/>
      <c r="O744" s="4"/>
      <c r="P744" s="4"/>
      <c r="Q744" s="12"/>
      <c r="R744"/>
      <c r="S744"/>
      <c r="T744"/>
      <c r="U744" s="2"/>
      <c r="V744" s="2"/>
      <c r="W744"/>
      <c r="X744"/>
      <c r="Y744"/>
      <c r="Z744"/>
      <c r="AE744"/>
      <c r="AF744"/>
    </row>
    <row r="745" spans="2:32" s="1" customFormat="1">
      <c r="B745"/>
      <c r="C745"/>
      <c r="D745"/>
      <c r="E745" s="11"/>
      <c r="F745" s="11"/>
      <c r="G745" s="15"/>
      <c r="H745" s="8"/>
      <c r="I745" s="13"/>
      <c r="J745" s="7"/>
      <c r="K745" s="14"/>
      <c r="L745" s="13"/>
      <c r="M745" s="13"/>
      <c r="N745" s="13"/>
      <c r="O745" s="4"/>
      <c r="P745" s="4"/>
      <c r="Q745" s="12"/>
      <c r="R745"/>
      <c r="S745"/>
      <c r="T745"/>
      <c r="U745" s="2"/>
      <c r="V745" s="2"/>
      <c r="W745"/>
      <c r="X745"/>
      <c r="Y745"/>
      <c r="Z745"/>
      <c r="AE745"/>
      <c r="AF745"/>
    </row>
    <row r="746" spans="2:32" s="1" customFormat="1">
      <c r="B746"/>
      <c r="C746"/>
      <c r="D746"/>
      <c r="E746" s="11"/>
      <c r="F746" s="11"/>
      <c r="G746" s="15"/>
      <c r="H746" s="8"/>
      <c r="I746" s="13"/>
      <c r="J746" s="7"/>
      <c r="K746" s="14"/>
      <c r="L746" s="13"/>
      <c r="M746" s="13"/>
      <c r="N746" s="13"/>
      <c r="O746" s="4"/>
      <c r="P746" s="4"/>
      <c r="Q746" s="12"/>
      <c r="R746"/>
      <c r="S746"/>
      <c r="T746"/>
      <c r="U746" s="2"/>
      <c r="V746" s="2"/>
      <c r="W746"/>
      <c r="X746"/>
      <c r="Y746"/>
      <c r="Z746"/>
      <c r="AE746"/>
      <c r="AF746"/>
    </row>
    <row r="747" spans="2:32" s="1" customFormat="1">
      <c r="B747"/>
      <c r="C747"/>
      <c r="D747"/>
      <c r="E747" s="11"/>
      <c r="F747" s="11"/>
      <c r="G747" s="15"/>
      <c r="H747" s="8"/>
      <c r="I747" s="13"/>
      <c r="J747" s="7"/>
      <c r="K747" s="14"/>
      <c r="L747" s="13"/>
      <c r="M747" s="13"/>
      <c r="N747" s="13"/>
      <c r="O747" s="4"/>
      <c r="P747" s="4"/>
      <c r="Q747" s="12"/>
      <c r="R747"/>
      <c r="S747"/>
      <c r="T747"/>
      <c r="U747" s="2"/>
      <c r="V747" s="2"/>
      <c r="W747"/>
      <c r="X747"/>
      <c r="Y747"/>
      <c r="Z747"/>
      <c r="AE747"/>
      <c r="AF747"/>
    </row>
    <row r="748" spans="2:32" s="1" customFormat="1">
      <c r="B748"/>
      <c r="C748"/>
      <c r="D748"/>
      <c r="E748" s="11"/>
      <c r="F748" s="11"/>
      <c r="G748" s="15"/>
      <c r="H748" s="8"/>
      <c r="I748" s="13"/>
      <c r="J748" s="7"/>
      <c r="K748" s="14"/>
      <c r="L748" s="13"/>
      <c r="M748" s="13"/>
      <c r="N748" s="13"/>
      <c r="O748" s="4"/>
      <c r="P748" s="4"/>
      <c r="Q748" s="12"/>
      <c r="R748"/>
      <c r="S748"/>
      <c r="T748"/>
      <c r="U748" s="2"/>
      <c r="V748" s="2"/>
      <c r="W748"/>
      <c r="X748"/>
      <c r="Y748"/>
      <c r="Z748"/>
      <c r="AE748"/>
      <c r="AF748"/>
    </row>
    <row r="749" spans="2:32" s="1" customFormat="1">
      <c r="B749"/>
      <c r="C749"/>
      <c r="D749"/>
      <c r="E749" s="11"/>
      <c r="F749" s="11"/>
      <c r="G749" s="15"/>
      <c r="H749" s="8"/>
      <c r="I749" s="13"/>
      <c r="J749" s="7"/>
      <c r="K749" s="14"/>
      <c r="L749" s="13"/>
      <c r="M749" s="13"/>
      <c r="N749" s="13"/>
      <c r="O749" s="4"/>
      <c r="P749" s="4"/>
      <c r="Q749" s="12"/>
      <c r="R749"/>
      <c r="S749"/>
      <c r="T749"/>
      <c r="U749" s="2"/>
      <c r="V749" s="2"/>
      <c r="W749"/>
      <c r="X749"/>
      <c r="Y749"/>
      <c r="Z749"/>
      <c r="AE749"/>
      <c r="AF749"/>
    </row>
    <row r="750" spans="2:32" s="1" customFormat="1">
      <c r="B750"/>
      <c r="C750"/>
      <c r="D750"/>
      <c r="E750" s="11"/>
      <c r="F750" s="11"/>
      <c r="G750" s="15"/>
      <c r="H750" s="8"/>
      <c r="I750" s="13"/>
      <c r="J750" s="7"/>
      <c r="K750" s="14"/>
      <c r="L750" s="13"/>
      <c r="M750" s="13"/>
      <c r="N750" s="13"/>
      <c r="O750" s="4"/>
      <c r="P750" s="4"/>
      <c r="Q750" s="12"/>
      <c r="R750"/>
      <c r="S750"/>
      <c r="T750"/>
      <c r="U750" s="2"/>
      <c r="V750" s="2"/>
      <c r="W750"/>
      <c r="X750"/>
      <c r="Y750"/>
      <c r="Z750"/>
      <c r="AE750"/>
      <c r="AF750"/>
    </row>
    <row r="751" spans="2:32" s="1" customFormat="1">
      <c r="B751"/>
      <c r="C751"/>
      <c r="D751"/>
      <c r="E751" s="11"/>
      <c r="F751" s="11"/>
      <c r="G751" s="15"/>
      <c r="H751" s="8"/>
      <c r="I751" s="13"/>
      <c r="J751" s="7"/>
      <c r="K751" s="14"/>
      <c r="L751" s="13"/>
      <c r="M751" s="13"/>
      <c r="N751" s="13"/>
      <c r="O751" s="4"/>
      <c r="P751" s="4"/>
      <c r="Q751" s="12"/>
      <c r="R751"/>
      <c r="S751"/>
      <c r="T751"/>
      <c r="U751" s="2"/>
      <c r="V751" s="2"/>
      <c r="W751"/>
      <c r="X751"/>
      <c r="Y751"/>
      <c r="Z751"/>
      <c r="AE751"/>
      <c r="AF751"/>
    </row>
    <row r="752" spans="2:32" s="1" customFormat="1">
      <c r="B752"/>
      <c r="C752"/>
      <c r="D752"/>
      <c r="E752" s="11"/>
      <c r="F752" s="11"/>
      <c r="G752" s="15"/>
      <c r="H752" s="8"/>
      <c r="I752" s="13"/>
      <c r="J752" s="7"/>
      <c r="K752" s="14"/>
      <c r="L752" s="13"/>
      <c r="M752" s="13"/>
      <c r="N752" s="13"/>
      <c r="O752" s="4"/>
      <c r="P752" s="4"/>
      <c r="Q752" s="12"/>
      <c r="R752"/>
      <c r="S752"/>
      <c r="T752"/>
      <c r="U752" s="2"/>
      <c r="V752" s="2"/>
      <c r="W752"/>
      <c r="X752"/>
      <c r="Y752"/>
      <c r="Z752"/>
      <c r="AE752"/>
      <c r="AF752"/>
    </row>
    <row r="753" spans="2:32" s="1" customFormat="1">
      <c r="B753"/>
      <c r="C753"/>
      <c r="D753"/>
      <c r="E753" s="11"/>
      <c r="F753" s="11"/>
      <c r="G753" s="15"/>
      <c r="H753" s="8"/>
      <c r="I753" s="13"/>
      <c r="J753" s="7"/>
      <c r="K753" s="14"/>
      <c r="L753" s="13"/>
      <c r="M753" s="13"/>
      <c r="N753" s="13"/>
      <c r="O753" s="4"/>
      <c r="P753" s="4"/>
      <c r="Q753" s="12"/>
      <c r="R753"/>
      <c r="S753"/>
      <c r="T753"/>
      <c r="U753" s="2"/>
      <c r="V753" s="2"/>
      <c r="W753"/>
      <c r="X753"/>
      <c r="Y753"/>
      <c r="Z753"/>
      <c r="AE753"/>
      <c r="AF753"/>
    </row>
    <row r="754" spans="2:32" s="1" customFormat="1">
      <c r="B754"/>
      <c r="C754"/>
      <c r="D754"/>
      <c r="E754" s="11"/>
      <c r="F754" s="11"/>
      <c r="G754" s="15"/>
      <c r="H754" s="8"/>
      <c r="I754" s="13"/>
      <c r="J754" s="7"/>
      <c r="K754" s="14"/>
      <c r="L754" s="13"/>
      <c r="M754" s="13"/>
      <c r="N754" s="13"/>
      <c r="O754" s="4"/>
      <c r="P754" s="4"/>
      <c r="Q754" s="12"/>
      <c r="R754"/>
      <c r="S754"/>
      <c r="T754"/>
      <c r="U754" s="2"/>
      <c r="V754" s="2"/>
      <c r="W754"/>
      <c r="X754"/>
      <c r="Y754"/>
      <c r="Z754"/>
      <c r="AE754"/>
      <c r="AF754"/>
    </row>
    <row r="755" spans="2:32" s="1" customFormat="1">
      <c r="B755"/>
      <c r="C755"/>
      <c r="D755"/>
      <c r="E755" s="11"/>
      <c r="F755" s="11"/>
      <c r="G755" s="15"/>
      <c r="H755" s="8"/>
      <c r="I755" s="13"/>
      <c r="J755" s="7"/>
      <c r="K755" s="14"/>
      <c r="L755" s="13"/>
      <c r="M755" s="13"/>
      <c r="N755" s="13"/>
      <c r="O755" s="4"/>
      <c r="P755" s="4"/>
      <c r="Q755" s="12"/>
      <c r="R755"/>
      <c r="S755"/>
      <c r="T755"/>
      <c r="U755" s="2"/>
      <c r="V755" s="2"/>
      <c r="W755"/>
      <c r="X755"/>
      <c r="Y755"/>
      <c r="Z755"/>
      <c r="AE755"/>
      <c r="AF755"/>
    </row>
    <row r="756" spans="2:32" s="1" customFormat="1">
      <c r="B756"/>
      <c r="C756"/>
      <c r="D756"/>
      <c r="E756" s="11"/>
      <c r="F756" s="11"/>
      <c r="G756" s="15"/>
      <c r="H756" s="8"/>
      <c r="I756" s="13"/>
      <c r="J756" s="7"/>
      <c r="K756" s="14"/>
      <c r="L756" s="13"/>
      <c r="M756" s="13"/>
      <c r="N756" s="13"/>
      <c r="O756" s="4"/>
      <c r="P756" s="4"/>
      <c r="Q756" s="12"/>
      <c r="R756"/>
      <c r="S756"/>
      <c r="T756"/>
      <c r="U756" s="2"/>
      <c r="V756" s="2"/>
      <c r="W756"/>
      <c r="X756"/>
      <c r="Y756"/>
      <c r="Z756"/>
      <c r="AE756"/>
      <c r="AF756"/>
    </row>
    <row r="757" spans="2:32" s="1" customFormat="1">
      <c r="B757"/>
      <c r="C757"/>
      <c r="D757"/>
      <c r="E757" s="11"/>
      <c r="F757" s="11"/>
      <c r="G757" s="15"/>
      <c r="H757" s="8"/>
      <c r="I757" s="13"/>
      <c r="J757" s="7"/>
      <c r="K757" s="14"/>
      <c r="L757" s="13"/>
      <c r="M757" s="13"/>
      <c r="N757" s="13"/>
      <c r="O757" s="4"/>
      <c r="P757" s="4"/>
      <c r="Q757" s="12"/>
      <c r="R757"/>
      <c r="S757"/>
      <c r="T757"/>
      <c r="U757" s="2"/>
      <c r="V757" s="2"/>
      <c r="W757"/>
      <c r="X757"/>
      <c r="Y757"/>
      <c r="Z757"/>
      <c r="AE757"/>
      <c r="AF757"/>
    </row>
    <row r="758" spans="2:32" s="1" customFormat="1">
      <c r="B758"/>
      <c r="C758"/>
      <c r="D758"/>
      <c r="E758" s="11"/>
      <c r="F758" s="11"/>
      <c r="G758" s="15"/>
      <c r="H758" s="8"/>
      <c r="I758" s="13"/>
      <c r="J758" s="7"/>
      <c r="K758" s="14"/>
      <c r="L758" s="13"/>
      <c r="M758" s="13"/>
      <c r="N758" s="13"/>
      <c r="O758" s="4"/>
      <c r="P758" s="4"/>
      <c r="Q758" s="12"/>
      <c r="R758"/>
      <c r="S758"/>
      <c r="T758"/>
      <c r="U758" s="2"/>
      <c r="V758" s="2"/>
      <c r="W758"/>
      <c r="X758"/>
      <c r="Y758"/>
      <c r="Z758"/>
      <c r="AE758"/>
      <c r="AF758"/>
    </row>
    <row r="759" spans="2:32" s="1" customFormat="1">
      <c r="B759"/>
      <c r="C759"/>
      <c r="D759"/>
      <c r="E759" s="11"/>
      <c r="F759" s="11"/>
      <c r="G759" s="15"/>
      <c r="H759" s="8"/>
      <c r="I759" s="13"/>
      <c r="J759" s="7"/>
      <c r="K759" s="14"/>
      <c r="L759" s="13"/>
      <c r="M759" s="13"/>
      <c r="N759" s="13"/>
      <c r="O759" s="4"/>
      <c r="P759" s="4"/>
      <c r="Q759" s="12"/>
      <c r="R759"/>
      <c r="S759"/>
      <c r="T759"/>
      <c r="U759" s="2"/>
      <c r="V759" s="2"/>
      <c r="W759"/>
      <c r="X759"/>
      <c r="Y759"/>
      <c r="Z759"/>
      <c r="AE759"/>
      <c r="AF759"/>
    </row>
    <row r="760" spans="2:32" s="1" customFormat="1">
      <c r="B760"/>
      <c r="C760"/>
      <c r="D760"/>
      <c r="E760" s="11"/>
      <c r="F760" s="11"/>
      <c r="G760" s="15"/>
      <c r="H760" s="8"/>
      <c r="I760" s="13"/>
      <c r="J760" s="7"/>
      <c r="K760" s="14"/>
      <c r="L760" s="13"/>
      <c r="M760" s="13"/>
      <c r="N760" s="13"/>
      <c r="O760" s="4"/>
      <c r="P760" s="4"/>
      <c r="Q760" s="12"/>
      <c r="R760"/>
      <c r="S760"/>
      <c r="T760"/>
      <c r="U760" s="2"/>
      <c r="V760" s="2"/>
      <c r="W760"/>
      <c r="X760"/>
      <c r="Y760"/>
      <c r="Z760"/>
      <c r="AE760"/>
      <c r="AF760"/>
    </row>
    <row r="761" spans="2:32" s="1" customFormat="1">
      <c r="B761"/>
      <c r="C761"/>
      <c r="D761"/>
      <c r="E761" s="11"/>
      <c r="F761" s="11"/>
      <c r="G761" s="15"/>
      <c r="H761" s="8"/>
      <c r="I761" s="13"/>
      <c r="J761" s="7"/>
      <c r="K761" s="14"/>
      <c r="L761" s="13"/>
      <c r="M761" s="13"/>
      <c r="N761" s="13"/>
      <c r="O761" s="4"/>
      <c r="P761" s="4"/>
      <c r="Q761" s="12"/>
      <c r="R761"/>
      <c r="S761"/>
      <c r="T761"/>
      <c r="U761" s="2"/>
      <c r="V761" s="2"/>
      <c r="W761"/>
      <c r="X761"/>
      <c r="Y761"/>
      <c r="Z761"/>
      <c r="AE761"/>
      <c r="AF761"/>
    </row>
    <row r="762" spans="2:32" s="1" customFormat="1">
      <c r="B762"/>
      <c r="C762"/>
      <c r="D762"/>
      <c r="E762" s="11"/>
      <c r="F762" s="11"/>
      <c r="G762" s="15"/>
      <c r="H762" s="8"/>
      <c r="I762" s="13"/>
      <c r="J762" s="7"/>
      <c r="K762" s="14"/>
      <c r="L762" s="13"/>
      <c r="M762" s="13"/>
      <c r="N762" s="13"/>
      <c r="O762" s="4"/>
      <c r="P762" s="4"/>
      <c r="Q762" s="12"/>
      <c r="R762"/>
      <c r="S762"/>
      <c r="T762"/>
      <c r="U762" s="2"/>
      <c r="V762" s="2"/>
      <c r="W762"/>
      <c r="X762"/>
      <c r="Y762"/>
      <c r="Z762"/>
      <c r="AE762"/>
      <c r="AF762"/>
    </row>
    <row r="763" spans="2:32" s="1" customFormat="1">
      <c r="B763"/>
      <c r="C763"/>
      <c r="D763"/>
      <c r="E763" s="11"/>
      <c r="F763" s="11"/>
      <c r="G763" s="15"/>
      <c r="H763" s="8"/>
      <c r="I763" s="13"/>
      <c r="J763" s="7"/>
      <c r="K763" s="14"/>
      <c r="L763" s="13"/>
      <c r="M763" s="13"/>
      <c r="N763" s="13"/>
      <c r="O763" s="4"/>
      <c r="P763" s="4"/>
      <c r="Q763" s="12"/>
      <c r="R763"/>
      <c r="S763"/>
      <c r="T763"/>
      <c r="U763" s="2"/>
      <c r="V763" s="2"/>
      <c r="W763"/>
      <c r="X763"/>
      <c r="Y763"/>
      <c r="Z763"/>
      <c r="AE763"/>
      <c r="AF763"/>
    </row>
    <row r="764" spans="2:32" s="1" customFormat="1">
      <c r="B764"/>
      <c r="C764"/>
      <c r="D764"/>
      <c r="E764" s="11"/>
      <c r="F764" s="11"/>
      <c r="G764" s="15"/>
      <c r="H764" s="8"/>
      <c r="I764" s="13"/>
      <c r="J764" s="7"/>
      <c r="K764" s="14"/>
      <c r="L764" s="13"/>
      <c r="M764" s="13"/>
      <c r="N764" s="13"/>
      <c r="O764" s="4"/>
      <c r="P764" s="4"/>
      <c r="Q764" s="12"/>
      <c r="R764"/>
      <c r="S764"/>
      <c r="T764"/>
      <c r="U764" s="2"/>
      <c r="V764" s="2"/>
      <c r="W764"/>
      <c r="X764"/>
      <c r="Y764"/>
      <c r="Z764"/>
      <c r="AE764"/>
      <c r="AF764"/>
    </row>
    <row r="765" spans="2:32" s="1" customFormat="1">
      <c r="B765"/>
      <c r="C765"/>
      <c r="D765"/>
      <c r="E765" s="11"/>
      <c r="F765" s="11"/>
      <c r="G765" s="15"/>
      <c r="H765" s="8"/>
      <c r="I765" s="13"/>
      <c r="J765" s="7"/>
      <c r="K765" s="14"/>
      <c r="L765" s="13"/>
      <c r="M765" s="13"/>
      <c r="N765" s="13"/>
      <c r="O765" s="4"/>
      <c r="P765" s="4"/>
      <c r="Q765" s="12"/>
      <c r="R765"/>
      <c r="S765"/>
      <c r="T765"/>
      <c r="U765" s="2"/>
      <c r="V765" s="2"/>
      <c r="W765"/>
      <c r="X765"/>
      <c r="Y765"/>
      <c r="Z765"/>
      <c r="AE765"/>
      <c r="AF765"/>
    </row>
    <row r="766" spans="2:32" s="1" customFormat="1">
      <c r="B766"/>
      <c r="C766"/>
      <c r="D766"/>
      <c r="E766" s="11"/>
      <c r="F766" s="11"/>
      <c r="G766" s="15"/>
      <c r="H766" s="8"/>
      <c r="I766" s="13"/>
      <c r="J766" s="7"/>
      <c r="K766" s="14"/>
      <c r="L766" s="13"/>
      <c r="M766" s="13"/>
      <c r="N766" s="13"/>
      <c r="O766" s="4"/>
      <c r="P766" s="4"/>
      <c r="Q766" s="12"/>
      <c r="R766"/>
      <c r="S766"/>
      <c r="T766"/>
      <c r="U766" s="2"/>
      <c r="V766" s="2"/>
      <c r="W766"/>
      <c r="X766"/>
      <c r="Y766"/>
      <c r="Z766"/>
      <c r="AE766"/>
      <c r="AF766"/>
    </row>
    <row r="767" spans="2:32" s="1" customFormat="1">
      <c r="B767"/>
      <c r="C767"/>
      <c r="D767"/>
      <c r="E767" s="11"/>
      <c r="F767" s="11"/>
      <c r="G767" s="15"/>
      <c r="H767" s="8"/>
      <c r="I767" s="13"/>
      <c r="J767" s="7"/>
      <c r="K767" s="14"/>
      <c r="L767" s="13"/>
      <c r="M767" s="13"/>
      <c r="N767" s="13"/>
      <c r="O767" s="4"/>
      <c r="P767" s="4"/>
      <c r="Q767" s="12"/>
      <c r="R767"/>
      <c r="S767"/>
      <c r="T767"/>
      <c r="U767" s="2"/>
      <c r="V767" s="2"/>
      <c r="W767"/>
      <c r="X767"/>
      <c r="Y767"/>
      <c r="Z767"/>
      <c r="AE767"/>
      <c r="AF767"/>
    </row>
    <row r="768" spans="2:32" s="1" customFormat="1">
      <c r="B768"/>
      <c r="C768"/>
      <c r="D768"/>
      <c r="E768" s="11"/>
      <c r="F768" s="11"/>
      <c r="G768" s="15"/>
      <c r="H768" s="8"/>
      <c r="I768" s="13"/>
      <c r="J768" s="7"/>
      <c r="K768" s="14"/>
      <c r="L768" s="13"/>
      <c r="M768" s="13"/>
      <c r="N768" s="13"/>
      <c r="O768" s="4"/>
      <c r="P768" s="4"/>
      <c r="Q768" s="12"/>
      <c r="R768"/>
      <c r="S768"/>
      <c r="T768"/>
      <c r="U768" s="2"/>
      <c r="V768" s="2"/>
      <c r="W768"/>
      <c r="X768"/>
      <c r="Y768"/>
      <c r="Z768"/>
      <c r="AE768"/>
      <c r="AF768"/>
    </row>
    <row r="769" spans="2:32" s="1" customFormat="1">
      <c r="B769"/>
      <c r="C769"/>
      <c r="D769"/>
      <c r="E769" s="11"/>
      <c r="F769" s="11"/>
      <c r="G769" s="15"/>
      <c r="H769" s="8"/>
      <c r="I769" s="13"/>
      <c r="J769" s="7"/>
      <c r="K769" s="14"/>
      <c r="L769" s="13"/>
      <c r="M769" s="13"/>
      <c r="N769" s="13"/>
      <c r="O769" s="4"/>
      <c r="P769" s="4"/>
      <c r="Q769" s="12"/>
      <c r="R769"/>
      <c r="S769"/>
      <c r="T769"/>
      <c r="U769" s="2"/>
      <c r="V769" s="2"/>
      <c r="W769"/>
      <c r="X769"/>
      <c r="Y769"/>
      <c r="Z769"/>
      <c r="AE769"/>
      <c r="AF769"/>
    </row>
    <row r="770" spans="2:32" s="1" customFormat="1">
      <c r="B770"/>
      <c r="C770"/>
      <c r="D770"/>
      <c r="E770" s="11"/>
      <c r="F770" s="11"/>
      <c r="G770" s="15"/>
      <c r="H770" s="8"/>
      <c r="I770" s="13"/>
      <c r="J770" s="7"/>
      <c r="K770" s="14"/>
      <c r="L770" s="13"/>
      <c r="M770" s="13"/>
      <c r="N770" s="13"/>
      <c r="O770" s="4"/>
      <c r="P770" s="4"/>
      <c r="Q770" s="12"/>
      <c r="R770"/>
      <c r="S770"/>
      <c r="T770"/>
      <c r="U770" s="2"/>
      <c r="V770" s="2"/>
      <c r="W770"/>
      <c r="X770"/>
      <c r="Y770"/>
      <c r="Z770"/>
      <c r="AE770"/>
      <c r="AF770"/>
    </row>
    <row r="771" spans="2:32" s="1" customFormat="1">
      <c r="B771"/>
      <c r="C771"/>
      <c r="D771"/>
      <c r="E771" s="11"/>
      <c r="F771" s="11"/>
      <c r="G771" s="15"/>
      <c r="H771" s="8"/>
      <c r="I771" s="13"/>
      <c r="J771" s="7"/>
      <c r="K771" s="14"/>
      <c r="L771" s="13"/>
      <c r="M771" s="13"/>
      <c r="N771" s="13"/>
      <c r="O771" s="4"/>
      <c r="P771" s="4"/>
      <c r="Q771" s="12"/>
      <c r="R771"/>
      <c r="S771"/>
      <c r="T771"/>
      <c r="U771" s="2"/>
      <c r="V771" s="2"/>
      <c r="W771"/>
      <c r="X771"/>
      <c r="Y771"/>
      <c r="Z771"/>
      <c r="AE771"/>
      <c r="AF771"/>
    </row>
    <row r="772" spans="2:32" s="1" customFormat="1">
      <c r="B772"/>
      <c r="C772"/>
      <c r="D772"/>
      <c r="E772" s="11"/>
      <c r="F772" s="11"/>
      <c r="G772" s="15"/>
      <c r="H772" s="8"/>
      <c r="I772" s="13"/>
      <c r="J772" s="7"/>
      <c r="K772" s="14"/>
      <c r="L772" s="13"/>
      <c r="M772" s="13"/>
      <c r="N772" s="13"/>
      <c r="O772" s="4"/>
      <c r="P772" s="4"/>
      <c r="Q772" s="12"/>
      <c r="R772"/>
      <c r="S772"/>
      <c r="T772"/>
      <c r="U772" s="2"/>
      <c r="V772" s="2"/>
      <c r="W772"/>
      <c r="X772"/>
      <c r="Y772"/>
      <c r="Z772"/>
      <c r="AE772"/>
      <c r="AF772"/>
    </row>
    <row r="773" spans="2:32" s="1" customFormat="1">
      <c r="B773"/>
      <c r="C773"/>
      <c r="D773"/>
      <c r="E773" s="11"/>
      <c r="F773" s="11"/>
      <c r="G773" s="15"/>
      <c r="H773" s="8"/>
      <c r="I773" s="13"/>
      <c r="J773" s="7"/>
      <c r="K773" s="14"/>
      <c r="L773" s="13"/>
      <c r="M773" s="13"/>
      <c r="N773" s="13"/>
      <c r="O773" s="4"/>
      <c r="P773" s="4"/>
      <c r="Q773" s="12"/>
      <c r="R773"/>
      <c r="S773"/>
      <c r="T773"/>
      <c r="U773" s="2"/>
      <c r="V773" s="2"/>
      <c r="W773"/>
      <c r="X773"/>
      <c r="Y773"/>
      <c r="Z773"/>
      <c r="AE773"/>
      <c r="AF773"/>
    </row>
    <row r="774" spans="2:32" s="1" customFormat="1">
      <c r="B774"/>
      <c r="C774"/>
      <c r="D774"/>
      <c r="E774" s="11"/>
      <c r="F774" s="11"/>
      <c r="G774" s="15"/>
      <c r="H774" s="8"/>
      <c r="I774" s="13"/>
      <c r="J774" s="7"/>
      <c r="K774" s="14"/>
      <c r="L774" s="13"/>
      <c r="M774" s="13"/>
      <c r="N774" s="13"/>
      <c r="O774" s="4"/>
      <c r="P774" s="4"/>
      <c r="Q774" s="12"/>
      <c r="R774"/>
      <c r="S774"/>
      <c r="T774"/>
      <c r="U774" s="2"/>
      <c r="V774" s="2"/>
      <c r="W774"/>
      <c r="X774"/>
      <c r="Y774"/>
      <c r="Z774"/>
      <c r="AE774"/>
      <c r="AF774"/>
    </row>
    <row r="775" spans="2:32" s="1" customFormat="1">
      <c r="B775"/>
      <c r="C775"/>
      <c r="D775"/>
      <c r="E775" s="11"/>
      <c r="F775" s="11"/>
      <c r="G775" s="15"/>
      <c r="H775" s="8"/>
      <c r="I775" s="13"/>
      <c r="J775" s="7"/>
      <c r="K775" s="14"/>
      <c r="L775" s="13"/>
      <c r="M775" s="13"/>
      <c r="N775" s="13"/>
      <c r="O775" s="4"/>
      <c r="P775" s="4"/>
      <c r="Q775" s="12"/>
      <c r="R775"/>
      <c r="S775"/>
      <c r="T775"/>
      <c r="U775" s="2"/>
      <c r="V775" s="2"/>
      <c r="W775"/>
      <c r="X775"/>
      <c r="Y775"/>
      <c r="Z775"/>
      <c r="AE775"/>
      <c r="AF775"/>
    </row>
    <row r="776" spans="2:32" s="1" customFormat="1">
      <c r="B776"/>
      <c r="C776"/>
      <c r="D776"/>
      <c r="E776" s="11"/>
      <c r="F776" s="11"/>
      <c r="G776" s="15"/>
      <c r="H776" s="8"/>
      <c r="I776" s="13"/>
      <c r="J776" s="7"/>
      <c r="K776" s="14"/>
      <c r="L776" s="13"/>
      <c r="M776" s="13"/>
      <c r="N776" s="13"/>
      <c r="O776" s="4"/>
      <c r="P776" s="4"/>
      <c r="Q776" s="12"/>
      <c r="R776"/>
      <c r="S776"/>
      <c r="T776"/>
      <c r="U776" s="2"/>
      <c r="V776" s="2"/>
      <c r="W776"/>
      <c r="X776"/>
      <c r="Y776"/>
      <c r="Z776"/>
      <c r="AE776"/>
      <c r="AF776"/>
    </row>
    <row r="777" spans="2:32" s="1" customFormat="1">
      <c r="B777"/>
      <c r="C777"/>
      <c r="D777"/>
      <c r="E777" s="11"/>
      <c r="F777" s="11"/>
      <c r="G777" s="15"/>
      <c r="H777" s="8"/>
      <c r="I777" s="13"/>
      <c r="J777" s="7"/>
      <c r="K777" s="14"/>
      <c r="L777" s="13"/>
      <c r="M777" s="13"/>
      <c r="N777" s="13"/>
      <c r="O777" s="4"/>
      <c r="P777" s="4"/>
      <c r="Q777" s="12"/>
      <c r="R777"/>
      <c r="S777"/>
      <c r="T777"/>
      <c r="U777" s="2"/>
      <c r="V777" s="2"/>
      <c r="W777"/>
      <c r="X777"/>
      <c r="Y777"/>
      <c r="Z777"/>
      <c r="AE777"/>
      <c r="AF777"/>
    </row>
    <row r="778" spans="2:32" s="1" customFormat="1">
      <c r="B778"/>
      <c r="C778"/>
      <c r="D778"/>
      <c r="E778" s="11"/>
      <c r="F778" s="11"/>
      <c r="G778" s="15"/>
      <c r="H778" s="8"/>
      <c r="I778" s="13"/>
      <c r="J778" s="7"/>
      <c r="K778" s="14"/>
      <c r="L778" s="13"/>
      <c r="M778" s="13"/>
      <c r="N778" s="13"/>
      <c r="O778" s="4"/>
      <c r="P778" s="4"/>
      <c r="Q778" s="12"/>
      <c r="R778"/>
      <c r="S778"/>
      <c r="T778"/>
      <c r="U778" s="2"/>
      <c r="V778" s="2"/>
      <c r="W778"/>
      <c r="X778"/>
      <c r="Y778"/>
      <c r="Z778"/>
      <c r="AE778"/>
      <c r="AF778"/>
    </row>
    <row r="779" spans="2:32" s="1" customFormat="1">
      <c r="B779"/>
      <c r="C779"/>
      <c r="D779"/>
      <c r="E779" s="11"/>
      <c r="F779" s="11"/>
      <c r="G779" s="15"/>
      <c r="H779" s="8"/>
      <c r="I779" s="13"/>
      <c r="J779" s="7"/>
      <c r="K779" s="14"/>
      <c r="L779" s="13"/>
      <c r="M779" s="13"/>
      <c r="N779" s="13"/>
      <c r="O779" s="4"/>
      <c r="P779" s="4"/>
      <c r="Q779" s="12"/>
      <c r="R779"/>
      <c r="S779"/>
      <c r="T779"/>
      <c r="U779" s="2"/>
      <c r="V779" s="2"/>
      <c r="W779"/>
      <c r="X779"/>
      <c r="Y779"/>
      <c r="Z779"/>
      <c r="AE779"/>
      <c r="AF779"/>
    </row>
    <row r="780" spans="2:32" s="1" customFormat="1">
      <c r="B780"/>
      <c r="C780"/>
      <c r="D780"/>
      <c r="E780" s="11"/>
      <c r="F780" s="11"/>
      <c r="G780" s="15"/>
      <c r="H780" s="8"/>
      <c r="I780" s="13"/>
      <c r="J780" s="7"/>
      <c r="K780" s="14"/>
      <c r="L780" s="13"/>
      <c r="M780" s="13"/>
      <c r="N780" s="13"/>
      <c r="O780" s="4"/>
      <c r="P780" s="4"/>
      <c r="Q780" s="12"/>
      <c r="R780"/>
      <c r="S780"/>
      <c r="T780"/>
      <c r="U780" s="2"/>
      <c r="V780" s="2"/>
      <c r="W780"/>
      <c r="X780"/>
      <c r="Y780"/>
      <c r="Z780"/>
      <c r="AE780"/>
      <c r="AF780"/>
    </row>
    <row r="781" spans="2:32" s="1" customFormat="1">
      <c r="B781"/>
      <c r="C781"/>
      <c r="D781"/>
      <c r="E781" s="11"/>
      <c r="F781" s="11"/>
      <c r="G781" s="15"/>
      <c r="H781" s="8"/>
      <c r="I781" s="13"/>
      <c r="J781" s="7"/>
      <c r="K781" s="14"/>
      <c r="L781" s="13"/>
      <c r="M781" s="13"/>
      <c r="N781" s="13"/>
      <c r="O781" s="4"/>
      <c r="P781" s="4"/>
      <c r="Q781" s="12"/>
      <c r="R781"/>
      <c r="S781"/>
      <c r="T781"/>
      <c r="U781" s="2"/>
      <c r="V781" s="2"/>
      <c r="W781"/>
      <c r="X781"/>
      <c r="Y781"/>
      <c r="Z781"/>
      <c r="AE781"/>
      <c r="AF781"/>
    </row>
    <row r="782" spans="2:32" s="1" customFormat="1">
      <c r="B782"/>
      <c r="C782"/>
      <c r="D782"/>
      <c r="E782" s="11"/>
      <c r="F782" s="11"/>
      <c r="G782" s="15"/>
      <c r="H782" s="8"/>
      <c r="I782" s="13"/>
      <c r="J782" s="7"/>
      <c r="K782" s="14"/>
      <c r="L782" s="13"/>
      <c r="M782" s="13"/>
      <c r="N782" s="13"/>
      <c r="O782" s="4"/>
      <c r="P782" s="4"/>
      <c r="Q782" s="12"/>
      <c r="R782"/>
      <c r="S782"/>
      <c r="T782"/>
      <c r="U782" s="2"/>
      <c r="V782" s="2"/>
      <c r="W782"/>
      <c r="X782"/>
      <c r="Y782"/>
      <c r="Z782"/>
      <c r="AE782"/>
      <c r="AF782"/>
    </row>
    <row r="783" spans="2:32" s="1" customFormat="1">
      <c r="B783"/>
      <c r="C783"/>
      <c r="D783"/>
      <c r="E783" s="11"/>
      <c r="F783" s="11"/>
      <c r="G783" s="15"/>
      <c r="H783" s="8"/>
      <c r="I783" s="13"/>
      <c r="J783" s="7"/>
      <c r="K783" s="14"/>
      <c r="L783" s="13"/>
      <c r="M783" s="13"/>
      <c r="N783" s="13"/>
      <c r="O783" s="4"/>
      <c r="P783" s="4"/>
      <c r="Q783" s="12"/>
      <c r="R783"/>
      <c r="S783"/>
      <c r="T783"/>
      <c r="U783" s="2"/>
      <c r="V783" s="2"/>
      <c r="W783"/>
      <c r="X783"/>
      <c r="Y783"/>
      <c r="Z783"/>
      <c r="AE783"/>
      <c r="AF783"/>
    </row>
    <row r="784" spans="2:32" s="1" customFormat="1">
      <c r="B784"/>
      <c r="C784"/>
      <c r="D784"/>
      <c r="E784" s="11"/>
      <c r="F784" s="11"/>
      <c r="G784" s="15"/>
      <c r="H784" s="8"/>
      <c r="I784" s="13"/>
      <c r="J784" s="7"/>
      <c r="K784" s="14"/>
      <c r="L784" s="13"/>
      <c r="M784" s="13"/>
      <c r="N784" s="13"/>
      <c r="O784" s="4"/>
      <c r="P784" s="4"/>
      <c r="Q784" s="12"/>
      <c r="R784"/>
      <c r="S784"/>
      <c r="T784"/>
      <c r="U784" s="2"/>
      <c r="V784" s="2"/>
      <c r="W784"/>
      <c r="X784"/>
      <c r="Y784"/>
      <c r="Z784"/>
      <c r="AE784"/>
      <c r="AF784"/>
    </row>
    <row r="785" spans="2:32" s="1" customFormat="1">
      <c r="B785"/>
      <c r="C785"/>
      <c r="D785"/>
      <c r="E785" s="11"/>
      <c r="F785" s="11"/>
      <c r="G785" s="15"/>
      <c r="H785" s="8"/>
      <c r="I785" s="13"/>
      <c r="J785" s="7"/>
      <c r="K785" s="14"/>
      <c r="L785" s="13"/>
      <c r="M785" s="13"/>
      <c r="N785" s="13"/>
      <c r="O785" s="4"/>
      <c r="P785" s="4"/>
      <c r="Q785" s="12"/>
      <c r="R785"/>
      <c r="S785"/>
      <c r="T785"/>
      <c r="U785" s="2"/>
      <c r="V785" s="2"/>
      <c r="W785"/>
      <c r="X785"/>
      <c r="Y785"/>
      <c r="Z785"/>
      <c r="AE785"/>
      <c r="AF785"/>
    </row>
    <row r="786" spans="2:32" s="1" customFormat="1">
      <c r="B786"/>
      <c r="C786"/>
      <c r="D786"/>
      <c r="E786" s="11"/>
      <c r="F786" s="11"/>
      <c r="G786" s="15"/>
      <c r="H786" s="8"/>
      <c r="I786" s="13"/>
      <c r="J786" s="7"/>
      <c r="K786" s="14"/>
      <c r="L786" s="13"/>
      <c r="M786" s="13"/>
      <c r="N786" s="13"/>
      <c r="O786" s="4"/>
      <c r="P786" s="4"/>
      <c r="Q786" s="12"/>
      <c r="R786"/>
      <c r="S786"/>
      <c r="T786"/>
      <c r="U786" s="2"/>
      <c r="V786" s="2"/>
      <c r="W786"/>
      <c r="X786"/>
      <c r="Y786"/>
      <c r="Z786"/>
      <c r="AE786"/>
      <c r="AF786"/>
    </row>
    <row r="787" spans="2:32" s="1" customFormat="1">
      <c r="B787"/>
      <c r="C787"/>
      <c r="D787"/>
      <c r="E787" s="11"/>
      <c r="F787" s="11"/>
      <c r="G787" s="15"/>
      <c r="H787" s="8"/>
      <c r="I787" s="13"/>
      <c r="J787" s="7"/>
      <c r="K787" s="14"/>
      <c r="L787" s="13"/>
      <c r="M787" s="13"/>
      <c r="N787" s="13"/>
      <c r="O787" s="4"/>
      <c r="P787" s="4"/>
      <c r="Q787" s="12"/>
      <c r="R787"/>
      <c r="S787"/>
      <c r="T787"/>
      <c r="U787" s="2"/>
      <c r="V787" s="2"/>
      <c r="W787"/>
      <c r="X787"/>
      <c r="Y787"/>
      <c r="Z787"/>
      <c r="AE787"/>
      <c r="AF787"/>
    </row>
    <row r="788" spans="2:32" s="1" customFormat="1">
      <c r="B788"/>
      <c r="C788"/>
      <c r="D788"/>
      <c r="E788" s="11"/>
      <c r="F788" s="11"/>
      <c r="G788" s="15"/>
      <c r="H788" s="8"/>
      <c r="I788" s="13"/>
      <c r="J788" s="7"/>
      <c r="K788" s="14"/>
      <c r="L788" s="13"/>
      <c r="M788" s="13"/>
      <c r="N788" s="13"/>
      <c r="O788" s="4"/>
      <c r="P788" s="4"/>
      <c r="Q788" s="12"/>
      <c r="R788"/>
      <c r="S788"/>
      <c r="T788"/>
      <c r="U788" s="2"/>
      <c r="V788" s="2"/>
      <c r="W788"/>
      <c r="X788"/>
      <c r="Y788"/>
      <c r="Z788"/>
      <c r="AE788"/>
      <c r="AF788"/>
    </row>
    <row r="789" spans="2:32" s="1" customFormat="1">
      <c r="B789"/>
      <c r="C789"/>
      <c r="D789"/>
      <c r="E789" s="11"/>
      <c r="F789" s="11"/>
      <c r="G789" s="15"/>
      <c r="H789" s="8"/>
      <c r="I789" s="13"/>
      <c r="J789" s="7"/>
      <c r="K789" s="14"/>
      <c r="L789" s="13"/>
      <c r="M789" s="13"/>
      <c r="N789" s="13"/>
      <c r="O789" s="4"/>
      <c r="P789" s="4"/>
      <c r="Q789" s="12"/>
      <c r="R789"/>
      <c r="S789"/>
      <c r="T789"/>
      <c r="U789" s="2"/>
      <c r="V789" s="2"/>
      <c r="W789"/>
      <c r="X789"/>
      <c r="Y789"/>
      <c r="Z789"/>
      <c r="AE789"/>
      <c r="AF789"/>
    </row>
    <row r="790" spans="2:32" s="1" customFormat="1">
      <c r="B790"/>
      <c r="C790"/>
      <c r="D790"/>
      <c r="E790" s="11"/>
      <c r="F790" s="11"/>
      <c r="G790" s="15"/>
      <c r="H790" s="8"/>
      <c r="I790" s="13"/>
      <c r="J790" s="7"/>
      <c r="K790" s="14"/>
      <c r="L790" s="13"/>
      <c r="M790" s="13"/>
      <c r="N790" s="13"/>
      <c r="O790" s="4"/>
      <c r="P790" s="4"/>
      <c r="Q790" s="12"/>
      <c r="R790"/>
      <c r="S790"/>
      <c r="T790"/>
      <c r="U790" s="2"/>
      <c r="V790" s="2"/>
      <c r="W790"/>
      <c r="X790"/>
      <c r="Y790"/>
      <c r="Z790"/>
      <c r="AE790"/>
      <c r="AF790"/>
    </row>
    <row r="791" spans="2:32" s="1" customFormat="1">
      <c r="B791"/>
      <c r="C791"/>
      <c r="D791"/>
      <c r="E791" s="11"/>
      <c r="F791" s="11"/>
      <c r="G791" s="15"/>
      <c r="H791" s="8"/>
      <c r="I791" s="13"/>
      <c r="J791" s="7"/>
      <c r="K791" s="14"/>
      <c r="L791" s="13"/>
      <c r="M791" s="13"/>
      <c r="N791" s="13"/>
      <c r="O791" s="4"/>
      <c r="P791" s="4"/>
      <c r="Q791" s="12"/>
      <c r="R791"/>
      <c r="S791"/>
      <c r="T791"/>
      <c r="U791" s="2"/>
      <c r="V791" s="2"/>
      <c r="W791"/>
      <c r="X791"/>
      <c r="Y791"/>
      <c r="Z791"/>
      <c r="AE791"/>
      <c r="AF791"/>
    </row>
    <row r="792" spans="2:32" s="1" customFormat="1">
      <c r="B792"/>
      <c r="C792"/>
      <c r="D792"/>
      <c r="E792" s="11"/>
      <c r="F792" s="11"/>
      <c r="G792" s="15"/>
      <c r="H792" s="8"/>
      <c r="I792" s="13"/>
      <c r="J792" s="7"/>
      <c r="K792" s="14"/>
      <c r="L792" s="13"/>
      <c r="M792" s="13"/>
      <c r="N792" s="13"/>
      <c r="O792" s="4"/>
      <c r="P792" s="4"/>
      <c r="Q792" s="12"/>
      <c r="R792"/>
      <c r="S792"/>
      <c r="T792"/>
      <c r="U792" s="2"/>
      <c r="V792" s="2"/>
      <c r="W792"/>
      <c r="X792"/>
      <c r="Y792"/>
      <c r="Z792"/>
      <c r="AE792"/>
      <c r="AF792"/>
    </row>
    <row r="793" spans="2:32" s="1" customFormat="1">
      <c r="B793"/>
      <c r="C793"/>
      <c r="D793"/>
      <c r="E793" s="11"/>
      <c r="F793" s="11"/>
      <c r="G793" s="15"/>
      <c r="H793" s="8"/>
      <c r="I793" s="13"/>
      <c r="J793" s="7"/>
      <c r="K793" s="14"/>
      <c r="L793" s="13"/>
      <c r="M793" s="13"/>
      <c r="N793" s="13"/>
      <c r="O793" s="4"/>
      <c r="P793" s="4"/>
      <c r="Q793" s="12"/>
      <c r="R793"/>
      <c r="S793"/>
      <c r="T793"/>
      <c r="U793" s="2"/>
      <c r="V793" s="2"/>
      <c r="W793"/>
      <c r="X793"/>
      <c r="Y793"/>
      <c r="Z793"/>
      <c r="AE793"/>
      <c r="AF793"/>
    </row>
    <row r="794" spans="2:32" s="1" customFormat="1">
      <c r="B794"/>
      <c r="C794"/>
      <c r="D794"/>
      <c r="E794" s="11"/>
      <c r="F794" s="11"/>
      <c r="G794" s="15"/>
      <c r="H794" s="8"/>
      <c r="I794" s="13"/>
      <c r="J794" s="7"/>
      <c r="K794" s="14"/>
      <c r="L794" s="13"/>
      <c r="M794" s="13"/>
      <c r="N794" s="13"/>
      <c r="O794" s="4"/>
      <c r="P794" s="4"/>
      <c r="Q794" s="12"/>
      <c r="R794"/>
      <c r="S794"/>
      <c r="T794"/>
      <c r="U794" s="2"/>
      <c r="V794" s="2"/>
      <c r="W794"/>
      <c r="X794"/>
      <c r="Y794"/>
      <c r="Z794"/>
      <c r="AE794"/>
      <c r="AF794"/>
    </row>
    <row r="795" spans="2:32" s="1" customFormat="1">
      <c r="B795"/>
      <c r="C795"/>
      <c r="D795"/>
      <c r="E795" s="11"/>
      <c r="F795" s="11"/>
      <c r="G795" s="15"/>
      <c r="H795" s="8"/>
      <c r="I795" s="13"/>
      <c r="J795" s="7"/>
      <c r="K795" s="14"/>
      <c r="L795" s="13"/>
      <c r="M795" s="13"/>
      <c r="N795" s="13"/>
      <c r="O795" s="4"/>
      <c r="P795" s="4"/>
      <c r="Q795" s="12"/>
      <c r="R795"/>
      <c r="S795"/>
      <c r="T795"/>
      <c r="U795" s="2"/>
      <c r="V795" s="2"/>
      <c r="W795"/>
      <c r="X795"/>
      <c r="Y795"/>
      <c r="Z795"/>
      <c r="AE795"/>
      <c r="AF795"/>
    </row>
    <row r="796" spans="2:32" s="1" customFormat="1">
      <c r="B796"/>
      <c r="C796"/>
      <c r="D796"/>
      <c r="E796" s="11"/>
      <c r="F796" s="11"/>
      <c r="G796" s="15"/>
      <c r="H796" s="8"/>
      <c r="I796" s="13"/>
      <c r="J796" s="7"/>
      <c r="K796" s="14"/>
      <c r="L796" s="13"/>
      <c r="M796" s="13"/>
      <c r="N796" s="13"/>
      <c r="O796" s="4"/>
      <c r="P796" s="4"/>
      <c r="Q796" s="12"/>
      <c r="R796"/>
      <c r="S796"/>
      <c r="T796"/>
      <c r="U796" s="2"/>
      <c r="V796" s="2"/>
      <c r="W796"/>
      <c r="X796"/>
      <c r="Y796"/>
      <c r="Z796"/>
      <c r="AE796"/>
      <c r="AF796"/>
    </row>
    <row r="797" spans="2:32" s="1" customFormat="1">
      <c r="B797"/>
      <c r="C797"/>
      <c r="D797"/>
      <c r="E797" s="11"/>
      <c r="F797" s="11"/>
      <c r="G797" s="15"/>
      <c r="H797" s="8"/>
      <c r="I797" s="13"/>
      <c r="J797" s="7"/>
      <c r="K797" s="14"/>
      <c r="L797" s="13"/>
      <c r="M797" s="13"/>
      <c r="N797" s="13"/>
      <c r="O797" s="4"/>
      <c r="P797" s="4"/>
      <c r="Q797" s="12"/>
      <c r="R797"/>
      <c r="S797"/>
      <c r="T797"/>
      <c r="U797" s="2"/>
      <c r="V797" s="2"/>
      <c r="W797"/>
      <c r="X797"/>
      <c r="Y797"/>
      <c r="Z797"/>
      <c r="AE797"/>
      <c r="AF797"/>
    </row>
    <row r="798" spans="2:32" s="1" customFormat="1">
      <c r="B798"/>
      <c r="C798"/>
      <c r="D798"/>
      <c r="E798" s="11"/>
      <c r="F798" s="11"/>
      <c r="G798" s="15"/>
      <c r="H798" s="8"/>
      <c r="I798" s="13"/>
      <c r="J798" s="7"/>
      <c r="K798" s="14"/>
      <c r="L798" s="13"/>
      <c r="M798" s="13"/>
      <c r="N798" s="13"/>
      <c r="O798" s="4"/>
      <c r="P798" s="4"/>
      <c r="Q798" s="12"/>
      <c r="R798"/>
      <c r="S798"/>
      <c r="T798"/>
      <c r="U798" s="2"/>
      <c r="V798" s="2"/>
      <c r="W798"/>
      <c r="X798"/>
      <c r="Y798"/>
      <c r="Z798"/>
      <c r="AE798"/>
      <c r="AF798"/>
    </row>
    <row r="799" spans="2:32" s="1" customFormat="1">
      <c r="B799"/>
      <c r="C799"/>
      <c r="D799"/>
      <c r="E799" s="11"/>
      <c r="F799" s="11"/>
      <c r="G799" s="15"/>
      <c r="H799" s="8"/>
      <c r="I799" s="13"/>
      <c r="J799" s="7"/>
      <c r="K799" s="14"/>
      <c r="L799" s="13"/>
      <c r="M799" s="13"/>
      <c r="N799" s="13"/>
      <c r="O799" s="4"/>
      <c r="P799" s="4"/>
      <c r="Q799" s="12"/>
      <c r="R799"/>
      <c r="S799"/>
      <c r="T799"/>
      <c r="U799" s="2"/>
      <c r="V799" s="2"/>
      <c r="W799"/>
      <c r="X799"/>
      <c r="Y799"/>
      <c r="Z799"/>
      <c r="AE799"/>
      <c r="AF799"/>
    </row>
    <row r="800" spans="2:32" s="1" customFormat="1">
      <c r="B800"/>
      <c r="C800"/>
      <c r="D800"/>
      <c r="E800" s="11"/>
      <c r="F800" s="11"/>
      <c r="G800" s="15"/>
      <c r="H800" s="8"/>
      <c r="I800" s="13"/>
      <c r="J800" s="7"/>
      <c r="K800" s="14"/>
      <c r="L800" s="13"/>
      <c r="M800" s="13"/>
      <c r="N800" s="13"/>
      <c r="O800" s="4"/>
      <c r="P800" s="4"/>
      <c r="Q800" s="12"/>
      <c r="R800"/>
      <c r="S800"/>
      <c r="T800"/>
      <c r="U800" s="2"/>
      <c r="V800" s="2"/>
      <c r="W800"/>
      <c r="X800"/>
      <c r="Y800"/>
      <c r="Z800"/>
      <c r="AE800"/>
      <c r="AF800"/>
    </row>
    <row r="801" spans="2:32" s="1" customFormat="1">
      <c r="B801"/>
      <c r="C801"/>
      <c r="D801"/>
      <c r="E801" s="11"/>
      <c r="F801" s="11"/>
      <c r="G801" s="15"/>
      <c r="H801" s="8"/>
      <c r="I801" s="13"/>
      <c r="J801" s="7"/>
      <c r="K801" s="14"/>
      <c r="L801" s="13"/>
      <c r="M801" s="13"/>
      <c r="N801" s="13"/>
      <c r="O801" s="4"/>
      <c r="P801" s="4"/>
      <c r="Q801" s="12"/>
      <c r="R801"/>
      <c r="S801"/>
      <c r="T801"/>
      <c r="U801" s="2"/>
      <c r="V801" s="2"/>
      <c r="W801"/>
      <c r="X801"/>
      <c r="Y801"/>
      <c r="Z801"/>
      <c r="AE801"/>
      <c r="AF801"/>
    </row>
    <row r="802" spans="2:32" s="1" customFormat="1">
      <c r="B802"/>
      <c r="C802"/>
      <c r="D802"/>
      <c r="E802" s="11"/>
      <c r="F802" s="11"/>
      <c r="G802" s="15"/>
      <c r="H802" s="8"/>
      <c r="I802" s="13"/>
      <c r="J802" s="7"/>
      <c r="K802" s="14"/>
      <c r="L802" s="13"/>
      <c r="M802" s="13"/>
      <c r="N802" s="13"/>
      <c r="O802" s="4"/>
      <c r="P802" s="4"/>
      <c r="Q802" s="12"/>
      <c r="R802"/>
      <c r="S802"/>
      <c r="T802"/>
      <c r="U802" s="2"/>
      <c r="V802" s="2"/>
      <c r="W802"/>
      <c r="X802"/>
      <c r="Y802"/>
      <c r="Z802"/>
      <c r="AE802"/>
      <c r="AF802"/>
    </row>
    <row r="803" spans="2:32" s="1" customFormat="1">
      <c r="B803"/>
      <c r="C803"/>
      <c r="D803"/>
      <c r="E803" s="11"/>
      <c r="F803" s="11"/>
      <c r="G803" s="15"/>
      <c r="H803" s="8"/>
      <c r="I803" s="13"/>
      <c r="J803" s="7"/>
      <c r="K803" s="14"/>
      <c r="L803" s="13"/>
      <c r="M803" s="13"/>
      <c r="N803" s="13"/>
      <c r="O803" s="4"/>
      <c r="P803" s="4"/>
      <c r="Q803" s="12"/>
      <c r="R803"/>
      <c r="S803"/>
      <c r="T803"/>
      <c r="U803" s="2"/>
      <c r="V803" s="2"/>
      <c r="W803"/>
      <c r="X803"/>
      <c r="Y803"/>
      <c r="Z803"/>
      <c r="AE803"/>
      <c r="AF803"/>
    </row>
    <row r="804" spans="2:32" s="1" customFormat="1">
      <c r="B804"/>
      <c r="C804"/>
      <c r="D804"/>
      <c r="E804" s="11"/>
      <c r="F804" s="11"/>
      <c r="G804" s="15"/>
      <c r="H804" s="8"/>
      <c r="I804" s="13"/>
      <c r="J804" s="7"/>
      <c r="K804" s="14"/>
      <c r="L804" s="13"/>
      <c r="M804" s="13"/>
      <c r="N804" s="13"/>
      <c r="O804" s="4"/>
      <c r="P804" s="4"/>
      <c r="Q804" s="12"/>
      <c r="R804"/>
      <c r="S804"/>
      <c r="T804"/>
      <c r="U804" s="2"/>
      <c r="V804" s="2"/>
      <c r="W804"/>
      <c r="X804"/>
      <c r="Y804"/>
      <c r="Z804"/>
      <c r="AE804"/>
      <c r="AF804"/>
    </row>
    <row r="805" spans="2:32" s="1" customFormat="1">
      <c r="B805"/>
      <c r="C805"/>
      <c r="D805"/>
      <c r="E805" s="11"/>
      <c r="F805" s="11"/>
      <c r="G805" s="15"/>
      <c r="H805" s="8"/>
      <c r="I805" s="13"/>
      <c r="J805" s="7"/>
      <c r="K805" s="14"/>
      <c r="L805" s="13"/>
      <c r="M805" s="13"/>
      <c r="N805" s="13"/>
      <c r="O805" s="4"/>
      <c r="P805" s="4"/>
      <c r="Q805" s="12"/>
      <c r="R805"/>
      <c r="S805"/>
      <c r="T805"/>
      <c r="U805" s="2"/>
      <c r="V805" s="2"/>
      <c r="W805"/>
      <c r="X805"/>
      <c r="Y805"/>
      <c r="Z805"/>
      <c r="AE805"/>
      <c r="AF805"/>
    </row>
    <row r="806" spans="2:32" s="1" customFormat="1">
      <c r="B806"/>
      <c r="C806"/>
      <c r="D806"/>
      <c r="E806" s="11"/>
      <c r="F806" s="11"/>
      <c r="G806" s="15"/>
      <c r="H806" s="8"/>
      <c r="I806" s="13"/>
      <c r="J806" s="7"/>
      <c r="K806" s="14"/>
      <c r="L806" s="13"/>
      <c r="M806" s="13"/>
      <c r="N806" s="13"/>
      <c r="O806" s="4"/>
      <c r="P806" s="4"/>
      <c r="Q806" s="12"/>
      <c r="R806"/>
      <c r="S806"/>
      <c r="T806"/>
      <c r="U806" s="2"/>
      <c r="V806" s="2"/>
      <c r="W806"/>
      <c r="X806"/>
      <c r="Y806"/>
      <c r="Z806"/>
      <c r="AE806"/>
      <c r="AF806"/>
    </row>
    <row r="807" spans="2:32" s="1" customFormat="1">
      <c r="B807"/>
      <c r="C807"/>
      <c r="D807"/>
      <c r="E807" s="11"/>
      <c r="F807" s="11"/>
      <c r="G807" s="15"/>
      <c r="H807" s="8"/>
      <c r="I807" s="13"/>
      <c r="J807" s="7"/>
      <c r="K807" s="14"/>
      <c r="L807" s="13"/>
      <c r="M807" s="13"/>
      <c r="N807" s="13"/>
      <c r="O807" s="4"/>
      <c r="P807" s="4"/>
      <c r="Q807" s="12"/>
      <c r="R807"/>
      <c r="S807"/>
      <c r="T807"/>
      <c r="U807" s="2"/>
      <c r="V807" s="2"/>
      <c r="W807"/>
      <c r="X807"/>
      <c r="Y807"/>
      <c r="Z807"/>
      <c r="AE807"/>
      <c r="AF807"/>
    </row>
    <row r="808" spans="2:32" s="1" customFormat="1">
      <c r="B808"/>
      <c r="C808"/>
      <c r="D808"/>
      <c r="E808" s="11"/>
      <c r="F808" s="11"/>
      <c r="G808" s="15"/>
      <c r="H808" s="8"/>
      <c r="I808" s="13"/>
      <c r="J808" s="7"/>
      <c r="K808" s="14"/>
      <c r="L808" s="13"/>
      <c r="M808" s="13"/>
      <c r="N808" s="13"/>
      <c r="O808" s="4"/>
      <c r="P808" s="4"/>
      <c r="Q808" s="12"/>
      <c r="R808"/>
      <c r="S808"/>
      <c r="T808"/>
      <c r="U808" s="2"/>
      <c r="V808" s="2"/>
      <c r="W808"/>
      <c r="X808"/>
      <c r="Y808"/>
      <c r="Z808"/>
      <c r="AE808"/>
      <c r="AF808"/>
    </row>
    <row r="809" spans="2:32" s="1" customFormat="1">
      <c r="B809"/>
      <c r="C809"/>
      <c r="D809"/>
      <c r="E809" s="11"/>
      <c r="F809" s="11"/>
      <c r="G809" s="15"/>
      <c r="H809" s="8"/>
      <c r="I809" s="13"/>
      <c r="J809" s="7"/>
      <c r="K809" s="14"/>
      <c r="L809" s="13"/>
      <c r="M809" s="13"/>
      <c r="N809" s="13"/>
      <c r="O809" s="4"/>
      <c r="P809" s="4"/>
      <c r="Q809" s="12"/>
      <c r="R809"/>
      <c r="S809"/>
      <c r="T809"/>
      <c r="U809" s="2"/>
      <c r="V809" s="2"/>
      <c r="W809"/>
      <c r="X809"/>
      <c r="Y809"/>
      <c r="Z809"/>
      <c r="AE809"/>
      <c r="AF809"/>
    </row>
    <row r="810" spans="2:32" s="1" customFormat="1">
      <c r="B810"/>
      <c r="C810"/>
      <c r="D810"/>
      <c r="E810" s="11"/>
      <c r="F810" s="11"/>
      <c r="G810" s="15"/>
      <c r="H810" s="8"/>
      <c r="I810" s="13"/>
      <c r="J810" s="7"/>
      <c r="K810" s="14"/>
      <c r="L810" s="13"/>
      <c r="M810" s="13"/>
      <c r="N810" s="13"/>
      <c r="O810" s="4"/>
      <c r="P810" s="4"/>
      <c r="Q810" s="12"/>
      <c r="R810"/>
      <c r="S810"/>
      <c r="T810"/>
      <c r="U810" s="2"/>
      <c r="V810" s="2"/>
      <c r="W810"/>
      <c r="X810"/>
      <c r="Y810"/>
      <c r="Z810"/>
      <c r="AE810"/>
      <c r="AF810"/>
    </row>
    <row r="811" spans="2:32" s="1" customFormat="1">
      <c r="B811"/>
      <c r="C811"/>
      <c r="D811"/>
      <c r="E811" s="11"/>
      <c r="F811" s="11"/>
      <c r="G811" s="15"/>
      <c r="H811" s="8"/>
      <c r="I811" s="13"/>
      <c r="J811" s="7"/>
      <c r="K811" s="14"/>
      <c r="L811" s="13"/>
      <c r="M811" s="13"/>
      <c r="N811" s="13"/>
      <c r="O811" s="4"/>
      <c r="P811" s="4"/>
      <c r="Q811" s="12"/>
      <c r="R811"/>
      <c r="S811"/>
      <c r="T811"/>
      <c r="U811" s="2"/>
      <c r="V811" s="2"/>
      <c r="W811"/>
      <c r="X811"/>
      <c r="Y811"/>
      <c r="Z811"/>
      <c r="AE811"/>
      <c r="AF811"/>
    </row>
    <row r="812" spans="2:32" s="1" customFormat="1">
      <c r="B812"/>
      <c r="C812"/>
      <c r="D812"/>
      <c r="E812" s="11"/>
      <c r="F812" s="11"/>
      <c r="G812" s="15"/>
      <c r="H812" s="8"/>
      <c r="I812" s="13"/>
      <c r="J812" s="7"/>
      <c r="K812" s="14"/>
      <c r="L812" s="13"/>
      <c r="M812" s="13"/>
      <c r="N812" s="13"/>
      <c r="O812" s="4"/>
      <c r="P812" s="4"/>
      <c r="Q812" s="12"/>
      <c r="R812"/>
      <c r="S812"/>
      <c r="T812"/>
      <c r="U812" s="2"/>
      <c r="V812" s="2"/>
      <c r="W812"/>
      <c r="X812"/>
      <c r="Y812"/>
      <c r="Z812"/>
      <c r="AE812"/>
      <c r="AF812"/>
    </row>
    <row r="813" spans="2:32" s="1" customFormat="1">
      <c r="B813"/>
      <c r="C813"/>
      <c r="D813"/>
      <c r="E813" s="11"/>
      <c r="F813" s="11"/>
      <c r="G813" s="15"/>
      <c r="H813" s="8"/>
      <c r="I813" s="13"/>
      <c r="J813" s="7"/>
      <c r="K813" s="14"/>
      <c r="L813" s="13"/>
      <c r="M813" s="13"/>
      <c r="N813" s="13"/>
      <c r="O813" s="4"/>
      <c r="P813" s="4"/>
      <c r="Q813" s="12"/>
      <c r="R813"/>
      <c r="S813"/>
      <c r="T813"/>
      <c r="U813" s="2"/>
      <c r="V813" s="2"/>
      <c r="W813"/>
      <c r="X813"/>
      <c r="Y813"/>
      <c r="Z813"/>
      <c r="AE813"/>
      <c r="AF813"/>
    </row>
    <row r="814" spans="2:32" s="1" customFormat="1">
      <c r="B814"/>
      <c r="C814"/>
      <c r="D814"/>
      <c r="E814" s="11"/>
      <c r="F814" s="11"/>
      <c r="G814" s="15"/>
      <c r="H814" s="8"/>
      <c r="I814" s="13"/>
      <c r="J814" s="7"/>
      <c r="K814" s="14"/>
      <c r="L814" s="13"/>
      <c r="M814" s="13"/>
      <c r="N814" s="13"/>
      <c r="O814" s="4"/>
      <c r="P814" s="4"/>
      <c r="Q814" s="12"/>
      <c r="R814"/>
      <c r="S814"/>
      <c r="T814"/>
      <c r="U814" s="2"/>
      <c r="V814" s="2"/>
      <c r="W814"/>
      <c r="X814"/>
      <c r="Y814"/>
      <c r="Z814"/>
      <c r="AE814"/>
      <c r="AF814"/>
    </row>
    <row r="815" spans="2:32" s="1" customFormat="1">
      <c r="B815"/>
      <c r="C815"/>
      <c r="D815"/>
      <c r="E815" s="11"/>
      <c r="F815" s="11"/>
      <c r="G815" s="15"/>
      <c r="H815" s="8"/>
      <c r="I815" s="13"/>
      <c r="J815" s="7"/>
      <c r="K815" s="14"/>
      <c r="L815" s="13"/>
      <c r="M815" s="13"/>
      <c r="N815" s="13"/>
      <c r="O815" s="4"/>
      <c r="P815" s="4"/>
      <c r="Q815" s="12"/>
      <c r="R815"/>
      <c r="S815"/>
      <c r="T815"/>
      <c r="U815" s="2"/>
      <c r="V815" s="2"/>
      <c r="W815"/>
      <c r="X815"/>
      <c r="Y815"/>
      <c r="Z815"/>
      <c r="AE815"/>
      <c r="AF815"/>
    </row>
    <row r="816" spans="2:32" s="1" customFormat="1">
      <c r="B816"/>
      <c r="C816"/>
      <c r="D816"/>
      <c r="E816" s="11"/>
      <c r="F816" s="11"/>
      <c r="G816" s="15"/>
      <c r="H816" s="8"/>
      <c r="I816" s="13"/>
      <c r="J816" s="7"/>
      <c r="K816" s="14"/>
      <c r="L816" s="13"/>
      <c r="M816" s="13"/>
      <c r="N816" s="13"/>
      <c r="O816" s="4"/>
      <c r="P816" s="4"/>
      <c r="Q816" s="12"/>
      <c r="R816"/>
      <c r="S816"/>
      <c r="T816"/>
      <c r="U816" s="2"/>
      <c r="V816" s="2"/>
      <c r="W816"/>
      <c r="X816"/>
      <c r="Y816"/>
      <c r="Z816"/>
      <c r="AE816"/>
      <c r="AF816"/>
    </row>
    <row r="817" spans="2:32" s="1" customFormat="1">
      <c r="B817"/>
      <c r="C817"/>
      <c r="D817"/>
      <c r="E817" s="11"/>
      <c r="F817" s="11"/>
      <c r="G817" s="15"/>
      <c r="H817" s="8"/>
      <c r="I817" s="13"/>
      <c r="J817" s="7"/>
      <c r="K817" s="14"/>
      <c r="L817" s="13"/>
      <c r="M817" s="13"/>
      <c r="N817" s="13"/>
      <c r="O817" s="4"/>
      <c r="P817" s="4"/>
      <c r="Q817" s="12"/>
      <c r="R817"/>
      <c r="S817"/>
      <c r="T817"/>
      <c r="U817" s="2"/>
      <c r="V817" s="2"/>
      <c r="W817"/>
      <c r="X817"/>
      <c r="Y817"/>
      <c r="Z817"/>
      <c r="AE817"/>
      <c r="AF817"/>
    </row>
    <row r="818" spans="2:32" s="1" customFormat="1">
      <c r="B818"/>
      <c r="C818"/>
      <c r="D818"/>
      <c r="E818" s="11"/>
      <c r="F818" s="11"/>
      <c r="G818" s="15"/>
      <c r="H818" s="8"/>
      <c r="I818" s="13"/>
      <c r="J818" s="7"/>
      <c r="K818" s="14"/>
      <c r="L818" s="13"/>
      <c r="M818" s="13"/>
      <c r="N818" s="13"/>
      <c r="O818" s="4"/>
      <c r="P818" s="4"/>
      <c r="Q818" s="12"/>
      <c r="R818"/>
      <c r="S818"/>
      <c r="T818"/>
      <c r="U818" s="2"/>
      <c r="V818" s="2"/>
      <c r="W818"/>
      <c r="X818"/>
      <c r="Y818"/>
      <c r="Z818"/>
      <c r="AE818"/>
      <c r="AF818"/>
    </row>
    <row r="819" spans="2:32" s="1" customFormat="1">
      <c r="B819"/>
      <c r="C819"/>
      <c r="D819"/>
      <c r="E819" s="11"/>
      <c r="F819" s="11"/>
      <c r="G819" s="15"/>
      <c r="H819" s="8"/>
      <c r="I819" s="13"/>
      <c r="J819" s="7"/>
      <c r="K819" s="14"/>
      <c r="L819" s="13"/>
      <c r="M819" s="13"/>
      <c r="N819" s="13"/>
      <c r="O819" s="4"/>
      <c r="P819" s="4"/>
      <c r="Q819" s="12"/>
      <c r="R819"/>
      <c r="S819"/>
      <c r="T819"/>
      <c r="U819" s="2"/>
      <c r="V819" s="2"/>
      <c r="W819"/>
      <c r="X819"/>
      <c r="Y819"/>
      <c r="Z819"/>
      <c r="AE819"/>
      <c r="AF819"/>
    </row>
    <row r="820" spans="2:32" s="1" customFormat="1">
      <c r="B820"/>
      <c r="C820"/>
      <c r="D820"/>
      <c r="E820" s="11"/>
      <c r="F820" s="11"/>
      <c r="G820" s="15"/>
      <c r="H820" s="8"/>
      <c r="I820" s="13"/>
      <c r="J820" s="7"/>
      <c r="K820" s="14"/>
      <c r="L820" s="13"/>
      <c r="M820" s="13"/>
      <c r="N820" s="13"/>
      <c r="O820" s="4"/>
      <c r="P820" s="4"/>
      <c r="Q820" s="12"/>
      <c r="R820"/>
      <c r="S820"/>
      <c r="T820"/>
      <c r="U820" s="2"/>
      <c r="V820" s="2"/>
      <c r="W820"/>
      <c r="X820"/>
      <c r="Y820"/>
      <c r="Z820"/>
      <c r="AE820"/>
      <c r="AF820"/>
    </row>
    <row r="821" spans="2:32" s="1" customFormat="1">
      <c r="B821"/>
      <c r="C821"/>
      <c r="D821"/>
      <c r="E821" s="11"/>
      <c r="F821" s="11"/>
      <c r="G821" s="15"/>
      <c r="H821" s="8"/>
      <c r="I821" s="13"/>
      <c r="J821" s="7"/>
      <c r="K821" s="14"/>
      <c r="L821" s="13"/>
      <c r="M821" s="13"/>
      <c r="N821" s="13"/>
      <c r="O821" s="4"/>
      <c r="P821" s="4"/>
      <c r="Q821" s="12"/>
      <c r="R821"/>
      <c r="S821"/>
      <c r="T821"/>
      <c r="U821" s="2"/>
      <c r="V821" s="2"/>
      <c r="W821"/>
      <c r="X821"/>
      <c r="Y821"/>
      <c r="Z821"/>
      <c r="AE821"/>
      <c r="AF821"/>
    </row>
  </sheetData>
  <autoFilter ref="AE6:AE550" xr:uid="{7F75DD98-3595-40C2-ABF8-CF5B627B1A52}"/>
  <mergeCells count="23">
    <mergeCell ref="E560:AA560"/>
    <mergeCell ref="AC557:AD559"/>
    <mergeCell ref="E555:AA555"/>
    <mergeCell ref="E556:AA556"/>
    <mergeCell ref="E557:AA557"/>
    <mergeCell ref="E558:AA558"/>
    <mergeCell ref="E559:AA559"/>
    <mergeCell ref="S2:T2"/>
    <mergeCell ref="U2:V2"/>
    <mergeCell ref="W2:X2"/>
    <mergeCell ref="Y2:Z2"/>
    <mergeCell ref="AA2:AB2"/>
    <mergeCell ref="AC2:AD2"/>
    <mergeCell ref="B1:AD1"/>
    <mergeCell ref="B2:B3"/>
    <mergeCell ref="C2:C3"/>
    <mergeCell ref="D2:D3"/>
    <mergeCell ref="E2:E3"/>
    <mergeCell ref="H2:J2"/>
    <mergeCell ref="K2:L2"/>
    <mergeCell ref="M2:N2"/>
    <mergeCell ref="O2:P2"/>
    <mergeCell ref="Q2:R2"/>
  </mergeCells>
  <pageMargins left="0.39370078740157483" right="0.15748031496062992" top="0.19685039370078741" bottom="0.19685039370078741" header="0.51181102362204722" footer="0.51181102362204722"/>
  <pageSetup paperSize="8" scale="8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9D188-BF8A-4AC0-ACFE-6D8B824DFDF1}">
  <dimension ref="A1:K33"/>
  <sheetViews>
    <sheetView tabSelected="1" workbookViewId="0">
      <selection activeCell="E17" sqref="E17"/>
    </sheetView>
  </sheetViews>
  <sheetFormatPr defaultRowHeight="14.4"/>
  <cols>
    <col min="1" max="1" width="6.33203125" style="34" customWidth="1"/>
    <col min="2" max="2" width="53.44140625" style="202" customWidth="1"/>
    <col min="3" max="3" width="12.5546875" style="34" customWidth="1"/>
    <col min="4" max="5" width="18.21875" style="203" customWidth="1"/>
    <col min="6" max="7" width="13.88671875" style="203" bestFit="1" customWidth="1"/>
    <col min="9" max="10" width="11.21875" bestFit="1" customWidth="1"/>
    <col min="11" max="11" width="13.88671875" bestFit="1" customWidth="1"/>
  </cols>
  <sheetData>
    <row r="1" spans="1:8" ht="46.2" customHeight="1" thickBot="1">
      <c r="A1" s="295" t="s">
        <v>616</v>
      </c>
      <c r="B1" s="296"/>
      <c r="C1" s="296"/>
      <c r="D1" s="296"/>
      <c r="E1" s="296"/>
      <c r="F1" s="296"/>
      <c r="G1" s="296"/>
      <c r="H1" s="297"/>
    </row>
    <row r="2" spans="1:8" ht="18.600000000000001" thickBot="1">
      <c r="A2" s="292" t="s">
        <v>615</v>
      </c>
      <c r="B2" s="293"/>
      <c r="C2" s="293"/>
      <c r="D2" s="293"/>
      <c r="E2" s="293"/>
      <c r="F2" s="293"/>
      <c r="G2" s="293"/>
      <c r="H2" s="294"/>
    </row>
    <row r="3" spans="1:8" ht="31.2">
      <c r="A3" s="55" t="s">
        <v>524</v>
      </c>
      <c r="B3" s="55" t="s">
        <v>571</v>
      </c>
      <c r="C3" s="55"/>
      <c r="D3" s="55" t="s">
        <v>572</v>
      </c>
      <c r="E3" s="55" t="s">
        <v>573</v>
      </c>
      <c r="F3" s="55" t="s">
        <v>513</v>
      </c>
      <c r="G3" s="55" t="s">
        <v>512</v>
      </c>
      <c r="H3" s="55" t="s">
        <v>574</v>
      </c>
    </row>
    <row r="4" spans="1:8">
      <c r="A4" s="66">
        <v>1</v>
      </c>
      <c r="B4" s="205" t="s">
        <v>550</v>
      </c>
      <c r="C4" s="66"/>
      <c r="D4" s="206">
        <f>'RE-2'!AJ6</f>
        <v>48053380.799999997</v>
      </c>
      <c r="E4" s="207">
        <f>'RE-2'!AI6</f>
        <v>45487550.441</v>
      </c>
      <c r="F4" s="207">
        <f>'RE-2'!AK6</f>
        <v>10740337.164000001</v>
      </c>
      <c r="G4" s="207">
        <f>'RE-2'!AL6</f>
        <v>13306167.523000002</v>
      </c>
      <c r="H4" s="87"/>
    </row>
    <row r="5" spans="1:8">
      <c r="A5" s="66"/>
      <c r="B5" s="205" t="s">
        <v>575</v>
      </c>
      <c r="C5" s="66"/>
      <c r="D5" s="206">
        <f>'RE-2'!AJ7</f>
        <v>0</v>
      </c>
      <c r="E5" s="207">
        <f>'RE-2'!AI7</f>
        <v>27005344.185000002</v>
      </c>
      <c r="F5" s="207">
        <f>'RE-2'!AK7</f>
        <v>27005344.185000002</v>
      </c>
      <c r="G5" s="207">
        <f>'RE-2'!AL7</f>
        <v>0</v>
      </c>
      <c r="H5" s="87"/>
    </row>
    <row r="6" spans="1:8">
      <c r="A6" s="66">
        <v>2</v>
      </c>
      <c r="B6" s="205" t="s">
        <v>546</v>
      </c>
      <c r="C6" s="66"/>
      <c r="D6" s="206">
        <f>'RE-2'!AJ8</f>
        <v>50777380</v>
      </c>
      <c r="E6" s="207">
        <f>'RE-2'!AI8</f>
        <v>54660124</v>
      </c>
      <c r="F6" s="207">
        <f>'RE-2'!AK8</f>
        <v>7982744</v>
      </c>
      <c r="G6" s="207">
        <f>'RE-2'!AL8</f>
        <v>4100000</v>
      </c>
      <c r="H6" s="87"/>
    </row>
    <row r="7" spans="1:8">
      <c r="A7" s="66"/>
      <c r="B7" s="205" t="s">
        <v>576</v>
      </c>
      <c r="C7" s="66"/>
      <c r="D7" s="206">
        <f>'RE-2'!AJ9</f>
        <v>0</v>
      </c>
      <c r="E7" s="207">
        <f>'RE-2'!AI9</f>
        <v>10798716</v>
      </c>
      <c r="F7" s="207">
        <f>'RE-2'!AK9</f>
        <v>10798716</v>
      </c>
      <c r="G7" s="207">
        <f>'RE-2'!AL9</f>
        <v>0</v>
      </c>
      <c r="H7" s="87"/>
    </row>
    <row r="8" spans="1:8">
      <c r="A8" s="66">
        <v>3</v>
      </c>
      <c r="B8" s="205" t="s">
        <v>579</v>
      </c>
      <c r="C8" s="66"/>
      <c r="D8" s="206">
        <f>'RE-2'!AJ10</f>
        <v>2850000</v>
      </c>
      <c r="E8" s="207">
        <f>'RE-2'!AI10</f>
        <v>3150000</v>
      </c>
      <c r="F8" s="207">
        <f>'RE-2'!AK10</f>
        <v>300000</v>
      </c>
      <c r="G8" s="207">
        <f>'RE-2'!AL10</f>
        <v>0</v>
      </c>
      <c r="H8" s="87"/>
    </row>
    <row r="9" spans="1:8">
      <c r="A9" s="66"/>
      <c r="B9" s="205" t="s">
        <v>583</v>
      </c>
      <c r="C9" s="66"/>
      <c r="D9" s="206">
        <f>'RE-2'!AJ11</f>
        <v>0</v>
      </c>
      <c r="E9" s="207">
        <f>'RE-2'!AI11</f>
        <v>615620</v>
      </c>
      <c r="F9" s="207">
        <f>'RE-2'!AK11</f>
        <v>615620</v>
      </c>
      <c r="G9" s="207">
        <f>'RE-2'!AL11</f>
        <v>0</v>
      </c>
      <c r="H9" s="87"/>
    </row>
    <row r="10" spans="1:8">
      <c r="A10" s="66">
        <v>4</v>
      </c>
      <c r="B10" s="205" t="s">
        <v>578</v>
      </c>
      <c r="C10" s="66"/>
      <c r="D10" s="206">
        <f>'RE-2'!AJ12</f>
        <v>3892000</v>
      </c>
      <c r="E10" s="207">
        <f>'RE-2'!AI12</f>
        <v>4118200</v>
      </c>
      <c r="F10" s="207">
        <f>'RE-2'!AK12</f>
        <v>226200.00000000006</v>
      </c>
      <c r="G10" s="207">
        <f>'RE-2'!AL12</f>
        <v>0</v>
      </c>
      <c r="H10" s="87"/>
    </row>
    <row r="11" spans="1:8">
      <c r="A11" s="66">
        <v>5</v>
      </c>
      <c r="B11" s="205" t="s">
        <v>601</v>
      </c>
      <c r="C11" s="66"/>
      <c r="D11" s="206">
        <f>'RE-2'!AJ13</f>
        <v>67867500</v>
      </c>
      <c r="E11" s="207">
        <f>'RE-2'!AI13</f>
        <v>69286250</v>
      </c>
      <c r="F11" s="207">
        <f>'RE-2'!AK13</f>
        <v>6848750</v>
      </c>
      <c r="G11" s="207">
        <f>'RE-2'!AL13</f>
        <v>5430000</v>
      </c>
      <c r="H11" s="87"/>
    </row>
    <row r="12" spans="1:8">
      <c r="A12" s="66"/>
      <c r="B12" s="205" t="s">
        <v>602</v>
      </c>
      <c r="C12" s="66"/>
      <c r="D12" s="206">
        <f>'RE-2'!AJ14</f>
        <v>0</v>
      </c>
      <c r="E12" s="207">
        <f>'RE-2'!AI14</f>
        <v>0</v>
      </c>
      <c r="F12" s="207">
        <f>'RE-2'!AK14</f>
        <v>0</v>
      </c>
      <c r="G12" s="207">
        <f>'RE-2'!AL14</f>
        <v>0</v>
      </c>
      <c r="H12" s="87"/>
    </row>
    <row r="13" spans="1:8">
      <c r="A13" s="66">
        <v>6</v>
      </c>
      <c r="B13" s="205" t="s">
        <v>577</v>
      </c>
      <c r="C13" s="66"/>
      <c r="D13" s="206">
        <f>'RE-2'!AJ15</f>
        <v>25714000</v>
      </c>
      <c r="E13" s="207">
        <f>'RE-2'!AI15</f>
        <v>33076000</v>
      </c>
      <c r="F13" s="207">
        <f>'RE-2'!AK15</f>
        <v>7362000</v>
      </c>
      <c r="G13" s="207">
        <f>'RE-2'!AL15</f>
        <v>0</v>
      </c>
      <c r="H13" s="87"/>
    </row>
    <row r="14" spans="1:8">
      <c r="A14" s="66">
        <v>7</v>
      </c>
      <c r="B14" s="205" t="s">
        <v>580</v>
      </c>
      <c r="C14" s="66"/>
      <c r="D14" s="206">
        <f>'RE-2'!AJ16</f>
        <v>611340</v>
      </c>
      <c r="E14" s="207">
        <f>'RE-2'!AI16</f>
        <v>499157.52</v>
      </c>
      <c r="F14" s="207">
        <f>'RE-2'!AK16</f>
        <v>47027.520000000004</v>
      </c>
      <c r="G14" s="207">
        <f>'RE-2'!AL16</f>
        <v>159210</v>
      </c>
      <c r="H14" s="87"/>
    </row>
    <row r="15" spans="1:8">
      <c r="A15" s="66">
        <v>8</v>
      </c>
      <c r="B15" s="205" t="s">
        <v>581</v>
      </c>
      <c r="C15" s="66"/>
      <c r="D15" s="206">
        <f>'RE-2'!AJ17</f>
        <v>15549600</v>
      </c>
      <c r="E15" s="207">
        <f>'RE-2'!AI17</f>
        <v>16967800</v>
      </c>
      <c r="F15" s="207">
        <f>'RE-2'!AK17</f>
        <v>1753050</v>
      </c>
      <c r="G15" s="207">
        <f>'RE-2'!AL17</f>
        <v>334850</v>
      </c>
      <c r="H15" s="87"/>
    </row>
    <row r="16" spans="1:8" ht="15" thickBot="1">
      <c r="A16" s="83"/>
      <c r="B16" s="209" t="s">
        <v>582</v>
      </c>
      <c r="C16" s="83"/>
      <c r="D16" s="210">
        <f>'RE-2'!AJ18</f>
        <v>0</v>
      </c>
      <c r="E16" s="211">
        <f>'RE-2'!AI18</f>
        <v>1046383</v>
      </c>
      <c r="F16" s="207">
        <f>'RE-2'!AK18</f>
        <v>1046383</v>
      </c>
      <c r="G16" s="207">
        <f>'RE-2'!AL18</f>
        <v>0</v>
      </c>
      <c r="H16" s="84"/>
    </row>
    <row r="17" spans="1:11" ht="15" thickBot="1">
      <c r="A17" s="212"/>
      <c r="B17" s="213" t="s">
        <v>608</v>
      </c>
      <c r="C17" s="212"/>
      <c r="D17" s="214">
        <f>SUM(D4:D16)</f>
        <v>215315200.80000001</v>
      </c>
      <c r="E17" s="214">
        <f t="shared" ref="E17:G17" si="0">SUM(E4:E16)</f>
        <v>266711145.146</v>
      </c>
      <c r="F17" s="214">
        <f t="shared" si="0"/>
        <v>74726171.869000003</v>
      </c>
      <c r="G17" s="214">
        <f t="shared" si="0"/>
        <v>23330227.523000002</v>
      </c>
      <c r="H17" s="215"/>
      <c r="I17" s="242">
        <f>E17-D17</f>
        <v>51395944.345999986</v>
      </c>
      <c r="J17" s="242">
        <f>F17-G17</f>
        <v>51395944.346000001</v>
      </c>
    </row>
    <row r="18" spans="1:11" ht="15" thickBot="1">
      <c r="A18" s="216"/>
      <c r="B18" s="217" t="s">
        <v>621</v>
      </c>
      <c r="C18" s="220">
        <v>0</v>
      </c>
      <c r="D18" s="218"/>
      <c r="E18" s="218">
        <f>-E17*C18</f>
        <v>0</v>
      </c>
      <c r="F18" s="218"/>
      <c r="G18" s="218">
        <f>-E18</f>
        <v>0</v>
      </c>
      <c r="H18" s="219"/>
      <c r="K18" s="44"/>
    </row>
    <row r="19" spans="1:11" ht="15" thickBot="1">
      <c r="A19" s="212"/>
      <c r="B19" s="213" t="s">
        <v>608</v>
      </c>
      <c r="C19" s="212" t="s">
        <v>618</v>
      </c>
      <c r="D19" s="214">
        <f>SUM(D17:D18)</f>
        <v>215315200.80000001</v>
      </c>
      <c r="E19" s="214">
        <f t="shared" ref="E19:G19" si="1">SUM(E17:E18)</f>
        <v>266711145.146</v>
      </c>
      <c r="F19" s="214">
        <f t="shared" si="1"/>
        <v>74726171.869000003</v>
      </c>
      <c r="G19" s="214">
        <f t="shared" si="1"/>
        <v>23330227.523000002</v>
      </c>
      <c r="H19" s="215"/>
    </row>
    <row r="20" spans="1:11">
      <c r="A20" s="66">
        <v>10</v>
      </c>
      <c r="B20" s="205" t="s">
        <v>610</v>
      </c>
      <c r="C20" s="221">
        <v>0.01</v>
      </c>
      <c r="D20" s="206"/>
      <c r="E20" s="206">
        <f>'seignorage '!T60</f>
        <v>494028.28389418678</v>
      </c>
      <c r="F20" s="207">
        <f t="shared" ref="F20:F27" si="2">IF(E20&gt;D20,E20-D20,0)</f>
        <v>494028.28389418678</v>
      </c>
      <c r="G20" s="207">
        <f t="shared" ref="G20:G27" si="3">IF(E20&lt;D20,E20-D20,0)</f>
        <v>0</v>
      </c>
      <c r="H20" s="87"/>
    </row>
    <row r="21" spans="1:11">
      <c r="A21" s="66">
        <v>11</v>
      </c>
      <c r="B21" s="205" t="s">
        <v>609</v>
      </c>
      <c r="C21" s="221">
        <v>0.3</v>
      </c>
      <c r="D21" s="206"/>
      <c r="E21" s="206">
        <f>$C$21*E19</f>
        <v>80013343.543799996</v>
      </c>
      <c r="F21" s="207">
        <f t="shared" si="2"/>
        <v>80013343.543799996</v>
      </c>
      <c r="G21" s="207">
        <f t="shared" si="3"/>
        <v>0</v>
      </c>
      <c r="H21" s="87"/>
    </row>
    <row r="22" spans="1:11">
      <c r="A22" s="66">
        <v>12</v>
      </c>
      <c r="B22" s="205" t="s">
        <v>611</v>
      </c>
      <c r="C22" s="221">
        <v>0.02</v>
      </c>
      <c r="D22" s="206"/>
      <c r="E22" s="206">
        <f>$C$22*E19</f>
        <v>5334222.9029200003</v>
      </c>
      <c r="F22" s="207">
        <f t="shared" si="2"/>
        <v>5334222.9029200003</v>
      </c>
      <c r="G22" s="207">
        <f t="shared" si="3"/>
        <v>0</v>
      </c>
      <c r="H22" s="87"/>
    </row>
    <row r="23" spans="1:11">
      <c r="A23" s="66">
        <v>13</v>
      </c>
      <c r="B23" s="205" t="s">
        <v>619</v>
      </c>
      <c r="C23" s="222">
        <v>1E-3</v>
      </c>
      <c r="D23" s="206"/>
      <c r="E23" s="206">
        <f>C23</f>
        <v>1E-3</v>
      </c>
      <c r="F23" s="207">
        <f t="shared" si="2"/>
        <v>1E-3</v>
      </c>
      <c r="G23" s="207">
        <f t="shared" si="3"/>
        <v>0</v>
      </c>
      <c r="H23" s="87"/>
    </row>
    <row r="24" spans="1:11">
      <c r="A24" s="66">
        <v>14</v>
      </c>
      <c r="B24" s="205" t="s">
        <v>612</v>
      </c>
      <c r="C24" s="221">
        <v>0.18</v>
      </c>
      <c r="D24" s="206"/>
      <c r="E24" s="206">
        <v>0</v>
      </c>
      <c r="F24" s="207">
        <f t="shared" si="2"/>
        <v>0</v>
      </c>
      <c r="G24" s="207">
        <f t="shared" si="3"/>
        <v>0</v>
      </c>
      <c r="H24" s="87"/>
    </row>
    <row r="25" spans="1:11">
      <c r="A25" s="66">
        <v>15</v>
      </c>
      <c r="B25" s="205" t="s">
        <v>620</v>
      </c>
      <c r="C25" s="221">
        <v>0.04</v>
      </c>
      <c r="D25" s="206"/>
      <c r="E25" s="206">
        <f>$C$25*E19</f>
        <v>10668445.805840001</v>
      </c>
      <c r="F25" s="207">
        <f t="shared" si="2"/>
        <v>10668445.805840001</v>
      </c>
      <c r="G25" s="207">
        <f t="shared" si="3"/>
        <v>0</v>
      </c>
      <c r="H25" s="87"/>
    </row>
    <row r="26" spans="1:11">
      <c r="A26" s="66">
        <v>16</v>
      </c>
      <c r="B26" s="205" t="s">
        <v>613</v>
      </c>
      <c r="C26" s="221">
        <v>0.18</v>
      </c>
      <c r="D26" s="206"/>
      <c r="E26" s="206">
        <f>$C$26*E20</f>
        <v>88925.091100953621</v>
      </c>
      <c r="F26" s="207">
        <f t="shared" si="2"/>
        <v>88925.091100953621</v>
      </c>
      <c r="G26" s="207">
        <f t="shared" si="3"/>
        <v>0</v>
      </c>
      <c r="H26" s="87"/>
    </row>
    <row r="27" spans="1:11" ht="15" thickBot="1">
      <c r="A27" s="83">
        <v>17</v>
      </c>
      <c r="B27" s="209" t="s">
        <v>614</v>
      </c>
      <c r="C27" s="83"/>
      <c r="D27" s="210"/>
      <c r="E27" s="210"/>
      <c r="F27" s="207">
        <f t="shared" si="2"/>
        <v>0</v>
      </c>
      <c r="G27" s="207">
        <f t="shared" si="3"/>
        <v>0</v>
      </c>
      <c r="H27" s="84"/>
    </row>
    <row r="28" spans="1:11" ht="15" thickBot="1">
      <c r="A28" s="212"/>
      <c r="B28" s="213" t="s">
        <v>638</v>
      </c>
      <c r="C28" s="243"/>
      <c r="D28" s="214">
        <f>SUM(D20:D27)</f>
        <v>0</v>
      </c>
      <c r="E28" s="214">
        <f>SUM(E20:E27)</f>
        <v>96598965.628555149</v>
      </c>
      <c r="F28" s="214">
        <f t="shared" ref="F28:G28" si="4">SUM(F20:F27)</f>
        <v>96598965.628555149</v>
      </c>
      <c r="G28" s="214">
        <f t="shared" si="4"/>
        <v>0</v>
      </c>
      <c r="H28" s="244"/>
      <c r="I28" s="242">
        <f>E28-D28</f>
        <v>96598965.628555149</v>
      </c>
      <c r="J28" s="242">
        <f>F28+G28</f>
        <v>96598965.628555149</v>
      </c>
    </row>
    <row r="29" spans="1:11" ht="16.2" thickBot="1">
      <c r="A29" s="212"/>
      <c r="B29" s="213" t="s">
        <v>617</v>
      </c>
      <c r="C29" s="243"/>
      <c r="D29" s="245">
        <f>D28+D19</f>
        <v>215315200.80000001</v>
      </c>
      <c r="E29" s="245">
        <f t="shared" ref="E29:G29" si="5">E28+E19</f>
        <v>363310110.77455515</v>
      </c>
      <c r="F29" s="245">
        <f t="shared" si="5"/>
        <v>171325137.49755514</v>
      </c>
      <c r="G29" s="245">
        <f t="shared" si="5"/>
        <v>23330227.523000002</v>
      </c>
      <c r="H29" s="244"/>
    </row>
    <row r="30" spans="1:11">
      <c r="B30" s="34" t="s">
        <v>639</v>
      </c>
      <c r="C30" s="246">
        <f>D29</f>
        <v>215315200.80000001</v>
      </c>
      <c r="D30" s="34"/>
      <c r="E30" s="203" t="s">
        <v>513</v>
      </c>
      <c r="F30" s="204">
        <f>F29</f>
        <v>171325137.49755514</v>
      </c>
    </row>
    <row r="31" spans="1:11">
      <c r="B31" s="34" t="s">
        <v>640</v>
      </c>
      <c r="C31" s="246">
        <f>E29</f>
        <v>363310110.77455515</v>
      </c>
      <c r="D31" s="34"/>
      <c r="E31" s="203" t="s">
        <v>512</v>
      </c>
      <c r="F31" s="204">
        <f>G29</f>
        <v>23330227.523000002</v>
      </c>
    </row>
    <row r="32" spans="1:11" ht="15" thickBot="1">
      <c r="B32" s="247" t="s">
        <v>641</v>
      </c>
      <c r="C32" s="248">
        <f>C31-C30</f>
        <v>147994909.97455513</v>
      </c>
      <c r="D32" s="247"/>
      <c r="E32" s="249" t="s">
        <v>641</v>
      </c>
      <c r="F32" s="250">
        <f>F30-F31</f>
        <v>147994909.97455513</v>
      </c>
    </row>
    <row r="33" ht="15" thickTop="1"/>
  </sheetData>
  <mergeCells count="2">
    <mergeCell ref="A2:H2"/>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79D0A-291D-4DF7-A1C4-835B1544C909}">
  <dimension ref="B1:AG60"/>
  <sheetViews>
    <sheetView zoomScale="85" zoomScaleNormal="85" workbookViewId="0">
      <pane xSplit="1" ySplit="3" topLeftCell="B4" activePane="bottomRight" state="frozen"/>
      <selection pane="topRight" activeCell="B1" sqref="B1"/>
      <selection pane="bottomLeft" activeCell="A4" sqref="A4"/>
      <selection pane="bottomRight" activeCell="L5" sqref="L5"/>
    </sheetView>
  </sheetViews>
  <sheetFormatPr defaultRowHeight="14.4"/>
  <cols>
    <col min="2" max="2" width="5.6640625" customWidth="1"/>
    <col min="3" max="3" width="5.33203125" customWidth="1"/>
    <col min="4" max="4" width="8.33203125" bestFit="1" customWidth="1"/>
    <col min="5" max="5" width="49.6640625" customWidth="1"/>
    <col min="6" max="6" width="5.88671875" bestFit="1" customWidth="1"/>
    <col min="17" max="17" width="9.109375" bestFit="1" customWidth="1"/>
    <col min="18" max="18" width="11.33203125" bestFit="1" customWidth="1"/>
    <col min="19" max="19" width="9.109375" bestFit="1" customWidth="1"/>
    <col min="20" max="20" width="20.33203125" customWidth="1"/>
  </cols>
  <sheetData>
    <row r="1" spans="2:20" ht="23.4" customHeight="1" thickBot="1">
      <c r="H1" s="300" t="s">
        <v>26</v>
      </c>
      <c r="I1" s="300"/>
      <c r="J1" s="300"/>
      <c r="K1" s="300" t="s">
        <v>622</v>
      </c>
      <c r="L1" s="300"/>
      <c r="M1" s="300"/>
      <c r="N1" s="300" t="s">
        <v>623</v>
      </c>
      <c r="O1" s="300"/>
      <c r="P1" s="300"/>
      <c r="Q1" s="300" t="s">
        <v>603</v>
      </c>
      <c r="R1" s="300"/>
      <c r="S1" s="300"/>
      <c r="T1" s="300" t="s">
        <v>624</v>
      </c>
    </row>
    <row r="2" spans="2:20" ht="14.4" customHeight="1" thickBot="1">
      <c r="B2" s="279" t="s">
        <v>524</v>
      </c>
      <c r="C2" s="274" t="s">
        <v>523</v>
      </c>
      <c r="D2" s="274" t="s">
        <v>522</v>
      </c>
      <c r="E2" s="274" t="s">
        <v>521</v>
      </c>
      <c r="F2" s="298" t="s">
        <v>28</v>
      </c>
      <c r="G2" s="305" t="s">
        <v>26</v>
      </c>
      <c r="H2" s="307" t="s">
        <v>625</v>
      </c>
      <c r="I2" s="307" t="s">
        <v>626</v>
      </c>
      <c r="J2" s="303" t="s">
        <v>627</v>
      </c>
      <c r="K2" s="303" t="s">
        <v>628</v>
      </c>
      <c r="L2" s="303" t="s">
        <v>629</v>
      </c>
      <c r="M2" s="303" t="s">
        <v>630</v>
      </c>
      <c r="N2" s="303" t="s">
        <v>631</v>
      </c>
      <c r="O2" s="303" t="s">
        <v>632</v>
      </c>
      <c r="P2" s="303" t="s">
        <v>633</v>
      </c>
      <c r="Q2" s="301" t="s">
        <v>634</v>
      </c>
      <c r="R2" s="301" t="s">
        <v>635</v>
      </c>
      <c r="S2" s="301" t="s">
        <v>636</v>
      </c>
      <c r="T2" s="300"/>
    </row>
    <row r="3" spans="2:20" ht="26.4" customHeight="1" thickBot="1">
      <c r="B3" s="280"/>
      <c r="C3" s="281"/>
      <c r="D3" s="281"/>
      <c r="E3" s="281"/>
      <c r="F3" s="299"/>
      <c r="G3" s="306"/>
      <c r="H3" s="304"/>
      <c r="I3" s="304"/>
      <c r="J3" s="304"/>
      <c r="K3" s="304"/>
      <c r="L3" s="304"/>
      <c r="M3" s="304"/>
      <c r="N3" s="304"/>
      <c r="O3" s="304"/>
      <c r="P3" s="304"/>
      <c r="Q3" s="301"/>
      <c r="R3" s="301"/>
      <c r="S3" s="301"/>
      <c r="T3" s="300"/>
    </row>
    <row r="4" spans="2:20" ht="86.4">
      <c r="B4" s="130">
        <v>1</v>
      </c>
      <c r="C4" s="104">
        <v>116</v>
      </c>
      <c r="D4" s="104" t="s">
        <v>229</v>
      </c>
      <c r="E4" s="223" t="s">
        <v>228</v>
      </c>
      <c r="F4" s="132" t="s">
        <v>22</v>
      </c>
      <c r="G4" s="137">
        <v>10</v>
      </c>
      <c r="H4" s="136"/>
      <c r="I4" s="224"/>
      <c r="J4" s="136"/>
      <c r="K4" s="136">
        <v>0.4</v>
      </c>
      <c r="L4" s="136">
        <v>0.8</v>
      </c>
      <c r="M4" s="136">
        <v>0.51200000000000001</v>
      </c>
      <c r="N4" s="141">
        <v>44</v>
      </c>
      <c r="O4" s="141">
        <v>75</v>
      </c>
      <c r="P4" s="141">
        <f>60/1000</f>
        <v>0.06</v>
      </c>
      <c r="Q4" s="225">
        <f>H4*K4*N4</f>
        <v>0</v>
      </c>
      <c r="R4" s="225">
        <f>I4*L4*O4</f>
        <v>0</v>
      </c>
      <c r="S4" s="225">
        <f>J4*M4*P4</f>
        <v>0</v>
      </c>
      <c r="T4" s="225">
        <f>SUM(Q4:S4)</f>
        <v>0</v>
      </c>
    </row>
    <row r="5" spans="2:20" ht="87" thickBot="1">
      <c r="B5" s="62">
        <v>2</v>
      </c>
      <c r="C5" s="63">
        <v>117</v>
      </c>
      <c r="D5" s="63" t="s">
        <v>227</v>
      </c>
      <c r="E5" s="73" t="s">
        <v>226</v>
      </c>
      <c r="F5" s="64" t="s">
        <v>22</v>
      </c>
      <c r="G5" s="68">
        <v>51.901499999999999</v>
      </c>
      <c r="H5" s="66"/>
      <c r="I5" s="226"/>
      <c r="J5" s="66"/>
      <c r="K5" s="66">
        <v>0.4</v>
      </c>
      <c r="L5" s="66">
        <v>0.8</v>
      </c>
      <c r="M5" s="66">
        <v>0.51200000000000001</v>
      </c>
      <c r="N5" s="72">
        <v>44</v>
      </c>
      <c r="O5" s="72">
        <v>75</v>
      </c>
      <c r="P5" s="72">
        <f t="shared" ref="P5:P59" si="0">60/1000</f>
        <v>0.06</v>
      </c>
      <c r="Q5" s="227">
        <f t="shared" ref="Q5:S59" si="1">H5*K5*N5</f>
        <v>0</v>
      </c>
      <c r="R5" s="227">
        <f t="shared" si="1"/>
        <v>0</v>
      </c>
      <c r="S5" s="227">
        <f t="shared" si="1"/>
        <v>0</v>
      </c>
      <c r="T5" s="227">
        <f t="shared" ref="T5:T59" si="2">SUM(Q5:S5)</f>
        <v>0</v>
      </c>
    </row>
    <row r="6" spans="2:20" ht="86.4">
      <c r="B6" s="130">
        <v>3</v>
      </c>
      <c r="C6" s="63">
        <v>118</v>
      </c>
      <c r="D6" s="63" t="s">
        <v>225</v>
      </c>
      <c r="E6" s="73" t="s">
        <v>224</v>
      </c>
      <c r="F6" s="64" t="s">
        <v>22</v>
      </c>
      <c r="G6" s="68">
        <v>152.691</v>
      </c>
      <c r="H6" s="66"/>
      <c r="I6" s="226"/>
      <c r="J6" s="66"/>
      <c r="K6" s="66">
        <v>0.4</v>
      </c>
      <c r="L6" s="66">
        <v>0.8</v>
      </c>
      <c r="M6" s="66">
        <v>0.51200000000000001</v>
      </c>
      <c r="N6" s="72">
        <v>44</v>
      </c>
      <c r="O6" s="72">
        <v>75</v>
      </c>
      <c r="P6" s="72">
        <f t="shared" si="0"/>
        <v>0.06</v>
      </c>
      <c r="Q6" s="227">
        <f t="shared" si="1"/>
        <v>0</v>
      </c>
      <c r="R6" s="227">
        <f t="shared" si="1"/>
        <v>0</v>
      </c>
      <c r="S6" s="227">
        <f t="shared" si="1"/>
        <v>0</v>
      </c>
      <c r="T6" s="227">
        <f t="shared" si="2"/>
        <v>0</v>
      </c>
    </row>
    <row r="7" spans="2:20" ht="78" customHeight="1" thickBot="1">
      <c r="B7" s="62">
        <v>4</v>
      </c>
      <c r="C7" s="63">
        <v>119</v>
      </c>
      <c r="D7" s="63" t="s">
        <v>223</v>
      </c>
      <c r="E7" s="73" t="s">
        <v>222</v>
      </c>
      <c r="F7" s="64" t="s">
        <v>0</v>
      </c>
      <c r="G7" s="68">
        <v>692.92650000000003</v>
      </c>
      <c r="H7" s="66"/>
      <c r="I7" s="226"/>
      <c r="J7" s="66"/>
      <c r="K7" s="66">
        <v>0.4</v>
      </c>
      <c r="L7" s="66">
        <v>0.8</v>
      </c>
      <c r="M7" s="66">
        <v>0.51200000000000001</v>
      </c>
      <c r="N7" s="72">
        <v>44</v>
      </c>
      <c r="O7" s="72">
        <v>75</v>
      </c>
      <c r="P7" s="72">
        <f t="shared" si="0"/>
        <v>0.06</v>
      </c>
      <c r="Q7" s="227">
        <f t="shared" si="1"/>
        <v>0</v>
      </c>
      <c r="R7" s="227">
        <f t="shared" si="1"/>
        <v>0</v>
      </c>
      <c r="S7" s="227">
        <f t="shared" si="1"/>
        <v>0</v>
      </c>
      <c r="T7" s="227">
        <f t="shared" si="2"/>
        <v>0</v>
      </c>
    </row>
    <row r="8" spans="2:20" ht="86.4">
      <c r="B8" s="130">
        <v>5</v>
      </c>
      <c r="C8" s="63">
        <v>120</v>
      </c>
      <c r="D8" s="63" t="s">
        <v>221</v>
      </c>
      <c r="E8" s="73" t="s">
        <v>220</v>
      </c>
      <c r="F8" s="64" t="s">
        <v>3</v>
      </c>
      <c r="G8" s="68">
        <v>203</v>
      </c>
      <c r="H8" s="66"/>
      <c r="I8" s="226"/>
      <c r="J8" s="66"/>
      <c r="K8" s="66">
        <v>0.4</v>
      </c>
      <c r="L8" s="66">
        <v>0.8</v>
      </c>
      <c r="M8" s="66">
        <v>0.51200000000000001</v>
      </c>
      <c r="N8" s="72">
        <v>44</v>
      </c>
      <c r="O8" s="72">
        <v>75</v>
      </c>
      <c r="P8" s="72">
        <f t="shared" si="0"/>
        <v>0.06</v>
      </c>
      <c r="Q8" s="227">
        <f t="shared" si="1"/>
        <v>0</v>
      </c>
      <c r="R8" s="227">
        <f t="shared" si="1"/>
        <v>0</v>
      </c>
      <c r="S8" s="227">
        <f t="shared" si="1"/>
        <v>0</v>
      </c>
      <c r="T8" s="227">
        <f t="shared" si="2"/>
        <v>0</v>
      </c>
    </row>
    <row r="9" spans="2:20" ht="43.8" thickBot="1">
      <c r="B9" s="62">
        <v>6</v>
      </c>
      <c r="C9" s="63">
        <v>121</v>
      </c>
      <c r="D9" s="63" t="s">
        <v>219</v>
      </c>
      <c r="E9" s="73" t="s">
        <v>218</v>
      </c>
      <c r="F9" s="64" t="s">
        <v>22</v>
      </c>
      <c r="G9" s="68">
        <v>314.76900000000001</v>
      </c>
      <c r="H9" s="66"/>
      <c r="I9" s="226"/>
      <c r="J9" s="66"/>
      <c r="K9" s="66">
        <v>0.4</v>
      </c>
      <c r="L9" s="66">
        <v>0.8</v>
      </c>
      <c r="M9" s="66">
        <v>0.51200000000000001</v>
      </c>
      <c r="N9" s="72">
        <v>44</v>
      </c>
      <c r="O9" s="72">
        <v>75</v>
      </c>
      <c r="P9" s="72">
        <f t="shared" si="0"/>
        <v>0.06</v>
      </c>
      <c r="Q9" s="227">
        <f t="shared" si="1"/>
        <v>0</v>
      </c>
      <c r="R9" s="227">
        <f t="shared" si="1"/>
        <v>0</v>
      </c>
      <c r="S9" s="227">
        <f t="shared" si="1"/>
        <v>0</v>
      </c>
      <c r="T9" s="227">
        <f t="shared" si="2"/>
        <v>0</v>
      </c>
    </row>
    <row r="10" spans="2:20">
      <c r="B10" s="130">
        <v>7</v>
      </c>
      <c r="C10" s="63">
        <v>122</v>
      </c>
      <c r="D10" s="63" t="s">
        <v>217</v>
      </c>
      <c r="E10" s="73" t="s">
        <v>216</v>
      </c>
      <c r="F10" s="64" t="s">
        <v>22</v>
      </c>
      <c r="G10" s="68">
        <v>3.1710000000000003</v>
      </c>
      <c r="H10" s="66">
        <f>(1/4)*G10</f>
        <v>0.79275000000000007</v>
      </c>
      <c r="I10" s="226">
        <f>(1/2)*G10</f>
        <v>1.5855000000000001</v>
      </c>
      <c r="J10" s="66"/>
      <c r="K10" s="66">
        <v>0.4</v>
      </c>
      <c r="L10" s="66">
        <v>0.8</v>
      </c>
      <c r="M10" s="66">
        <v>0.51200000000000001</v>
      </c>
      <c r="N10" s="72">
        <v>44</v>
      </c>
      <c r="O10" s="72">
        <v>75</v>
      </c>
      <c r="P10" s="72">
        <f t="shared" si="0"/>
        <v>0.06</v>
      </c>
      <c r="Q10" s="227">
        <f t="shared" si="1"/>
        <v>13.952400000000003</v>
      </c>
      <c r="R10" s="227">
        <f t="shared" si="1"/>
        <v>95.13000000000001</v>
      </c>
      <c r="S10" s="227">
        <f t="shared" si="1"/>
        <v>0</v>
      </c>
      <c r="T10" s="227">
        <f t="shared" si="2"/>
        <v>109.08240000000001</v>
      </c>
    </row>
    <row r="11" spans="2:20" ht="15" thickBot="1">
      <c r="B11" s="62">
        <v>8</v>
      </c>
      <c r="C11" s="63">
        <v>123</v>
      </c>
      <c r="D11" s="63" t="s">
        <v>215</v>
      </c>
      <c r="E11" s="73" t="s">
        <v>214</v>
      </c>
      <c r="F11" s="64" t="s">
        <v>0</v>
      </c>
      <c r="G11" s="68">
        <v>0</v>
      </c>
      <c r="H11" s="66">
        <f>(1.5/5.5)*G11</f>
        <v>0</v>
      </c>
      <c r="I11" s="226">
        <f>(3/5.5)*G11</f>
        <v>0</v>
      </c>
      <c r="J11" s="66"/>
      <c r="K11" s="66">
        <v>0.4</v>
      </c>
      <c r="L11" s="66">
        <v>0.8</v>
      </c>
      <c r="M11" s="66">
        <v>0.51200000000000001</v>
      </c>
      <c r="N11" s="72">
        <v>44</v>
      </c>
      <c r="O11" s="72">
        <v>75</v>
      </c>
      <c r="P11" s="72">
        <f t="shared" si="0"/>
        <v>0.06</v>
      </c>
      <c r="Q11" s="227">
        <f t="shared" si="1"/>
        <v>0</v>
      </c>
      <c r="R11" s="227">
        <f t="shared" si="1"/>
        <v>0</v>
      </c>
      <c r="S11" s="227">
        <f t="shared" si="1"/>
        <v>0</v>
      </c>
      <c r="T11" s="227">
        <f t="shared" si="2"/>
        <v>0</v>
      </c>
    </row>
    <row r="12" spans="2:20">
      <c r="B12" s="130">
        <v>9</v>
      </c>
      <c r="C12" s="63">
        <v>124</v>
      </c>
      <c r="D12" s="63" t="s">
        <v>213</v>
      </c>
      <c r="E12" s="73" t="s">
        <v>212</v>
      </c>
      <c r="F12" s="64" t="s">
        <v>0</v>
      </c>
      <c r="G12" s="68">
        <v>0</v>
      </c>
      <c r="H12" s="66">
        <f>(1.5/5.5)*G12</f>
        <v>0</v>
      </c>
      <c r="I12" s="226">
        <f>(3/5.5)*G12</f>
        <v>0</v>
      </c>
      <c r="J12" s="66"/>
      <c r="K12" s="66">
        <v>0.4</v>
      </c>
      <c r="L12" s="66">
        <v>0.8</v>
      </c>
      <c r="M12" s="66">
        <v>0.51200000000000001</v>
      </c>
      <c r="N12" s="72">
        <v>44</v>
      </c>
      <c r="O12" s="72">
        <v>75</v>
      </c>
      <c r="P12" s="72">
        <f t="shared" si="0"/>
        <v>0.06</v>
      </c>
      <c r="Q12" s="227">
        <f t="shared" si="1"/>
        <v>0</v>
      </c>
      <c r="R12" s="227">
        <f t="shared" si="1"/>
        <v>0</v>
      </c>
      <c r="S12" s="227">
        <f t="shared" si="1"/>
        <v>0</v>
      </c>
      <c r="T12" s="227">
        <f t="shared" si="2"/>
        <v>0</v>
      </c>
    </row>
    <row r="13" spans="2:20" ht="15" thickBot="1">
      <c r="B13" s="62">
        <v>10</v>
      </c>
      <c r="C13" s="63">
        <v>125</v>
      </c>
      <c r="D13" s="63" t="s">
        <v>211</v>
      </c>
      <c r="E13" s="73" t="s">
        <v>210</v>
      </c>
      <c r="F13" s="64" t="s">
        <v>22</v>
      </c>
      <c r="G13" s="68">
        <v>111.95100000000001</v>
      </c>
      <c r="H13" s="66">
        <v>14.238000000000003</v>
      </c>
      <c r="I13" s="226">
        <v>7945</v>
      </c>
      <c r="J13" s="66"/>
      <c r="K13" s="66">
        <v>0.4</v>
      </c>
      <c r="L13" s="66">
        <v>0.8</v>
      </c>
      <c r="M13" s="66">
        <v>0.51200000000000001</v>
      </c>
      <c r="N13" s="72">
        <v>44</v>
      </c>
      <c r="O13" s="72">
        <v>75</v>
      </c>
      <c r="P13" s="72">
        <f t="shared" si="0"/>
        <v>0.06</v>
      </c>
      <c r="Q13" s="227">
        <f t="shared" si="1"/>
        <v>250.58880000000008</v>
      </c>
      <c r="R13" s="227">
        <f t="shared" si="1"/>
        <v>476700</v>
      </c>
      <c r="S13" s="227">
        <f t="shared" si="1"/>
        <v>0</v>
      </c>
      <c r="T13" s="227">
        <f t="shared" si="2"/>
        <v>476950.58880000003</v>
      </c>
    </row>
    <row r="14" spans="2:20" ht="28.8">
      <c r="B14" s="130">
        <v>11</v>
      </c>
      <c r="C14" s="63">
        <v>126</v>
      </c>
      <c r="D14" s="63" t="s">
        <v>209</v>
      </c>
      <c r="E14" s="73" t="s">
        <v>208</v>
      </c>
      <c r="F14" s="64" t="s">
        <v>0</v>
      </c>
      <c r="G14" s="68">
        <v>404.9325</v>
      </c>
      <c r="H14" s="66">
        <v>110.43613636363635</v>
      </c>
      <c r="I14" s="66">
        <v>220.8722727272727</v>
      </c>
      <c r="J14" s="66"/>
      <c r="K14" s="66">
        <v>0.4</v>
      </c>
      <c r="L14" s="66">
        <v>0.8</v>
      </c>
      <c r="M14" s="66">
        <v>0.51200000000000001</v>
      </c>
      <c r="N14" s="72">
        <v>44</v>
      </c>
      <c r="O14" s="72">
        <v>75</v>
      </c>
      <c r="P14" s="72">
        <f t="shared" si="0"/>
        <v>0.06</v>
      </c>
      <c r="Q14" s="227">
        <f t="shared" si="1"/>
        <v>1943.6759999999999</v>
      </c>
      <c r="R14" s="227">
        <f t="shared" si="1"/>
        <v>13252.336363636363</v>
      </c>
      <c r="S14" s="227">
        <f t="shared" si="1"/>
        <v>0</v>
      </c>
      <c r="T14" s="227">
        <f t="shared" si="2"/>
        <v>15196.012363636362</v>
      </c>
    </row>
    <row r="15" spans="2:20" ht="29.4" thickBot="1">
      <c r="B15" s="62">
        <v>12</v>
      </c>
      <c r="C15" s="63">
        <v>127</v>
      </c>
      <c r="D15" s="63" t="s">
        <v>207</v>
      </c>
      <c r="E15" s="73" t="s">
        <v>206</v>
      </c>
      <c r="F15" s="64" t="s">
        <v>22</v>
      </c>
      <c r="G15" s="68">
        <v>0</v>
      </c>
      <c r="H15" s="66"/>
      <c r="I15" s="66"/>
      <c r="J15" s="66"/>
      <c r="K15" s="66">
        <v>0.4</v>
      </c>
      <c r="L15" s="66">
        <v>0.8</v>
      </c>
      <c r="M15" s="66">
        <v>0.51200000000000001</v>
      </c>
      <c r="N15" s="72">
        <v>44</v>
      </c>
      <c r="O15" s="72">
        <v>75</v>
      </c>
      <c r="P15" s="72">
        <f t="shared" si="0"/>
        <v>0.06</v>
      </c>
      <c r="Q15" s="227">
        <f t="shared" si="1"/>
        <v>0</v>
      </c>
      <c r="R15" s="227">
        <f t="shared" si="1"/>
        <v>0</v>
      </c>
      <c r="S15" s="227">
        <f t="shared" si="1"/>
        <v>0</v>
      </c>
      <c r="T15" s="227">
        <f t="shared" si="2"/>
        <v>0</v>
      </c>
    </row>
    <row r="16" spans="2:20" ht="28.8">
      <c r="B16" s="130">
        <v>13</v>
      </c>
      <c r="C16" s="63">
        <v>128</v>
      </c>
      <c r="D16" s="63" t="s">
        <v>205</v>
      </c>
      <c r="E16" s="73" t="s">
        <v>204</v>
      </c>
      <c r="F16" s="64" t="s">
        <v>22</v>
      </c>
      <c r="G16" s="68">
        <v>16.865100000000002</v>
      </c>
      <c r="H16" s="66">
        <v>5.2703437500000003</v>
      </c>
      <c r="I16" s="66"/>
      <c r="J16" s="66">
        <v>6850</v>
      </c>
      <c r="K16" s="66">
        <v>0.4</v>
      </c>
      <c r="L16" s="66">
        <v>0.8</v>
      </c>
      <c r="M16" s="66">
        <v>0.51200000000000001</v>
      </c>
      <c r="N16" s="72">
        <v>44</v>
      </c>
      <c r="O16" s="72">
        <v>75</v>
      </c>
      <c r="P16" s="72">
        <f t="shared" si="0"/>
        <v>0.06</v>
      </c>
      <c r="Q16" s="227">
        <f t="shared" si="1"/>
        <v>92.758050000000011</v>
      </c>
      <c r="R16" s="227">
        <f t="shared" si="1"/>
        <v>0</v>
      </c>
      <c r="S16" s="227">
        <f t="shared" si="1"/>
        <v>210.43200000000002</v>
      </c>
      <c r="T16" s="227">
        <f t="shared" si="2"/>
        <v>303.19005000000004</v>
      </c>
    </row>
    <row r="17" spans="2:20" ht="29.4" thickBot="1">
      <c r="B17" s="62">
        <v>14</v>
      </c>
      <c r="C17" s="63">
        <v>129</v>
      </c>
      <c r="D17" s="63" t="s">
        <v>203</v>
      </c>
      <c r="E17" s="73" t="s">
        <v>202</v>
      </c>
      <c r="F17" s="64" t="s">
        <v>201</v>
      </c>
      <c r="G17" s="68">
        <v>0.76860000000000006</v>
      </c>
      <c r="H17" s="66"/>
      <c r="I17" s="226"/>
      <c r="J17" s="66"/>
      <c r="K17" s="66">
        <v>0.4</v>
      </c>
      <c r="L17" s="66">
        <v>0.8</v>
      </c>
      <c r="M17" s="66">
        <v>0.51200000000000001</v>
      </c>
      <c r="N17" s="72">
        <v>44</v>
      </c>
      <c r="O17" s="72">
        <v>75</v>
      </c>
      <c r="P17" s="72">
        <f t="shared" si="0"/>
        <v>0.06</v>
      </c>
      <c r="Q17" s="227">
        <f t="shared" si="1"/>
        <v>0</v>
      </c>
      <c r="R17" s="227">
        <f t="shared" si="1"/>
        <v>0</v>
      </c>
      <c r="S17" s="227">
        <f t="shared" si="1"/>
        <v>0</v>
      </c>
      <c r="T17" s="227">
        <f t="shared" si="2"/>
        <v>0</v>
      </c>
    </row>
    <row r="18" spans="2:20" ht="43.2">
      <c r="B18" s="130">
        <v>15</v>
      </c>
      <c r="C18" s="63">
        <v>130</v>
      </c>
      <c r="D18" s="63" t="s">
        <v>200</v>
      </c>
      <c r="E18" s="73" t="s">
        <v>199</v>
      </c>
      <c r="F18" s="64" t="s">
        <v>0</v>
      </c>
      <c r="G18" s="68">
        <v>2148.8040000000001</v>
      </c>
      <c r="H18" s="66">
        <v>28.742402304000006</v>
      </c>
      <c r="I18" s="226"/>
      <c r="J18" s="66"/>
      <c r="K18" s="66">
        <v>0.4</v>
      </c>
      <c r="L18" s="66">
        <v>0.8</v>
      </c>
      <c r="M18" s="66">
        <v>0.51200000000000001</v>
      </c>
      <c r="N18" s="72">
        <v>44</v>
      </c>
      <c r="O18" s="72">
        <v>75</v>
      </c>
      <c r="P18" s="72">
        <f t="shared" si="0"/>
        <v>0.06</v>
      </c>
      <c r="Q18" s="227">
        <f t="shared" si="1"/>
        <v>505.86628055040012</v>
      </c>
      <c r="R18" s="227">
        <f t="shared" si="1"/>
        <v>0</v>
      </c>
      <c r="S18" s="227">
        <f t="shared" si="1"/>
        <v>0</v>
      </c>
      <c r="T18" s="227">
        <f t="shared" si="2"/>
        <v>505.86628055040012</v>
      </c>
    </row>
    <row r="19" spans="2:20" ht="29.4" thickBot="1">
      <c r="B19" s="62">
        <v>16</v>
      </c>
      <c r="C19" s="63">
        <v>131</v>
      </c>
      <c r="D19" s="63" t="s">
        <v>198</v>
      </c>
      <c r="E19" s="73" t="s">
        <v>197</v>
      </c>
      <c r="F19" s="64" t="s">
        <v>0</v>
      </c>
      <c r="G19" s="68">
        <v>43.050000000000004</v>
      </c>
      <c r="H19" s="66"/>
      <c r="I19" s="226"/>
      <c r="J19" s="66"/>
      <c r="K19" s="66">
        <v>0.4</v>
      </c>
      <c r="L19" s="66">
        <v>0.8</v>
      </c>
      <c r="M19" s="66">
        <v>0.51200000000000001</v>
      </c>
      <c r="N19" s="72">
        <v>44</v>
      </c>
      <c r="O19" s="72">
        <v>75</v>
      </c>
      <c r="P19" s="72">
        <f t="shared" si="0"/>
        <v>0.06</v>
      </c>
      <c r="Q19" s="227">
        <f t="shared" si="1"/>
        <v>0</v>
      </c>
      <c r="R19" s="227">
        <f t="shared" si="1"/>
        <v>0</v>
      </c>
      <c r="S19" s="227">
        <f t="shared" si="1"/>
        <v>0</v>
      </c>
      <c r="T19" s="227">
        <f t="shared" si="2"/>
        <v>0</v>
      </c>
    </row>
    <row r="20" spans="2:20" ht="115.2">
      <c r="B20" s="130">
        <v>17</v>
      </c>
      <c r="C20" s="63">
        <v>222</v>
      </c>
      <c r="D20" s="63" t="s">
        <v>196</v>
      </c>
      <c r="E20" s="73" t="s">
        <v>195</v>
      </c>
      <c r="F20" s="64" t="s">
        <v>0</v>
      </c>
      <c r="G20" s="68">
        <v>1811.5335</v>
      </c>
      <c r="H20" s="66"/>
      <c r="I20" s="226"/>
      <c r="J20" s="66"/>
      <c r="K20" s="66">
        <v>0.4</v>
      </c>
      <c r="L20" s="66">
        <v>0.8</v>
      </c>
      <c r="M20" s="66">
        <v>0.51200000000000001</v>
      </c>
      <c r="N20" s="72">
        <v>44</v>
      </c>
      <c r="O20" s="72">
        <v>75</v>
      </c>
      <c r="P20" s="72">
        <f t="shared" si="0"/>
        <v>0.06</v>
      </c>
      <c r="Q20" s="227">
        <f t="shared" si="1"/>
        <v>0</v>
      </c>
      <c r="R20" s="227">
        <f t="shared" si="1"/>
        <v>0</v>
      </c>
      <c r="S20" s="227">
        <f t="shared" si="1"/>
        <v>0</v>
      </c>
      <c r="T20" s="227">
        <f t="shared" si="2"/>
        <v>0</v>
      </c>
    </row>
    <row r="21" spans="2:20" ht="15" thickBot="1">
      <c r="B21" s="62">
        <v>18</v>
      </c>
      <c r="C21" s="63">
        <v>132</v>
      </c>
      <c r="D21" s="63" t="s">
        <v>194</v>
      </c>
      <c r="E21" s="73" t="s">
        <v>193</v>
      </c>
      <c r="F21" s="64" t="s">
        <v>0</v>
      </c>
      <c r="G21" s="68">
        <v>98.080500000000001</v>
      </c>
      <c r="H21" s="66"/>
      <c r="I21" s="226"/>
      <c r="J21" s="66"/>
      <c r="K21" s="66">
        <v>0.4</v>
      </c>
      <c r="L21" s="66">
        <v>0.8</v>
      </c>
      <c r="M21" s="66">
        <v>0.51200000000000001</v>
      </c>
      <c r="N21" s="72">
        <v>44</v>
      </c>
      <c r="O21" s="72">
        <v>75</v>
      </c>
      <c r="P21" s="72">
        <f t="shared" si="0"/>
        <v>0.06</v>
      </c>
      <c r="Q21" s="227">
        <f t="shared" si="1"/>
        <v>0</v>
      </c>
      <c r="R21" s="227">
        <f t="shared" si="1"/>
        <v>0</v>
      </c>
      <c r="S21" s="227">
        <f t="shared" si="1"/>
        <v>0</v>
      </c>
      <c r="T21" s="227">
        <f t="shared" si="2"/>
        <v>0</v>
      </c>
    </row>
    <row r="22" spans="2:20">
      <c r="B22" s="130">
        <v>19</v>
      </c>
      <c r="C22" s="63">
        <v>133</v>
      </c>
      <c r="D22" s="63" t="s">
        <v>192</v>
      </c>
      <c r="E22" s="73" t="s">
        <v>191</v>
      </c>
      <c r="F22" s="64" t="s">
        <v>0</v>
      </c>
      <c r="G22" s="68">
        <v>340</v>
      </c>
      <c r="H22" s="66"/>
      <c r="I22" s="226"/>
      <c r="J22" s="66"/>
      <c r="K22" s="66">
        <v>0.4</v>
      </c>
      <c r="L22" s="66">
        <v>0.8</v>
      </c>
      <c r="M22" s="66">
        <v>0.51200000000000001</v>
      </c>
      <c r="N22" s="72">
        <v>44</v>
      </c>
      <c r="O22" s="72">
        <v>75</v>
      </c>
      <c r="P22" s="72">
        <f t="shared" si="0"/>
        <v>0.06</v>
      </c>
      <c r="Q22" s="227">
        <f t="shared" si="1"/>
        <v>0</v>
      </c>
      <c r="R22" s="227">
        <f t="shared" si="1"/>
        <v>0</v>
      </c>
      <c r="S22" s="227">
        <f t="shared" si="1"/>
        <v>0</v>
      </c>
      <c r="T22" s="227">
        <f t="shared" si="2"/>
        <v>0</v>
      </c>
    </row>
    <row r="23" spans="2:20" ht="15" thickBot="1">
      <c r="B23" s="62">
        <v>20</v>
      </c>
      <c r="C23" s="63">
        <v>134</v>
      </c>
      <c r="D23" s="63" t="s">
        <v>190</v>
      </c>
      <c r="E23" s="73" t="s">
        <v>189</v>
      </c>
      <c r="F23" s="64" t="s">
        <v>0</v>
      </c>
      <c r="G23" s="68">
        <v>270.21750000000003</v>
      </c>
      <c r="H23" s="66"/>
      <c r="I23" s="226"/>
      <c r="J23" s="66"/>
      <c r="K23" s="66">
        <v>0.4</v>
      </c>
      <c r="L23" s="66">
        <v>0.8</v>
      </c>
      <c r="M23" s="66">
        <v>0.51200000000000001</v>
      </c>
      <c r="N23" s="72">
        <v>44</v>
      </c>
      <c r="O23" s="72">
        <v>75</v>
      </c>
      <c r="P23" s="72">
        <f t="shared" si="0"/>
        <v>0.06</v>
      </c>
      <c r="Q23" s="227">
        <f t="shared" si="1"/>
        <v>0</v>
      </c>
      <c r="R23" s="227">
        <f t="shared" si="1"/>
        <v>0</v>
      </c>
      <c r="S23" s="227">
        <f t="shared" si="1"/>
        <v>0</v>
      </c>
      <c r="T23" s="227">
        <f t="shared" si="2"/>
        <v>0</v>
      </c>
    </row>
    <row r="24" spans="2:20" ht="43.2">
      <c r="B24" s="130">
        <v>21</v>
      </c>
      <c r="C24" s="63">
        <v>135</v>
      </c>
      <c r="D24" s="63" t="s">
        <v>188</v>
      </c>
      <c r="E24" s="73" t="s">
        <v>187</v>
      </c>
      <c r="F24" s="64" t="s">
        <v>0</v>
      </c>
      <c r="G24" s="68">
        <v>1372.0140000000001</v>
      </c>
      <c r="H24" s="66"/>
      <c r="I24" s="226"/>
      <c r="J24" s="66"/>
      <c r="K24" s="66">
        <v>0.4</v>
      </c>
      <c r="L24" s="66">
        <v>0.8</v>
      </c>
      <c r="M24" s="66">
        <v>0.51200000000000001</v>
      </c>
      <c r="N24" s="72">
        <v>44</v>
      </c>
      <c r="O24" s="72">
        <v>75</v>
      </c>
      <c r="P24" s="72">
        <f t="shared" si="0"/>
        <v>0.06</v>
      </c>
      <c r="Q24" s="227">
        <f t="shared" si="1"/>
        <v>0</v>
      </c>
      <c r="R24" s="227">
        <f t="shared" si="1"/>
        <v>0</v>
      </c>
      <c r="S24" s="227">
        <f t="shared" si="1"/>
        <v>0</v>
      </c>
      <c r="T24" s="227">
        <f t="shared" si="2"/>
        <v>0</v>
      </c>
    </row>
    <row r="25" spans="2:20" ht="15" thickBot="1">
      <c r="B25" s="62">
        <v>22</v>
      </c>
      <c r="C25" s="63">
        <v>136</v>
      </c>
      <c r="D25" s="63" t="s">
        <v>186</v>
      </c>
      <c r="E25" s="73" t="s">
        <v>185</v>
      </c>
      <c r="F25" s="64" t="s">
        <v>0</v>
      </c>
      <c r="G25" s="68">
        <v>75</v>
      </c>
      <c r="H25" s="66"/>
      <c r="I25" s="226"/>
      <c r="J25" s="66"/>
      <c r="K25" s="66">
        <v>0.4</v>
      </c>
      <c r="L25" s="66">
        <v>0.8</v>
      </c>
      <c r="M25" s="66">
        <v>0.51200000000000001</v>
      </c>
      <c r="N25" s="72">
        <v>44</v>
      </c>
      <c r="O25" s="72">
        <v>75</v>
      </c>
      <c r="P25" s="72">
        <f t="shared" si="0"/>
        <v>0.06</v>
      </c>
      <c r="Q25" s="227">
        <f t="shared" si="1"/>
        <v>0</v>
      </c>
      <c r="R25" s="227">
        <f t="shared" si="1"/>
        <v>0</v>
      </c>
      <c r="S25" s="227">
        <f t="shared" si="1"/>
        <v>0</v>
      </c>
      <c r="T25" s="227">
        <f t="shared" si="2"/>
        <v>0</v>
      </c>
    </row>
    <row r="26" spans="2:20">
      <c r="B26" s="130">
        <v>23</v>
      </c>
      <c r="C26" s="63">
        <v>137</v>
      </c>
      <c r="D26" s="63" t="s">
        <v>184</v>
      </c>
      <c r="E26" s="73" t="s">
        <v>183</v>
      </c>
      <c r="F26" s="64" t="s">
        <v>0</v>
      </c>
      <c r="G26" s="68">
        <v>126.42000000000002</v>
      </c>
      <c r="H26" s="66"/>
      <c r="I26" s="226"/>
      <c r="J26" s="66"/>
      <c r="K26" s="66">
        <v>0.4</v>
      </c>
      <c r="L26" s="66">
        <v>0.8</v>
      </c>
      <c r="M26" s="66">
        <v>0.51200000000000001</v>
      </c>
      <c r="N26" s="72">
        <v>44</v>
      </c>
      <c r="O26" s="72">
        <v>75</v>
      </c>
      <c r="P26" s="72">
        <f t="shared" si="0"/>
        <v>0.06</v>
      </c>
      <c r="Q26" s="227">
        <f t="shared" si="1"/>
        <v>0</v>
      </c>
      <c r="R26" s="227">
        <f t="shared" si="1"/>
        <v>0</v>
      </c>
      <c r="S26" s="227">
        <f t="shared" si="1"/>
        <v>0</v>
      </c>
      <c r="T26" s="227">
        <f t="shared" si="2"/>
        <v>0</v>
      </c>
    </row>
    <row r="27" spans="2:20" ht="15" thickBot="1">
      <c r="B27" s="62">
        <v>24</v>
      </c>
      <c r="C27" s="63">
        <v>138</v>
      </c>
      <c r="D27" s="63" t="s">
        <v>182</v>
      </c>
      <c r="E27" s="73" t="s">
        <v>181</v>
      </c>
      <c r="F27" s="64" t="s">
        <v>0</v>
      </c>
      <c r="G27" s="68">
        <v>0</v>
      </c>
      <c r="H27" s="66"/>
      <c r="I27" s="226"/>
      <c r="J27" s="66"/>
      <c r="K27" s="66">
        <v>0.4</v>
      </c>
      <c r="L27" s="66">
        <v>0.8</v>
      </c>
      <c r="M27" s="66">
        <v>0.51200000000000001</v>
      </c>
      <c r="N27" s="72">
        <v>44</v>
      </c>
      <c r="O27" s="72">
        <v>75</v>
      </c>
      <c r="P27" s="72">
        <f t="shared" si="0"/>
        <v>0.06</v>
      </c>
      <c r="Q27" s="227">
        <f t="shared" si="1"/>
        <v>0</v>
      </c>
      <c r="R27" s="227">
        <f t="shared" si="1"/>
        <v>0</v>
      </c>
      <c r="S27" s="227">
        <f t="shared" si="1"/>
        <v>0</v>
      </c>
      <c r="T27" s="227">
        <f t="shared" si="2"/>
        <v>0</v>
      </c>
    </row>
    <row r="28" spans="2:20">
      <c r="B28" s="130">
        <v>25</v>
      </c>
      <c r="C28" s="63">
        <v>139</v>
      </c>
      <c r="D28" s="63" t="s">
        <v>180</v>
      </c>
      <c r="E28" s="73" t="s">
        <v>179</v>
      </c>
      <c r="F28" s="64" t="s">
        <v>0</v>
      </c>
      <c r="G28" s="68">
        <v>16.516500000000001</v>
      </c>
      <c r="H28" s="66"/>
      <c r="I28" s="226"/>
      <c r="J28" s="66"/>
      <c r="K28" s="66">
        <v>0.4</v>
      </c>
      <c r="L28" s="66">
        <v>0.8</v>
      </c>
      <c r="M28" s="66">
        <v>0.51200000000000001</v>
      </c>
      <c r="N28" s="72">
        <v>44</v>
      </c>
      <c r="O28" s="72">
        <v>75</v>
      </c>
      <c r="P28" s="72">
        <f t="shared" si="0"/>
        <v>0.06</v>
      </c>
      <c r="Q28" s="227">
        <f t="shared" si="1"/>
        <v>0</v>
      </c>
      <c r="R28" s="227">
        <f t="shared" si="1"/>
        <v>0</v>
      </c>
      <c r="S28" s="227">
        <f t="shared" si="1"/>
        <v>0</v>
      </c>
      <c r="T28" s="227">
        <f t="shared" si="2"/>
        <v>0</v>
      </c>
    </row>
    <row r="29" spans="2:20" ht="15" thickBot="1">
      <c r="B29" s="62">
        <v>26</v>
      </c>
      <c r="C29" s="63">
        <v>140</v>
      </c>
      <c r="D29" s="63" t="s">
        <v>178</v>
      </c>
      <c r="E29" s="73" t="s">
        <v>177</v>
      </c>
      <c r="F29" s="64" t="s">
        <v>0</v>
      </c>
      <c r="G29" s="68">
        <v>45.275999999999996</v>
      </c>
      <c r="H29" s="66"/>
      <c r="I29" s="226"/>
      <c r="J29" s="66"/>
      <c r="K29" s="66">
        <v>0.4</v>
      </c>
      <c r="L29" s="66">
        <v>0.8</v>
      </c>
      <c r="M29" s="66">
        <v>0.51200000000000001</v>
      </c>
      <c r="N29" s="72">
        <v>44</v>
      </c>
      <c r="O29" s="72">
        <v>75</v>
      </c>
      <c r="P29" s="72">
        <f t="shared" si="0"/>
        <v>0.06</v>
      </c>
      <c r="Q29" s="227">
        <f t="shared" si="1"/>
        <v>0</v>
      </c>
      <c r="R29" s="227">
        <f t="shared" si="1"/>
        <v>0</v>
      </c>
      <c r="S29" s="227">
        <f t="shared" si="1"/>
        <v>0</v>
      </c>
      <c r="T29" s="227">
        <f t="shared" si="2"/>
        <v>0</v>
      </c>
    </row>
    <row r="30" spans="2:20">
      <c r="B30" s="130">
        <v>27</v>
      </c>
      <c r="C30" s="63">
        <v>141</v>
      </c>
      <c r="D30" s="63" t="s">
        <v>176</v>
      </c>
      <c r="E30" s="73" t="s">
        <v>175</v>
      </c>
      <c r="F30" s="64" t="s">
        <v>0</v>
      </c>
      <c r="G30" s="68">
        <v>126.42000000000002</v>
      </c>
      <c r="H30" s="66"/>
      <c r="I30" s="226"/>
      <c r="J30" s="66"/>
      <c r="K30" s="66">
        <v>0.4</v>
      </c>
      <c r="L30" s="66">
        <v>0.8</v>
      </c>
      <c r="M30" s="66">
        <v>0.51200000000000001</v>
      </c>
      <c r="N30" s="72">
        <v>44</v>
      </c>
      <c r="O30" s="72">
        <v>75</v>
      </c>
      <c r="P30" s="72">
        <f t="shared" si="0"/>
        <v>0.06</v>
      </c>
      <c r="Q30" s="227">
        <f t="shared" si="1"/>
        <v>0</v>
      </c>
      <c r="R30" s="227">
        <f t="shared" si="1"/>
        <v>0</v>
      </c>
      <c r="S30" s="227">
        <f t="shared" si="1"/>
        <v>0</v>
      </c>
      <c r="T30" s="227">
        <f t="shared" si="2"/>
        <v>0</v>
      </c>
    </row>
    <row r="31" spans="2:20" ht="43.8" thickBot="1">
      <c r="B31" s="62">
        <v>28</v>
      </c>
      <c r="C31" s="63">
        <v>142</v>
      </c>
      <c r="D31" s="63" t="s">
        <v>174</v>
      </c>
      <c r="E31" s="80" t="s">
        <v>173</v>
      </c>
      <c r="F31" s="64" t="s">
        <v>0</v>
      </c>
      <c r="G31" s="68">
        <v>422</v>
      </c>
      <c r="H31" s="66"/>
      <c r="I31" s="226"/>
      <c r="J31" s="66"/>
      <c r="K31" s="66">
        <v>0.4</v>
      </c>
      <c r="L31" s="66">
        <v>0.8</v>
      </c>
      <c r="M31" s="66">
        <v>0.51200000000000001</v>
      </c>
      <c r="N31" s="72">
        <v>44</v>
      </c>
      <c r="O31" s="72">
        <v>75</v>
      </c>
      <c r="P31" s="72">
        <f t="shared" si="0"/>
        <v>0.06</v>
      </c>
      <c r="Q31" s="227">
        <f t="shared" si="1"/>
        <v>0</v>
      </c>
      <c r="R31" s="227">
        <f t="shared" si="1"/>
        <v>0</v>
      </c>
      <c r="S31" s="227">
        <f t="shared" si="1"/>
        <v>0</v>
      </c>
      <c r="T31" s="227">
        <f t="shared" si="2"/>
        <v>0</v>
      </c>
    </row>
    <row r="32" spans="2:20" ht="28.8">
      <c r="B32" s="130">
        <v>29</v>
      </c>
      <c r="C32" s="63">
        <v>143</v>
      </c>
      <c r="D32" s="63" t="s">
        <v>172</v>
      </c>
      <c r="E32" s="73" t="s">
        <v>171</v>
      </c>
      <c r="F32" s="64" t="s">
        <v>0</v>
      </c>
      <c r="G32" s="68">
        <v>15.4</v>
      </c>
      <c r="H32" s="66"/>
      <c r="I32" s="226"/>
      <c r="J32" s="66"/>
      <c r="K32" s="66">
        <v>0.4</v>
      </c>
      <c r="L32" s="66">
        <v>0.8</v>
      </c>
      <c r="M32" s="66">
        <v>0.51200000000000001</v>
      </c>
      <c r="N32" s="72">
        <v>44</v>
      </c>
      <c r="O32" s="72">
        <v>75</v>
      </c>
      <c r="P32" s="72">
        <f t="shared" si="0"/>
        <v>0.06</v>
      </c>
      <c r="Q32" s="227">
        <f t="shared" si="1"/>
        <v>0</v>
      </c>
      <c r="R32" s="227">
        <f t="shared" si="1"/>
        <v>0</v>
      </c>
      <c r="S32" s="227">
        <f t="shared" si="1"/>
        <v>0</v>
      </c>
      <c r="T32" s="227">
        <f t="shared" si="2"/>
        <v>0</v>
      </c>
    </row>
    <row r="33" spans="2:33" ht="29.4" thickBot="1">
      <c r="B33" s="62">
        <v>30</v>
      </c>
      <c r="C33" s="63">
        <v>144</v>
      </c>
      <c r="D33" s="63" t="s">
        <v>170</v>
      </c>
      <c r="E33" s="73" t="s">
        <v>169</v>
      </c>
      <c r="F33" s="64" t="s">
        <v>0</v>
      </c>
      <c r="G33" s="68">
        <v>17.2</v>
      </c>
      <c r="H33" s="66"/>
      <c r="I33" s="226"/>
      <c r="J33" s="66"/>
      <c r="K33" s="66">
        <v>0.4</v>
      </c>
      <c r="L33" s="66">
        <v>0.8</v>
      </c>
      <c r="M33" s="66">
        <v>0.51200000000000001</v>
      </c>
      <c r="N33" s="72">
        <v>44</v>
      </c>
      <c r="O33" s="72">
        <v>75</v>
      </c>
      <c r="P33" s="72">
        <f t="shared" si="0"/>
        <v>0.06</v>
      </c>
      <c r="Q33" s="227">
        <f t="shared" si="1"/>
        <v>0</v>
      </c>
      <c r="R33" s="227">
        <f t="shared" si="1"/>
        <v>0</v>
      </c>
      <c r="S33" s="227">
        <f t="shared" si="1"/>
        <v>0</v>
      </c>
      <c r="T33" s="227">
        <f t="shared" si="2"/>
        <v>0</v>
      </c>
    </row>
    <row r="34" spans="2:33">
      <c r="B34" s="130">
        <v>31</v>
      </c>
      <c r="C34" s="63">
        <v>145</v>
      </c>
      <c r="D34" s="63" t="s">
        <v>168</v>
      </c>
      <c r="E34" s="73" t="s">
        <v>167</v>
      </c>
      <c r="F34" s="64" t="s">
        <v>0</v>
      </c>
      <c r="G34" s="68">
        <v>33.3795</v>
      </c>
      <c r="H34" s="66"/>
      <c r="I34" s="226"/>
      <c r="J34" s="66"/>
      <c r="K34" s="66">
        <v>0.4</v>
      </c>
      <c r="L34" s="66">
        <v>0.8</v>
      </c>
      <c r="M34" s="66">
        <v>0.51200000000000001</v>
      </c>
      <c r="N34" s="72">
        <v>44</v>
      </c>
      <c r="O34" s="72">
        <v>75</v>
      </c>
      <c r="P34" s="72">
        <f t="shared" si="0"/>
        <v>0.06</v>
      </c>
      <c r="Q34" s="227">
        <f t="shared" si="1"/>
        <v>0</v>
      </c>
      <c r="R34" s="227">
        <f t="shared" si="1"/>
        <v>0</v>
      </c>
      <c r="S34" s="227">
        <f t="shared" si="1"/>
        <v>0</v>
      </c>
      <c r="T34" s="227">
        <f t="shared" si="2"/>
        <v>0</v>
      </c>
    </row>
    <row r="35" spans="2:33" ht="29.4" thickBot="1">
      <c r="B35" s="62">
        <v>32</v>
      </c>
      <c r="C35" s="63">
        <v>146</v>
      </c>
      <c r="D35" s="63" t="s">
        <v>166</v>
      </c>
      <c r="E35" s="73" t="s">
        <v>165</v>
      </c>
      <c r="F35" s="64" t="s">
        <v>0</v>
      </c>
      <c r="G35" s="68">
        <v>77.650000000000006</v>
      </c>
      <c r="H35" s="66"/>
      <c r="I35" s="226"/>
      <c r="J35" s="66"/>
      <c r="K35" s="66">
        <v>0.4</v>
      </c>
      <c r="L35" s="66">
        <v>0.8</v>
      </c>
      <c r="M35" s="66">
        <v>0.51200000000000001</v>
      </c>
      <c r="N35" s="72">
        <v>44</v>
      </c>
      <c r="O35" s="72">
        <v>75</v>
      </c>
      <c r="P35" s="72">
        <f t="shared" si="0"/>
        <v>0.06</v>
      </c>
      <c r="Q35" s="227">
        <f t="shared" si="1"/>
        <v>0</v>
      </c>
      <c r="R35" s="227">
        <f t="shared" si="1"/>
        <v>0</v>
      </c>
      <c r="S35" s="227">
        <f t="shared" si="1"/>
        <v>0</v>
      </c>
      <c r="T35" s="227">
        <f t="shared" si="2"/>
        <v>0</v>
      </c>
    </row>
    <row r="36" spans="2:33">
      <c r="B36" s="130">
        <v>33</v>
      </c>
      <c r="C36" s="63">
        <v>147</v>
      </c>
      <c r="D36" s="63" t="s">
        <v>164</v>
      </c>
      <c r="E36" s="73" t="s">
        <v>163</v>
      </c>
      <c r="F36" s="64" t="s">
        <v>0</v>
      </c>
      <c r="G36" s="68">
        <v>750</v>
      </c>
      <c r="H36" s="66"/>
      <c r="I36" s="226"/>
      <c r="J36" s="66"/>
      <c r="K36" s="66">
        <v>0.4</v>
      </c>
      <c r="L36" s="66">
        <v>0.8</v>
      </c>
      <c r="M36" s="66">
        <v>0.51200000000000001</v>
      </c>
      <c r="N36" s="72">
        <v>44</v>
      </c>
      <c r="O36" s="72">
        <v>75</v>
      </c>
      <c r="P36" s="72">
        <f t="shared" si="0"/>
        <v>0.06</v>
      </c>
      <c r="Q36" s="227">
        <f t="shared" si="1"/>
        <v>0</v>
      </c>
      <c r="R36" s="227">
        <f t="shared" si="1"/>
        <v>0</v>
      </c>
      <c r="S36" s="227">
        <f t="shared" si="1"/>
        <v>0</v>
      </c>
      <c r="T36" s="227">
        <f t="shared" si="2"/>
        <v>0</v>
      </c>
    </row>
    <row r="37" spans="2:33" ht="15" thickBot="1">
      <c r="B37" s="62">
        <v>34</v>
      </c>
      <c r="C37" s="63">
        <v>148</v>
      </c>
      <c r="D37" s="63" t="s">
        <v>162</v>
      </c>
      <c r="E37" s="73" t="s">
        <v>161</v>
      </c>
      <c r="F37" s="64" t="s">
        <v>0</v>
      </c>
      <c r="G37" s="68">
        <v>664</v>
      </c>
      <c r="H37" s="66"/>
      <c r="I37" s="226"/>
      <c r="J37" s="66"/>
      <c r="K37" s="66">
        <v>0.4</v>
      </c>
      <c r="L37" s="66">
        <v>0.8</v>
      </c>
      <c r="M37" s="66">
        <v>0.51200000000000001</v>
      </c>
      <c r="N37" s="72">
        <v>44</v>
      </c>
      <c r="O37" s="72">
        <v>75</v>
      </c>
      <c r="P37" s="72">
        <f t="shared" si="0"/>
        <v>0.06</v>
      </c>
      <c r="Q37" s="227">
        <f t="shared" si="1"/>
        <v>0</v>
      </c>
      <c r="R37" s="227">
        <f t="shared" si="1"/>
        <v>0</v>
      </c>
      <c r="S37" s="227">
        <f t="shared" si="1"/>
        <v>0</v>
      </c>
      <c r="T37" s="227">
        <f t="shared" si="2"/>
        <v>0</v>
      </c>
    </row>
    <row r="38" spans="2:33" ht="28.8">
      <c r="B38" s="130">
        <v>35</v>
      </c>
      <c r="C38" s="63">
        <v>149</v>
      </c>
      <c r="D38" s="63" t="s">
        <v>160</v>
      </c>
      <c r="E38" s="73" t="s">
        <v>159</v>
      </c>
      <c r="F38" s="64" t="s">
        <v>0</v>
      </c>
      <c r="G38" s="68">
        <v>0</v>
      </c>
      <c r="H38" s="66"/>
      <c r="I38" s="226"/>
      <c r="J38" s="66"/>
      <c r="K38" s="66">
        <v>0.4</v>
      </c>
      <c r="L38" s="66">
        <v>0.8</v>
      </c>
      <c r="M38" s="66">
        <v>0.51200000000000001</v>
      </c>
      <c r="N38" s="72">
        <v>44</v>
      </c>
      <c r="O38" s="72">
        <v>75</v>
      </c>
      <c r="P38" s="72">
        <f t="shared" si="0"/>
        <v>0.06</v>
      </c>
      <c r="Q38" s="227">
        <f t="shared" si="1"/>
        <v>0</v>
      </c>
      <c r="R38" s="227">
        <f t="shared" si="1"/>
        <v>0</v>
      </c>
      <c r="S38" s="227">
        <f t="shared" si="1"/>
        <v>0</v>
      </c>
      <c r="T38" s="227">
        <f t="shared" si="2"/>
        <v>0</v>
      </c>
    </row>
    <row r="39" spans="2:33" ht="15" thickBot="1">
      <c r="B39" s="62">
        <v>36</v>
      </c>
      <c r="C39" s="63">
        <v>233</v>
      </c>
      <c r="D39" s="63" t="s">
        <v>158</v>
      </c>
      <c r="E39" s="73" t="s">
        <v>157</v>
      </c>
      <c r="F39" s="64" t="s">
        <v>0</v>
      </c>
      <c r="G39" s="68">
        <v>61.01</v>
      </c>
      <c r="H39" s="66"/>
      <c r="I39" s="226"/>
      <c r="J39" s="66"/>
      <c r="K39" s="66">
        <v>0.4</v>
      </c>
      <c r="L39" s="66">
        <v>0.8</v>
      </c>
      <c r="M39" s="66">
        <v>0.51200000000000001</v>
      </c>
      <c r="N39" s="72">
        <v>44</v>
      </c>
      <c r="O39" s="72">
        <v>75</v>
      </c>
      <c r="P39" s="72">
        <f t="shared" si="0"/>
        <v>0.06</v>
      </c>
      <c r="Q39" s="227">
        <f t="shared" si="1"/>
        <v>0</v>
      </c>
      <c r="R39" s="227">
        <f t="shared" si="1"/>
        <v>0</v>
      </c>
      <c r="S39" s="227">
        <f t="shared" si="1"/>
        <v>0</v>
      </c>
      <c r="T39" s="227">
        <f t="shared" si="2"/>
        <v>0</v>
      </c>
    </row>
    <row r="40" spans="2:33" ht="69.599999999999994" customHeight="1">
      <c r="B40" s="130">
        <v>37</v>
      </c>
      <c r="C40" s="63">
        <v>223</v>
      </c>
      <c r="D40" s="63" t="s">
        <v>156</v>
      </c>
      <c r="E40" s="81" t="s">
        <v>155</v>
      </c>
      <c r="F40" s="64" t="s">
        <v>3</v>
      </c>
      <c r="G40" s="68">
        <v>0</v>
      </c>
      <c r="H40" s="66"/>
      <c r="I40" s="226"/>
      <c r="J40" s="66"/>
      <c r="K40" s="66">
        <v>0.4</v>
      </c>
      <c r="L40" s="66">
        <v>0.8</v>
      </c>
      <c r="M40" s="66">
        <v>0.51200000000000001</v>
      </c>
      <c r="N40" s="72">
        <v>44</v>
      </c>
      <c r="O40" s="72">
        <v>75</v>
      </c>
      <c r="P40" s="72">
        <f t="shared" si="0"/>
        <v>0.06</v>
      </c>
      <c r="Q40" s="227">
        <f t="shared" si="1"/>
        <v>0</v>
      </c>
      <c r="R40" s="227">
        <f t="shared" si="1"/>
        <v>0</v>
      </c>
      <c r="S40" s="227">
        <f t="shared" si="1"/>
        <v>0</v>
      </c>
      <c r="T40" s="227">
        <f t="shared" si="2"/>
        <v>0</v>
      </c>
    </row>
    <row r="41" spans="2:33" ht="90" customHeight="1" thickBot="1">
      <c r="B41" s="62">
        <v>38</v>
      </c>
      <c r="C41" s="63">
        <v>224</v>
      </c>
      <c r="D41" s="63" t="s">
        <v>154</v>
      </c>
      <c r="E41" s="81" t="s">
        <v>153</v>
      </c>
      <c r="F41" s="64" t="s">
        <v>3</v>
      </c>
      <c r="G41" s="68">
        <v>1132</v>
      </c>
      <c r="H41" s="66"/>
      <c r="I41" s="226"/>
      <c r="J41" s="66"/>
      <c r="K41" s="66">
        <v>0.4</v>
      </c>
      <c r="L41" s="66">
        <v>0.8</v>
      </c>
      <c r="M41" s="66">
        <v>0.51200000000000001</v>
      </c>
      <c r="N41" s="72">
        <v>44</v>
      </c>
      <c r="O41" s="72">
        <v>75</v>
      </c>
      <c r="P41" s="72">
        <f t="shared" si="0"/>
        <v>0.06</v>
      </c>
      <c r="Q41" s="227">
        <f t="shared" si="1"/>
        <v>0</v>
      </c>
      <c r="R41" s="227">
        <f t="shared" si="1"/>
        <v>0</v>
      </c>
      <c r="S41" s="227">
        <f t="shared" si="1"/>
        <v>0</v>
      </c>
      <c r="T41" s="227">
        <f t="shared" si="2"/>
        <v>0</v>
      </c>
    </row>
    <row r="42" spans="2:33" ht="40.200000000000003" customHeight="1">
      <c r="B42" s="130">
        <v>39</v>
      </c>
      <c r="C42" s="63">
        <v>234</v>
      </c>
      <c r="D42" s="63" t="s">
        <v>152</v>
      </c>
      <c r="E42" s="81" t="s">
        <v>151</v>
      </c>
      <c r="F42" s="64" t="s">
        <v>150</v>
      </c>
      <c r="G42" s="68">
        <v>6500</v>
      </c>
      <c r="H42" s="66"/>
      <c r="I42" s="226"/>
      <c r="J42" s="66"/>
      <c r="K42" s="66">
        <v>0.4</v>
      </c>
      <c r="L42" s="66">
        <v>0.8</v>
      </c>
      <c r="M42" s="66">
        <v>0.51200000000000001</v>
      </c>
      <c r="N42" s="72">
        <v>44</v>
      </c>
      <c r="O42" s="72">
        <v>75</v>
      </c>
      <c r="P42" s="72">
        <f t="shared" si="0"/>
        <v>0.06</v>
      </c>
      <c r="Q42" s="227">
        <f t="shared" si="1"/>
        <v>0</v>
      </c>
      <c r="R42" s="227">
        <f t="shared" si="1"/>
        <v>0</v>
      </c>
      <c r="S42" s="227">
        <f t="shared" si="1"/>
        <v>0</v>
      </c>
      <c r="T42" s="227">
        <f t="shared" si="2"/>
        <v>0</v>
      </c>
    </row>
    <row r="43" spans="2:33" ht="29.4" thickBot="1">
      <c r="B43" s="62">
        <v>40</v>
      </c>
      <c r="C43" s="63">
        <v>150</v>
      </c>
      <c r="D43" s="63" t="s">
        <v>149</v>
      </c>
      <c r="E43" s="81" t="s">
        <v>148</v>
      </c>
      <c r="F43" s="64" t="s">
        <v>0</v>
      </c>
      <c r="G43" s="68">
        <v>65</v>
      </c>
      <c r="H43" s="66"/>
      <c r="I43" s="226"/>
      <c r="J43" s="66"/>
      <c r="K43" s="66">
        <v>0.4</v>
      </c>
      <c r="L43" s="66">
        <v>0.8</v>
      </c>
      <c r="M43" s="66">
        <v>0.51200000000000001</v>
      </c>
      <c r="N43" s="72">
        <v>44</v>
      </c>
      <c r="O43" s="72">
        <v>75</v>
      </c>
      <c r="P43" s="72">
        <f t="shared" si="0"/>
        <v>0.06</v>
      </c>
      <c r="Q43" s="227">
        <f t="shared" si="1"/>
        <v>0</v>
      </c>
      <c r="R43" s="227">
        <f t="shared" si="1"/>
        <v>0</v>
      </c>
      <c r="S43" s="227">
        <f t="shared" si="1"/>
        <v>0</v>
      </c>
      <c r="T43" s="227">
        <f t="shared" si="2"/>
        <v>0</v>
      </c>
    </row>
    <row r="44" spans="2:33" ht="104.4" customHeight="1">
      <c r="B44" s="130">
        <v>41</v>
      </c>
      <c r="C44" s="87"/>
      <c r="D44" s="87"/>
      <c r="E44" s="82" t="s">
        <v>24</v>
      </c>
      <c r="F44" s="66" t="s">
        <v>0</v>
      </c>
      <c r="G44" s="66">
        <v>262.74</v>
      </c>
      <c r="H44" s="228"/>
      <c r="I44" s="229"/>
      <c r="J44" s="68"/>
      <c r="K44" s="66">
        <v>0.4</v>
      </c>
      <c r="L44" s="66">
        <v>0.8</v>
      </c>
      <c r="M44" s="66">
        <v>0.51200000000000001</v>
      </c>
      <c r="N44" s="72">
        <v>44</v>
      </c>
      <c r="O44" s="72">
        <v>75</v>
      </c>
      <c r="P44" s="72">
        <f t="shared" si="0"/>
        <v>0.06</v>
      </c>
      <c r="Q44" s="227">
        <f t="shared" si="1"/>
        <v>0</v>
      </c>
      <c r="R44" s="227">
        <f t="shared" si="1"/>
        <v>0</v>
      </c>
      <c r="S44" s="227">
        <f t="shared" si="1"/>
        <v>0</v>
      </c>
      <c r="T44" s="227">
        <f t="shared" si="2"/>
        <v>0</v>
      </c>
      <c r="X44" s="230"/>
      <c r="Y44" s="22"/>
      <c r="Z44" s="21"/>
      <c r="AA44" s="19"/>
      <c r="AB44" s="19"/>
      <c r="AC44" s="34"/>
      <c r="AD44" s="231"/>
      <c r="AG44" s="232"/>
    </row>
    <row r="45" spans="2:33" ht="143.4" customHeight="1" thickBot="1">
      <c r="B45" s="62">
        <v>42</v>
      </c>
      <c r="C45" s="87"/>
      <c r="D45" s="87"/>
      <c r="E45" s="82" t="s">
        <v>23</v>
      </c>
      <c r="F45" s="63" t="s">
        <v>22</v>
      </c>
      <c r="G45" s="66">
        <v>28.01</v>
      </c>
      <c r="H45" s="228">
        <v>7.0025000000000004</v>
      </c>
      <c r="I45" s="229">
        <v>14.005000000000001</v>
      </c>
      <c r="J45" s="68"/>
      <c r="K45" s="66">
        <v>0.4</v>
      </c>
      <c r="L45" s="66">
        <v>0.8</v>
      </c>
      <c r="M45" s="66">
        <v>0.51200000000000001</v>
      </c>
      <c r="N45" s="72">
        <v>44</v>
      </c>
      <c r="O45" s="72">
        <v>75</v>
      </c>
      <c r="P45" s="72">
        <f t="shared" si="0"/>
        <v>0.06</v>
      </c>
      <c r="Q45" s="227">
        <f t="shared" si="1"/>
        <v>123.244</v>
      </c>
      <c r="R45" s="227">
        <f t="shared" si="1"/>
        <v>840.30000000000007</v>
      </c>
      <c r="S45" s="227">
        <f t="shared" si="1"/>
        <v>0</v>
      </c>
      <c r="T45" s="227">
        <f t="shared" si="2"/>
        <v>963.5440000000001</v>
      </c>
      <c r="X45" s="230"/>
      <c r="Y45" s="22"/>
      <c r="Z45" s="21"/>
      <c r="AA45" s="19"/>
      <c r="AB45" s="19"/>
      <c r="AC45" s="34"/>
      <c r="AD45" s="231"/>
      <c r="AG45" s="232"/>
    </row>
    <row r="46" spans="2:33" ht="120.6" customHeight="1">
      <c r="B46" s="130">
        <v>43</v>
      </c>
      <c r="C46" s="87"/>
      <c r="D46" s="87"/>
      <c r="E46" s="82" t="s">
        <v>21</v>
      </c>
      <c r="F46" s="63" t="s">
        <v>0</v>
      </c>
      <c r="G46" s="66">
        <v>882.44</v>
      </c>
      <c r="H46" s="228"/>
      <c r="I46" s="229"/>
      <c r="J46" s="68"/>
      <c r="K46" s="66">
        <v>0.4</v>
      </c>
      <c r="L46" s="66">
        <v>0.8</v>
      </c>
      <c r="M46" s="66">
        <v>0.51200000000000001</v>
      </c>
      <c r="N46" s="72">
        <v>44</v>
      </c>
      <c r="O46" s="72">
        <v>75</v>
      </c>
      <c r="P46" s="72">
        <f t="shared" si="0"/>
        <v>0.06</v>
      </c>
      <c r="Q46" s="227">
        <f t="shared" si="1"/>
        <v>0</v>
      </c>
      <c r="R46" s="227">
        <f t="shared" si="1"/>
        <v>0</v>
      </c>
      <c r="S46" s="227">
        <f t="shared" si="1"/>
        <v>0</v>
      </c>
      <c r="T46" s="227">
        <f t="shared" si="2"/>
        <v>0</v>
      </c>
      <c r="X46" s="230"/>
      <c r="Y46" s="22"/>
      <c r="Z46" s="21"/>
      <c r="AA46" s="19"/>
      <c r="AB46" s="19"/>
      <c r="AC46" s="34"/>
      <c r="AD46" s="231"/>
      <c r="AG46" s="232"/>
    </row>
    <row r="47" spans="2:33" ht="213" customHeight="1" thickBot="1">
      <c r="B47" s="62">
        <v>44</v>
      </c>
      <c r="C47" s="87"/>
      <c r="D47" s="87"/>
      <c r="E47" s="94" t="s">
        <v>14</v>
      </c>
      <c r="F47" s="63" t="s">
        <v>0</v>
      </c>
      <c r="G47" s="66">
        <v>119.38500000000001</v>
      </c>
      <c r="H47" s="228"/>
      <c r="I47" s="229"/>
      <c r="J47" s="68"/>
      <c r="K47" s="66">
        <v>0.4</v>
      </c>
      <c r="L47" s="66">
        <v>0.8</v>
      </c>
      <c r="M47" s="66">
        <v>0.51200000000000001</v>
      </c>
      <c r="N47" s="72">
        <v>44</v>
      </c>
      <c r="O47" s="72">
        <v>75</v>
      </c>
      <c r="P47" s="72">
        <f t="shared" si="0"/>
        <v>0.06</v>
      </c>
      <c r="Q47" s="227">
        <f t="shared" si="1"/>
        <v>0</v>
      </c>
      <c r="R47" s="227">
        <f t="shared" si="1"/>
        <v>0</v>
      </c>
      <c r="S47" s="227">
        <f t="shared" si="1"/>
        <v>0</v>
      </c>
      <c r="T47" s="227">
        <f t="shared" si="2"/>
        <v>0</v>
      </c>
      <c r="U47" s="44"/>
      <c r="V47" s="44"/>
      <c r="X47" s="230"/>
      <c r="Z47" s="21"/>
      <c r="AA47" s="44"/>
      <c r="AC47" s="34"/>
      <c r="AD47" s="231"/>
      <c r="AG47" s="232"/>
    </row>
    <row r="48" spans="2:33" ht="195.6" customHeight="1">
      <c r="B48" s="130">
        <v>45</v>
      </c>
      <c r="C48" s="87"/>
      <c r="D48" s="87"/>
      <c r="E48" s="233" t="s">
        <v>13</v>
      </c>
      <c r="F48" s="63" t="s">
        <v>3</v>
      </c>
      <c r="G48" s="66">
        <v>2</v>
      </c>
      <c r="H48" s="228"/>
      <c r="I48" s="229"/>
      <c r="J48" s="68"/>
      <c r="K48" s="66">
        <v>0.4</v>
      </c>
      <c r="L48" s="66">
        <v>0.8</v>
      </c>
      <c r="M48" s="66">
        <v>0.51200000000000001</v>
      </c>
      <c r="N48" s="72">
        <v>44</v>
      </c>
      <c r="O48" s="72">
        <v>75</v>
      </c>
      <c r="P48" s="72">
        <f t="shared" si="0"/>
        <v>0.06</v>
      </c>
      <c r="Q48" s="227">
        <f t="shared" si="1"/>
        <v>0</v>
      </c>
      <c r="R48" s="227">
        <f t="shared" si="1"/>
        <v>0</v>
      </c>
      <c r="S48" s="227">
        <f t="shared" si="1"/>
        <v>0</v>
      </c>
      <c r="T48" s="227">
        <f t="shared" si="2"/>
        <v>0</v>
      </c>
      <c r="U48" s="44"/>
      <c r="V48" s="44"/>
      <c r="X48" s="230"/>
      <c r="Z48" s="21"/>
      <c r="AA48" s="44"/>
      <c r="AC48" s="34"/>
      <c r="AD48" s="231"/>
      <c r="AG48" s="232"/>
    </row>
    <row r="49" spans="2:33" ht="47.4" customHeight="1" thickBot="1">
      <c r="B49" s="62">
        <v>46</v>
      </c>
      <c r="C49" s="87"/>
      <c r="D49" s="87"/>
      <c r="E49" s="82" t="s">
        <v>9</v>
      </c>
      <c r="F49" s="63" t="s">
        <v>0</v>
      </c>
      <c r="G49" s="66">
        <v>16</v>
      </c>
      <c r="H49" s="228"/>
      <c r="I49" s="229"/>
      <c r="J49" s="68"/>
      <c r="K49" s="66">
        <v>0.4</v>
      </c>
      <c r="L49" s="66">
        <v>0.8</v>
      </c>
      <c r="M49" s="66">
        <v>0.51200000000000001</v>
      </c>
      <c r="N49" s="72">
        <v>44</v>
      </c>
      <c r="O49" s="72">
        <v>75</v>
      </c>
      <c r="P49" s="72">
        <f t="shared" si="0"/>
        <v>0.06</v>
      </c>
      <c r="Q49" s="227">
        <f t="shared" si="1"/>
        <v>0</v>
      </c>
      <c r="R49" s="227">
        <f t="shared" si="1"/>
        <v>0</v>
      </c>
      <c r="S49" s="227">
        <f t="shared" si="1"/>
        <v>0</v>
      </c>
      <c r="T49" s="227">
        <f t="shared" si="2"/>
        <v>0</v>
      </c>
      <c r="U49" s="234"/>
      <c r="V49" s="234"/>
      <c r="W49" s="34"/>
      <c r="X49" s="230"/>
      <c r="Y49" s="34"/>
      <c r="Z49" s="34"/>
      <c r="AA49" s="234"/>
      <c r="AB49" s="34"/>
      <c r="AC49" s="34"/>
      <c r="AD49" s="231"/>
      <c r="AG49" s="232"/>
    </row>
    <row r="50" spans="2:33" ht="115.2">
      <c r="B50" s="130">
        <v>47</v>
      </c>
      <c r="C50" s="87"/>
      <c r="D50" s="87"/>
      <c r="E50" s="235" t="s">
        <v>8</v>
      </c>
      <c r="F50" s="63" t="s">
        <v>3</v>
      </c>
      <c r="G50" s="66">
        <v>1</v>
      </c>
      <c r="H50" s="228"/>
      <c r="I50" s="229"/>
      <c r="J50" s="68"/>
      <c r="K50" s="66">
        <v>0.4</v>
      </c>
      <c r="L50" s="66">
        <v>0.8</v>
      </c>
      <c r="M50" s="66">
        <v>0.51200000000000001</v>
      </c>
      <c r="N50" s="72">
        <v>44</v>
      </c>
      <c r="O50" s="72">
        <v>75</v>
      </c>
      <c r="P50" s="72">
        <f t="shared" si="0"/>
        <v>0.06</v>
      </c>
      <c r="Q50" s="227">
        <f t="shared" si="1"/>
        <v>0</v>
      </c>
      <c r="R50" s="227">
        <f t="shared" si="1"/>
        <v>0</v>
      </c>
      <c r="S50" s="227">
        <f t="shared" si="1"/>
        <v>0</v>
      </c>
      <c r="T50" s="227">
        <f t="shared" si="2"/>
        <v>0</v>
      </c>
      <c r="U50" s="234"/>
      <c r="V50" s="234"/>
      <c r="W50" s="34"/>
      <c r="X50" s="230"/>
      <c r="Y50" s="34"/>
      <c r="Z50" s="34"/>
      <c r="AA50" s="234"/>
      <c r="AB50" s="34"/>
      <c r="AC50" s="34"/>
      <c r="AD50" s="231"/>
      <c r="AG50" s="232"/>
    </row>
    <row r="51" spans="2:33" ht="175.8" customHeight="1" thickBot="1">
      <c r="B51" s="62">
        <v>48</v>
      </c>
      <c r="C51" s="87"/>
      <c r="D51" s="87"/>
      <c r="E51" s="94" t="s">
        <v>2</v>
      </c>
      <c r="F51" s="63" t="s">
        <v>0</v>
      </c>
      <c r="G51" s="100">
        <v>297.52</v>
      </c>
      <c r="H51" s="66"/>
      <c r="I51" s="229"/>
      <c r="J51" s="68"/>
      <c r="K51" s="66">
        <v>0.4</v>
      </c>
      <c r="L51" s="66">
        <v>0.8</v>
      </c>
      <c r="M51" s="66">
        <v>0.51200000000000001</v>
      </c>
      <c r="N51" s="72">
        <v>44</v>
      </c>
      <c r="O51" s="72">
        <v>75</v>
      </c>
      <c r="P51" s="72">
        <f t="shared" si="0"/>
        <v>0.06</v>
      </c>
      <c r="Q51" s="227">
        <f t="shared" si="1"/>
        <v>0</v>
      </c>
      <c r="R51" s="227">
        <f t="shared" si="1"/>
        <v>0</v>
      </c>
      <c r="S51" s="227">
        <f t="shared" si="1"/>
        <v>0</v>
      </c>
      <c r="T51" s="227">
        <f t="shared" si="2"/>
        <v>0</v>
      </c>
      <c r="X51" s="230"/>
      <c r="Y51" s="22"/>
      <c r="Z51" s="21"/>
      <c r="AA51" s="19"/>
      <c r="AB51" s="19"/>
      <c r="AC51" s="236"/>
      <c r="AD51" s="231"/>
      <c r="AG51" s="232"/>
    </row>
    <row r="52" spans="2:33" ht="182.4" customHeight="1">
      <c r="B52" s="130">
        <v>49</v>
      </c>
      <c r="C52" s="87"/>
      <c r="D52" s="87"/>
      <c r="E52" s="94" t="s">
        <v>1</v>
      </c>
      <c r="F52" s="63" t="s">
        <v>0</v>
      </c>
      <c r="G52" s="100">
        <v>163.08000000000001</v>
      </c>
      <c r="H52" s="66"/>
      <c r="I52" s="229"/>
      <c r="J52" s="68"/>
      <c r="K52" s="66">
        <v>0.4</v>
      </c>
      <c r="L52" s="66">
        <v>0.8</v>
      </c>
      <c r="M52" s="66">
        <v>0.51200000000000001</v>
      </c>
      <c r="N52" s="72">
        <v>44</v>
      </c>
      <c r="O52" s="72">
        <v>75</v>
      </c>
      <c r="P52" s="72">
        <f t="shared" si="0"/>
        <v>0.06</v>
      </c>
      <c r="Q52" s="227">
        <f t="shared" si="1"/>
        <v>0</v>
      </c>
      <c r="R52" s="227">
        <f t="shared" si="1"/>
        <v>0</v>
      </c>
      <c r="S52" s="227">
        <f t="shared" si="1"/>
        <v>0</v>
      </c>
      <c r="T52" s="227">
        <f t="shared" si="2"/>
        <v>0</v>
      </c>
      <c r="X52" s="230"/>
      <c r="Y52" s="22"/>
      <c r="Z52" s="21"/>
      <c r="AA52" s="19"/>
      <c r="AB52" s="19"/>
      <c r="AC52" s="236"/>
      <c r="AD52" s="231"/>
      <c r="AG52" s="232"/>
    </row>
    <row r="53" spans="2:33" ht="280.8" customHeight="1" thickBot="1">
      <c r="B53" s="62">
        <v>50</v>
      </c>
      <c r="C53" s="87"/>
      <c r="D53" s="87"/>
      <c r="E53" s="191" t="s">
        <v>537</v>
      </c>
      <c r="F53" s="64" t="s">
        <v>0</v>
      </c>
      <c r="G53" s="66">
        <v>110</v>
      </c>
      <c r="H53" s="228"/>
      <c r="I53" s="229"/>
      <c r="J53" s="68"/>
      <c r="K53" s="66">
        <v>0.4</v>
      </c>
      <c r="L53" s="66">
        <v>0.8</v>
      </c>
      <c r="M53" s="66">
        <v>0.51200000000000001</v>
      </c>
      <c r="N53" s="72">
        <v>44</v>
      </c>
      <c r="O53" s="72">
        <v>75</v>
      </c>
      <c r="P53" s="72">
        <f t="shared" si="0"/>
        <v>0.06</v>
      </c>
      <c r="Q53" s="227">
        <f t="shared" si="1"/>
        <v>0</v>
      </c>
      <c r="R53" s="227">
        <f t="shared" si="1"/>
        <v>0</v>
      </c>
      <c r="S53" s="227">
        <f t="shared" si="1"/>
        <v>0</v>
      </c>
      <c r="T53" s="227">
        <f t="shared" si="2"/>
        <v>0</v>
      </c>
      <c r="U53" s="234"/>
      <c r="V53" s="234"/>
      <c r="W53" s="34"/>
      <c r="X53" s="230"/>
      <c r="Y53" s="34"/>
      <c r="Z53" s="34"/>
      <c r="AA53" s="234"/>
      <c r="AB53" s="34"/>
      <c r="AC53" s="34"/>
      <c r="AD53" s="231"/>
      <c r="AG53" s="232"/>
    </row>
    <row r="54" spans="2:33" ht="292.8" customHeight="1">
      <c r="B54" s="130">
        <v>51</v>
      </c>
      <c r="C54" s="87"/>
      <c r="D54" s="87"/>
      <c r="E54" s="237" t="s">
        <v>538</v>
      </c>
      <c r="F54" s="64" t="s">
        <v>0</v>
      </c>
      <c r="G54" s="66">
        <v>62</v>
      </c>
      <c r="H54" s="228"/>
      <c r="I54" s="229"/>
      <c r="J54" s="68"/>
      <c r="K54" s="66">
        <v>0.4</v>
      </c>
      <c r="L54" s="66">
        <v>0.8</v>
      </c>
      <c r="M54" s="66">
        <v>0.51200000000000001</v>
      </c>
      <c r="N54" s="72">
        <v>44</v>
      </c>
      <c r="O54" s="72">
        <v>75</v>
      </c>
      <c r="P54" s="72">
        <f t="shared" si="0"/>
        <v>0.06</v>
      </c>
      <c r="Q54" s="227">
        <f t="shared" si="1"/>
        <v>0</v>
      </c>
      <c r="R54" s="227">
        <f t="shared" si="1"/>
        <v>0</v>
      </c>
      <c r="S54" s="227">
        <f t="shared" si="1"/>
        <v>0</v>
      </c>
      <c r="T54" s="227">
        <f t="shared" si="2"/>
        <v>0</v>
      </c>
      <c r="U54" s="234"/>
      <c r="V54" s="234"/>
      <c r="W54" s="34"/>
      <c r="X54" s="230"/>
      <c r="Y54" s="34"/>
      <c r="Z54" s="34"/>
      <c r="AA54" s="234"/>
      <c r="AB54" s="34"/>
      <c r="AC54" s="34"/>
      <c r="AD54" s="231"/>
      <c r="AG54" s="232"/>
    </row>
    <row r="55" spans="2:33" ht="39" customHeight="1" thickBot="1">
      <c r="B55" s="62">
        <v>52</v>
      </c>
      <c r="C55" s="87"/>
      <c r="D55" s="87"/>
      <c r="E55" s="237" t="s">
        <v>542</v>
      </c>
      <c r="F55" s="64" t="s">
        <v>0</v>
      </c>
      <c r="G55" s="66">
        <v>65</v>
      </c>
      <c r="H55" s="228"/>
      <c r="I55" s="229"/>
      <c r="J55" s="68"/>
      <c r="K55" s="66">
        <v>0.4</v>
      </c>
      <c r="L55" s="66">
        <v>0.8</v>
      </c>
      <c r="M55" s="66">
        <v>0.51200000000000001</v>
      </c>
      <c r="N55" s="72">
        <v>44</v>
      </c>
      <c r="O55" s="72">
        <v>75</v>
      </c>
      <c r="P55" s="72">
        <f t="shared" si="0"/>
        <v>0.06</v>
      </c>
      <c r="Q55" s="227">
        <f t="shared" si="1"/>
        <v>0</v>
      </c>
      <c r="R55" s="227">
        <f t="shared" si="1"/>
        <v>0</v>
      </c>
      <c r="S55" s="227">
        <f t="shared" si="1"/>
        <v>0</v>
      </c>
      <c r="T55" s="227">
        <f t="shared" si="2"/>
        <v>0</v>
      </c>
      <c r="U55" s="234"/>
      <c r="V55" s="234"/>
      <c r="W55" s="34"/>
      <c r="X55" s="230"/>
      <c r="Y55" s="34"/>
      <c r="Z55" s="34"/>
      <c r="AA55" s="234"/>
      <c r="AB55" s="34"/>
      <c r="AC55" s="34"/>
      <c r="AD55" s="231"/>
      <c r="AG55" s="232"/>
    </row>
    <row r="56" spans="2:33" ht="39" customHeight="1">
      <c r="B56" s="130">
        <v>53</v>
      </c>
      <c r="C56" s="87"/>
      <c r="D56" s="87"/>
      <c r="E56" s="237" t="s">
        <v>543</v>
      </c>
      <c r="F56" s="64" t="s">
        <v>97</v>
      </c>
      <c r="G56" s="66">
        <v>40</v>
      </c>
      <c r="H56" s="228"/>
      <c r="I56" s="229"/>
      <c r="J56" s="68"/>
      <c r="K56" s="66">
        <v>0.4</v>
      </c>
      <c r="L56" s="66">
        <v>0.8</v>
      </c>
      <c r="M56" s="66">
        <v>0.51200000000000001</v>
      </c>
      <c r="N56" s="72">
        <v>44</v>
      </c>
      <c r="O56" s="72">
        <v>75</v>
      </c>
      <c r="P56" s="72">
        <f t="shared" si="0"/>
        <v>0.06</v>
      </c>
      <c r="Q56" s="227">
        <f t="shared" si="1"/>
        <v>0</v>
      </c>
      <c r="R56" s="227">
        <f t="shared" si="1"/>
        <v>0</v>
      </c>
      <c r="S56" s="227">
        <f t="shared" si="1"/>
        <v>0</v>
      </c>
      <c r="T56" s="227">
        <f t="shared" si="2"/>
        <v>0</v>
      </c>
      <c r="U56" s="234"/>
      <c r="V56" s="234"/>
      <c r="W56" s="34"/>
      <c r="X56" s="230"/>
      <c r="Y56" s="34"/>
      <c r="Z56" s="34"/>
      <c r="AA56" s="234"/>
      <c r="AB56" s="34"/>
      <c r="AC56" s="34"/>
      <c r="AD56" s="231"/>
      <c r="AG56" s="232"/>
    </row>
    <row r="57" spans="2:33" ht="39" customHeight="1" thickBot="1">
      <c r="B57" s="62">
        <v>54</v>
      </c>
      <c r="C57" s="87"/>
      <c r="D57" s="87"/>
      <c r="E57" s="237" t="s">
        <v>530</v>
      </c>
      <c r="F57" s="64" t="s">
        <v>3</v>
      </c>
      <c r="G57" s="66">
        <v>3</v>
      </c>
      <c r="H57" s="228"/>
      <c r="I57" s="229"/>
      <c r="J57" s="68"/>
      <c r="K57" s="66">
        <v>0.4</v>
      </c>
      <c r="L57" s="66">
        <v>0.8</v>
      </c>
      <c r="M57" s="66">
        <v>0.51200000000000001</v>
      </c>
      <c r="N57" s="72">
        <v>44</v>
      </c>
      <c r="O57" s="72">
        <v>75</v>
      </c>
      <c r="P57" s="72">
        <f t="shared" si="0"/>
        <v>0.06</v>
      </c>
      <c r="Q57" s="227">
        <f t="shared" si="1"/>
        <v>0</v>
      </c>
      <c r="R57" s="227">
        <f t="shared" si="1"/>
        <v>0</v>
      </c>
      <c r="S57" s="227">
        <f t="shared" si="1"/>
        <v>0</v>
      </c>
      <c r="T57" s="227">
        <f t="shared" si="2"/>
        <v>0</v>
      </c>
      <c r="U57" s="234"/>
      <c r="V57" s="234"/>
      <c r="W57" s="34"/>
      <c r="X57" s="230"/>
      <c r="Y57" s="34"/>
      <c r="Z57" s="34"/>
      <c r="AA57" s="234"/>
      <c r="AB57" s="34"/>
      <c r="AC57" s="34"/>
      <c r="AD57" s="231"/>
      <c r="AG57" s="232"/>
    </row>
    <row r="58" spans="2:33" ht="227.4" customHeight="1">
      <c r="B58" s="130">
        <v>55</v>
      </c>
      <c r="C58" s="87"/>
      <c r="D58" s="87"/>
      <c r="E58" s="101" t="s">
        <v>529</v>
      </c>
      <c r="F58" s="64" t="s">
        <v>4</v>
      </c>
      <c r="G58" s="66">
        <v>1</v>
      </c>
      <c r="H58" s="228"/>
      <c r="I58" s="229"/>
      <c r="J58" s="68"/>
      <c r="K58" s="66">
        <v>0.4</v>
      </c>
      <c r="L58" s="66">
        <v>0.8</v>
      </c>
      <c r="M58" s="66">
        <v>0.51200000000000001</v>
      </c>
      <c r="N58" s="72">
        <v>44</v>
      </c>
      <c r="O58" s="72">
        <v>75</v>
      </c>
      <c r="P58" s="72">
        <f t="shared" si="0"/>
        <v>0.06</v>
      </c>
      <c r="Q58" s="227">
        <f t="shared" si="1"/>
        <v>0</v>
      </c>
      <c r="R58" s="227">
        <f t="shared" si="1"/>
        <v>0</v>
      </c>
      <c r="S58" s="227">
        <f t="shared" si="1"/>
        <v>0</v>
      </c>
      <c r="T58" s="227">
        <f t="shared" si="2"/>
        <v>0</v>
      </c>
      <c r="U58" s="234"/>
      <c r="V58" s="234"/>
      <c r="W58" s="34"/>
      <c r="X58" s="230"/>
      <c r="Y58" s="34"/>
      <c r="Z58" s="34"/>
      <c r="AA58" s="234"/>
      <c r="AB58" s="34"/>
      <c r="AC58" s="34"/>
      <c r="AD58" s="231"/>
      <c r="AG58" s="232"/>
    </row>
    <row r="59" spans="2:33" ht="231.6" customHeight="1" thickBot="1">
      <c r="B59" s="62">
        <v>56</v>
      </c>
      <c r="C59" s="86"/>
      <c r="D59" s="86"/>
      <c r="E59" s="93" t="s">
        <v>527</v>
      </c>
      <c r="F59" s="103" t="s">
        <v>4</v>
      </c>
      <c r="G59" s="98">
        <v>1</v>
      </c>
      <c r="H59" s="238"/>
      <c r="I59" s="239"/>
      <c r="J59" s="99"/>
      <c r="K59" s="98">
        <v>0.4</v>
      </c>
      <c r="L59" s="98">
        <v>0.8</v>
      </c>
      <c r="M59" s="98">
        <v>0.51200000000000001</v>
      </c>
      <c r="N59" s="208">
        <v>44</v>
      </c>
      <c r="O59" s="208">
        <v>75</v>
      </c>
      <c r="P59" s="208">
        <f t="shared" si="0"/>
        <v>0.06</v>
      </c>
      <c r="Q59" s="240">
        <f t="shared" si="1"/>
        <v>0</v>
      </c>
      <c r="R59" s="240">
        <f t="shared" si="1"/>
        <v>0</v>
      </c>
      <c r="S59" s="240">
        <f t="shared" si="1"/>
        <v>0</v>
      </c>
      <c r="T59" s="240">
        <f t="shared" si="2"/>
        <v>0</v>
      </c>
      <c r="U59" s="234"/>
      <c r="V59" s="234"/>
      <c r="W59" s="34"/>
      <c r="X59" s="230"/>
      <c r="Y59" s="34"/>
      <c r="Z59" s="34"/>
      <c r="AA59" s="234"/>
      <c r="AB59" s="34"/>
      <c r="AC59" s="34"/>
      <c r="AD59" s="231"/>
      <c r="AG59" s="232"/>
    </row>
    <row r="60" spans="2:33" ht="24" customHeight="1" thickBot="1">
      <c r="B60" s="302" t="s">
        <v>637</v>
      </c>
      <c r="C60" s="302"/>
      <c r="D60" s="302"/>
      <c r="E60" s="302"/>
      <c r="F60" s="302"/>
      <c r="G60" s="302"/>
      <c r="H60" s="302"/>
      <c r="I60" s="302"/>
      <c r="J60" s="302"/>
      <c r="K60" s="302"/>
      <c r="L60" s="302"/>
      <c r="M60" s="302"/>
      <c r="N60" s="302"/>
      <c r="O60" s="302"/>
      <c r="P60" s="302"/>
      <c r="Q60" s="302"/>
      <c r="R60" s="302"/>
      <c r="S60" s="302"/>
      <c r="T60" s="241">
        <f>SUM(T4:T59)</f>
        <v>494028.28389418678</v>
      </c>
    </row>
  </sheetData>
  <mergeCells count="24">
    <mergeCell ref="B2:B3"/>
    <mergeCell ref="C2:C3"/>
    <mergeCell ref="N1:P1"/>
    <mergeCell ref="Q1:S1"/>
    <mergeCell ref="T1:T3"/>
    <mergeCell ref="S2:S3"/>
    <mergeCell ref="B60:S60"/>
    <mergeCell ref="M2:M3"/>
    <mergeCell ref="N2:N3"/>
    <mergeCell ref="O2:O3"/>
    <mergeCell ref="P2:P3"/>
    <mergeCell ref="Q2:Q3"/>
    <mergeCell ref="R2:R3"/>
    <mergeCell ref="G2:G3"/>
    <mergeCell ref="H2:H3"/>
    <mergeCell ref="I2:I3"/>
    <mergeCell ref="J2:J3"/>
    <mergeCell ref="K2:K3"/>
    <mergeCell ref="D2:D3"/>
    <mergeCell ref="E2:E3"/>
    <mergeCell ref="F2:F3"/>
    <mergeCell ref="H1:J1"/>
    <mergeCell ref="K1:M1"/>
    <mergeCell ref="L2: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RE-2</vt:lpstr>
      <vt:lpstr>GA</vt:lpstr>
      <vt:lpstr>seignorage </vt:lpstr>
      <vt:lpstr>'RE-2'!Print_Area</vt:lpstr>
      <vt:lpstr>'RE-2'!Print_Titles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cp:lastPrinted>2024-01-30T08:54:47Z</cp:lastPrinted>
  <dcterms:created xsi:type="dcterms:W3CDTF">2024-01-23T12:34:54Z</dcterms:created>
  <dcterms:modified xsi:type="dcterms:W3CDTF">2024-02-05T07:28:03Z</dcterms:modified>
</cp:coreProperties>
</file>