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Asta\SOTC\RE\"/>
    </mc:Choice>
  </mc:AlternateContent>
  <xr:revisionPtr revIDLastSave="0" documentId="13_ncr:1_{9D431047-02E4-442D-8CF7-FFA4405A750D}" xr6:coauthVersionLast="47" xr6:coauthVersionMax="47" xr10:uidLastSave="{00000000-0000-0000-0000-000000000000}"/>
  <bookViews>
    <workbookView xWindow="-108" yWindow="-108" windowWidth="23256" windowHeight="12456" xr2:uid="{0DB56884-6323-49BE-8BED-4470F6AA430F}"/>
  </bookViews>
  <sheets>
    <sheet name="RE-2" sheetId="1" r:id="rId1"/>
    <sheet name="seignorage "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s>
  <definedNames>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#REF!</definedName>
    <definedName name="____________________________________________________________l2">[2]r!$F$29</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#REF!</definedName>
    <definedName name="___________________________________________________________l2">[2]r!$F$29</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#REF!</definedName>
    <definedName name="__________________________________________________________l2">[2]r!$F$29</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#REF!</definedName>
    <definedName name="_________________________________________________________l2">[2]r!$F$29</definedName>
    <definedName name="_________________________________________________________l3">#REF!</definedName>
    <definedName name="_________________________________________________________l4">[4]Sheet1!$W$2:$Y$103</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#REF!</definedName>
    <definedName name="________________________________________________________l2">[2]r!$F$29</definedName>
    <definedName name="________________________________________________________l3">#REF!</definedName>
    <definedName name="________________________________________________________l4">[4]Sheet1!$W$2:$Y$103</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#REF!</definedName>
    <definedName name="_______________________________________________________l2">[2]r!$F$29</definedName>
    <definedName name="_______________________________________________________l3">#REF!</definedName>
    <definedName name="_______________________________________________________l4">[4]Sheet1!$W$2:$Y$103</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#REF!</definedName>
    <definedName name="______________________________________________________l2">[2]r!$F$29</definedName>
    <definedName name="______________________________________________________l3">#REF!</definedName>
    <definedName name="______________________________________________________l4">[4]Sheet1!$W$2:$Y$103</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#REF!</definedName>
    <definedName name="_____________________________________________________l2">[2]r!$F$29</definedName>
    <definedName name="_____________________________________________________l3">#REF!</definedName>
    <definedName name="_____________________________________________________l4">[4]Sheet1!$W$2:$Y$103</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#REF!</definedName>
    <definedName name="____________________________________________________l2">[2]r!$F$29</definedName>
    <definedName name="____________________________________________________l3">#REF!</definedName>
    <definedName name="____________________________________________________l4">[4]Sheet1!$W$2:$Y$103</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#REF!</definedName>
    <definedName name="___________________________________________________l2">[2]r!$F$29</definedName>
    <definedName name="___________________________________________________l3">#REF!</definedName>
    <definedName name="___________________________________________________l4">[4]Sheet1!$W$2:$Y$103</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#REF!</definedName>
    <definedName name="__________________________________________________l2">[2]r!$F$29</definedName>
    <definedName name="__________________________________________________l3">#REF!</definedName>
    <definedName name="__________________________________________________l4">[4]Sheet1!$W$2:$Y$103</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#REF!</definedName>
    <definedName name="_________________________________________________l2">[2]r!$F$29</definedName>
    <definedName name="_________________________________________________l3">#REF!</definedName>
    <definedName name="_________________________________________________l4">[4]Sheet1!$W$2:$Y$103</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#REF!</definedName>
    <definedName name="________________________________________________l2">[2]r!$F$29</definedName>
    <definedName name="________________________________________________l3">#REF!</definedName>
    <definedName name="________________________________________________l4">[4]Sheet1!$W$2:$Y$103</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#REF!</definedName>
    <definedName name="_______________________________________________l2">[2]r!$F$29</definedName>
    <definedName name="_______________________________________________l3">#REF!</definedName>
    <definedName name="_______________________________________________l4">[4]Sheet1!$W$2:$Y$103</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#REF!</definedName>
    <definedName name="______________________________________________l2">[2]r!$F$29</definedName>
    <definedName name="______________________________________________l3">#REF!</definedName>
    <definedName name="______________________________________________l4">[4]Sheet1!$W$2:$Y$103</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#REF!</definedName>
    <definedName name="_____________________________________________l2">[2]r!$F$29</definedName>
    <definedName name="_____________________________________________l3">#REF!</definedName>
    <definedName name="_____________________________________________l4">[4]Sheet1!$W$2:$Y$103</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#REF!</definedName>
    <definedName name="____________________________________________l2">[2]r!$F$29</definedName>
    <definedName name="____________________________________________l3">#REF!</definedName>
    <definedName name="____________________________________________l4">[4]Sheet1!$W$2:$Y$103</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#REF!</definedName>
    <definedName name="___________________________________________l2">[2]r!$F$29</definedName>
    <definedName name="___________________________________________l3">#REF!</definedName>
    <definedName name="___________________________________________l4">[4]Sheet1!$W$2:$Y$103</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#REF!</definedName>
    <definedName name="__________________________________________l2">[2]r!$F$29</definedName>
    <definedName name="__________________________________________l3">#REF!</definedName>
    <definedName name="__________________________________________l4">[4]Sheet1!$W$2:$Y$103</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#REF!</definedName>
    <definedName name="_________________________________________l2">[2]r!$F$29</definedName>
    <definedName name="_________________________________________l3">#REF!</definedName>
    <definedName name="_________________________________________l4">[4]Sheet1!$W$2:$Y$103</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#REF!</definedName>
    <definedName name="________________________________________l1">[3]leads!$A$3:$E$108</definedName>
    <definedName name="________________________________________l12">#REF!</definedName>
    <definedName name="________________________________________l2">[2]r!$F$29</definedName>
    <definedName name="________________________________________l3">#REF!</definedName>
    <definedName name="________________________________________l4">[4]Sheet1!$W$2:$Y$103</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#REF!</definedName>
    <definedName name="_______________________________________l2">[2]r!$F$29</definedName>
    <definedName name="_______________________________________l3">#REF!</definedName>
    <definedName name="_______________________________________l4">[4]Sheet1!$W$2:$Y$103</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#REF!</definedName>
    <definedName name="______________________________________l1">[3]leads!$A$3:$E$108</definedName>
    <definedName name="______________________________________l12">#REF!</definedName>
    <definedName name="______________________________________l2">[2]r!$F$29</definedName>
    <definedName name="______________________________________l3">#REF!</definedName>
    <definedName name="______________________________________l4">[4]Sheet1!$W$2:$Y$103</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#REF!</definedName>
    <definedName name="_____________________________________l1">[3]leads!$A$3:$E$108</definedName>
    <definedName name="_____________________________________l12">#REF!</definedName>
    <definedName name="_____________________________________l2">[2]r!$F$29</definedName>
    <definedName name="_____________________________________l3">#REF!</definedName>
    <definedName name="_____________________________________l4">[4]Sheet1!$W$2:$Y$103</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#REF!</definedName>
    <definedName name="____________________________________l2">[2]r!$F$29</definedName>
    <definedName name="____________________________________l3">#REF!</definedName>
    <definedName name="____________________________________l4">[4]Sheet1!$W$2:$Y$103</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#REF!</definedName>
    <definedName name="___________________________________l1">[3]leads!$A$3:$E$108</definedName>
    <definedName name="___________________________________l12">#REF!</definedName>
    <definedName name="___________________________________l2">[2]r!$F$29</definedName>
    <definedName name="___________________________________l3">#REF!</definedName>
    <definedName name="___________________________________l4">[4]Sheet1!$W$2:$Y$103</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#REF!</definedName>
    <definedName name="__________________________________l2">[2]r!$F$29</definedName>
    <definedName name="__________________________________l3">#REF!</definedName>
    <definedName name="__________________________________l4">[4]Sheet1!$W$2:$Y$103</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#REF!</definedName>
    <definedName name="_________________________________l1">[3]leads!$A$3:$E$108</definedName>
    <definedName name="_________________________________l12">#REF!</definedName>
    <definedName name="_________________________________l2">[2]r!$F$29</definedName>
    <definedName name="_________________________________l3">#REF!</definedName>
    <definedName name="_________________________________l4">[4]Sheet1!$W$2:$Y$103</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#REF!</definedName>
    <definedName name="________________________________l2">[2]r!$F$29</definedName>
    <definedName name="________________________________l3">#REF!</definedName>
    <definedName name="________________________________l4">[4]Sheet1!$W$2:$Y$103</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#REF!</definedName>
    <definedName name="_______________________________l1">[3]leads!$A$3:$E$108</definedName>
    <definedName name="_______________________________l12">#REF!</definedName>
    <definedName name="_______________________________l2">[2]r!$F$29</definedName>
    <definedName name="_______________________________l3">#REF!</definedName>
    <definedName name="_______________________________l4">[4]Sheet1!$W$2:$Y$103</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#REF!</definedName>
    <definedName name="______________________________l1">[3]leads!$A$3:$E$108</definedName>
    <definedName name="______________________________l12">#REF!</definedName>
    <definedName name="______________________________l2">[2]r!$F$29</definedName>
    <definedName name="______________________________l3">#REF!</definedName>
    <definedName name="______________________________l4">[4]Sheet1!$W$2:$Y$103</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#REF!</definedName>
    <definedName name="_____________________________l1">[3]leads!$A$3:$E$108</definedName>
    <definedName name="_____________________________l12">#REF!</definedName>
    <definedName name="_____________________________l2">[2]r!$F$29</definedName>
    <definedName name="_____________________________l3">#REF!</definedName>
    <definedName name="_____________________________l4">[4]Sheet1!$W$2:$Y$103</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#REF!</definedName>
    <definedName name="____________________________l1">[3]leads!$A$3:$E$108</definedName>
    <definedName name="____________________________l12">#REF!</definedName>
    <definedName name="____________________________l2">[2]r!$F$29</definedName>
    <definedName name="____________________________l3">#REF!</definedName>
    <definedName name="____________________________l4">[4]Sheet1!$W$2:$Y$103</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#REF!</definedName>
    <definedName name="____________________________var4">#REF!</definedName>
    <definedName name="___________________________bla1">[1]leads!$H$7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[3]leads!$A$3:$E$108</definedName>
    <definedName name="___________________________l12">#REF!</definedName>
    <definedName name="___________________________l2">[2]r!$F$29</definedName>
    <definedName name="___________________________l3">#REF!</definedName>
    <definedName name="___________________________l4">[4]Sheet1!$W$2:$Y$103</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#REF!</definedName>
    <definedName name="__________________________l1">[3]leads!$A$3:$E$108</definedName>
    <definedName name="__________________________l12">#REF!</definedName>
    <definedName name="__________________________l2">[2]r!$F$29</definedName>
    <definedName name="__________________________l3">#REF!</definedName>
    <definedName name="__________________________l4">[4]Sheet1!$W$2:$Y$103</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[6]r!$F$4</definedName>
    <definedName name="__________________________mm1000">#REF!</definedName>
    <definedName name="__________________________mm11">[2]r!$F$4</definedName>
    <definedName name="__________________________mm111">[5]r!$F$4</definedName>
    <definedName name="__________________________mm600">#REF!</definedName>
    <definedName name="__________________________mm800">#REF!</definedName>
    <definedName name="__________________________pc2">#REF!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#REF!</definedName>
    <definedName name="__________________________var4">#REF!</definedName>
    <definedName name="_________________________bla1">[1]leads!$H$7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knr2">#REF!</definedName>
    <definedName name="_________________________l1">[3]leads!$A$3:$E$108</definedName>
    <definedName name="_________________________l12">#REF!</definedName>
    <definedName name="_________________________l2">[2]r!$F$29</definedName>
    <definedName name="_________________________l3">#REF!</definedName>
    <definedName name="_________________________l4">[4]Sheet1!$W$2:$Y$103</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[6]r!$F$4</definedName>
    <definedName name="_________________________mm1000">#REF!</definedName>
    <definedName name="_________________________mm11">[2]r!$F$4</definedName>
    <definedName name="_________________________mm111">[5]r!$F$4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#REF!</definedName>
    <definedName name="_________________________var4">#REF!</definedName>
    <definedName name="________________________bla1">[1]leads!$H$7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l1">[3]leads!$A$3:$E$108</definedName>
    <definedName name="________________________l12">#REF!</definedName>
    <definedName name="________________________l2">[2]r!$F$29</definedName>
    <definedName name="________________________l3">#REF!</definedName>
    <definedName name="________________________l4">[4]Sheet1!$W$2:$Y$103</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[6]r!$F$4</definedName>
    <definedName name="________________________mm1000">#REF!</definedName>
    <definedName name="________________________mm11">[2]r!$F$4</definedName>
    <definedName name="________________________mm111">[5]r!$F$4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#REF!</definedName>
    <definedName name="________________________var4">#REF!</definedName>
    <definedName name="_______________________bla1">[1]leads!$H$7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l1">[3]leads!$A$3:$E$108</definedName>
    <definedName name="_______________________l12">#REF!</definedName>
    <definedName name="_______________________l2">[2]r!$F$29</definedName>
    <definedName name="_______________________l3">#REF!</definedName>
    <definedName name="_______________________l4">[4]Sheet1!$W$2:$Y$103</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[10]Lead!#REF!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[6]r!$F$4</definedName>
    <definedName name="_______________________mm1000">#REF!</definedName>
    <definedName name="_______________________mm11">[2]r!$F$4</definedName>
    <definedName name="_______________________mm111">[5]r!$F$4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#REF!</definedName>
    <definedName name="_______________________var4">#REF!</definedName>
    <definedName name="______________________bla1">[1]leads!$H$7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[11]DATA_PRG!$H$245</definedName>
    <definedName name="______________________l1">[3]leads!$A$3:$E$108</definedName>
    <definedName name="______________________l12">#REF!</definedName>
    <definedName name="______________________l2">[2]r!$F$29</definedName>
    <definedName name="______________________l3">#REF!</definedName>
    <definedName name="______________________l4">[4]Sheet1!$W$2:$Y$103</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[6]r!$F$4</definedName>
    <definedName name="______________________mm1000">#REF!</definedName>
    <definedName name="______________________mm11">[2]r!$F$4</definedName>
    <definedName name="______________________mm111">[5]r!$F$4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[12]DATA_PRG!$H$269</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#REF!</definedName>
    <definedName name="______________________var4">#REF!</definedName>
    <definedName name="_____________________bla1">[1]leads!$H$7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[11]DATA_PRG!$H$245</definedName>
    <definedName name="_____________________l1">[3]leads!$A$3:$E$108</definedName>
    <definedName name="_____________________l12">#REF!</definedName>
    <definedName name="_____________________l2">[2]r!$F$29</definedName>
    <definedName name="_____________________l3">#REF!</definedName>
    <definedName name="_____________________l4">[4]Sheet1!$W$2:$Y$103</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#REF!</definedName>
    <definedName name="_____________________lj900">#REF!</definedName>
    <definedName name="_____________________LL3">#REF!</definedName>
    <definedName name="_____________________LSO24">[10]Lead!#REF!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[6]r!$F$4</definedName>
    <definedName name="_____________________mm1000">#REF!</definedName>
    <definedName name="_____________________mm11">[2]r!$F$4</definedName>
    <definedName name="_____________________mm111">[5]r!$F$4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[12]DATA_PRG!$H$269</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#REF!</definedName>
    <definedName name="_____________________var4">#REF!</definedName>
    <definedName name="____________________bla1">[1]leads!$H$7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[11]DATA_PRG!$H$245</definedName>
    <definedName name="____________________knr2">#REF!</definedName>
    <definedName name="____________________l1">[3]leads!$A$3:$E$108</definedName>
    <definedName name="____________________l12">#REF!</definedName>
    <definedName name="____________________l2">[2]r!$F$29</definedName>
    <definedName name="____________________l3">#REF!</definedName>
    <definedName name="____________________l4">[4]Sheet1!$W$2:$Y$103</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#REF!</definedName>
    <definedName name="____________________lj900">#REF!</definedName>
    <definedName name="____________________LL3">#REF!</definedName>
    <definedName name="____________________LSO24">[10]Lead!#REF!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[6]r!$F$4</definedName>
    <definedName name="____________________mm1000">#REF!</definedName>
    <definedName name="____________________mm11">[2]r!$F$4</definedName>
    <definedName name="____________________mm111">[5]r!$F$4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[12]DATA_PRG!$H$269</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#REF!</definedName>
    <definedName name="____________________var4">#REF!</definedName>
    <definedName name="___________________bla1">[1]leads!$H$7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[11]DATA_PRG!$H$245</definedName>
    <definedName name="___________________l1">[3]leads!$A$3:$E$108</definedName>
    <definedName name="___________________l12">#REF!</definedName>
    <definedName name="___________________l2">[2]r!$F$29</definedName>
    <definedName name="___________________l3">#REF!</definedName>
    <definedName name="___________________l4">[4]Sheet1!$W$2:$Y$103</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#REF!</definedName>
    <definedName name="___________________lj900">#REF!</definedName>
    <definedName name="___________________LL3">#REF!</definedName>
    <definedName name="___________________LSO24">[10]Lead!#REF!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[6]r!$F$4</definedName>
    <definedName name="___________________mm1000">#REF!</definedName>
    <definedName name="___________________mm11">[2]r!$F$4</definedName>
    <definedName name="___________________mm111">[5]r!$F$4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[12]DATA_PRG!$H$269</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#REF!</definedName>
    <definedName name="___________________var4">#REF!</definedName>
    <definedName name="__________________bla1">[1]leads!$H$7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[11]DATA_PRG!$H$245</definedName>
    <definedName name="__________________knr2">#REF!</definedName>
    <definedName name="__________________l1">[3]leads!$A$3:$E$108</definedName>
    <definedName name="__________________l12">#REF!</definedName>
    <definedName name="__________________l2">[2]r!$F$29</definedName>
    <definedName name="__________________l3">#REF!</definedName>
    <definedName name="__________________l4">[4]Sheet1!$W$2:$Y$103</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#REF!</definedName>
    <definedName name="__________________lj900">#REF!</definedName>
    <definedName name="__________________LL3">#REF!</definedName>
    <definedName name="__________________LSO24">[10]Lead!#REF!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[6]r!$F$4</definedName>
    <definedName name="__________________mm1000">#REF!</definedName>
    <definedName name="__________________mm11">[2]r!$F$4</definedName>
    <definedName name="__________________mm111">[5]r!$F$4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[12]DATA_PRG!$H$269</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#REF!</definedName>
    <definedName name="__________________var4">#REF!</definedName>
    <definedName name="_________________bla1">[1]leads!$H$7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[11]DATA_PRG!$H$245</definedName>
    <definedName name="_________________knr2">#REF!</definedName>
    <definedName name="_________________l1">[3]leads!$A$3:$E$108</definedName>
    <definedName name="_________________l12">#REF!</definedName>
    <definedName name="_________________l2">[2]r!$F$29</definedName>
    <definedName name="_________________l3">#REF!</definedName>
    <definedName name="_________________l4">[4]Sheet1!$W$2:$Y$103</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#REF!</definedName>
    <definedName name="_________________lj900">#REF!</definedName>
    <definedName name="_________________LL3">#REF!</definedName>
    <definedName name="_________________LSO24">[10]Lead!#REF!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[6]r!$F$4</definedName>
    <definedName name="_________________mm1000">#REF!</definedName>
    <definedName name="_________________mm11">[2]r!$F$4</definedName>
    <definedName name="_________________mm111">[5]r!$F$4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[12]DATA_PRG!$H$269</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#REF!</definedName>
    <definedName name="_________________var4">#REF!</definedName>
    <definedName name="________________bla1">[1]leads!$H$7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[11]DATA_PRG!$H$245</definedName>
    <definedName name="________________knr2">#REF!</definedName>
    <definedName name="________________l1">[3]leads!$A$3:$E$108</definedName>
    <definedName name="________________l12">#REF!</definedName>
    <definedName name="________________l2">[2]r!$F$29</definedName>
    <definedName name="________________l3">#REF!</definedName>
    <definedName name="________________l4">[4]Sheet1!$W$2:$Y$103</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#REF!</definedName>
    <definedName name="________________lj900">#REF!</definedName>
    <definedName name="________________LL3">#REF!</definedName>
    <definedName name="________________LSO24">[10]Lead!#REF!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[6]r!$F$4</definedName>
    <definedName name="________________mm1000">#REF!</definedName>
    <definedName name="________________mm11">[2]r!$F$4</definedName>
    <definedName name="________________mm111">[5]r!$F$4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[12]DATA_PRG!$H$269</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#REF!</definedName>
    <definedName name="________________var4">#REF!</definedName>
    <definedName name="_______________bla1">[1]leads!$H$7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[16]Data!#REF!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[11]DATA_PRG!$H$245</definedName>
    <definedName name="_______________knr2">#REF!</definedName>
    <definedName name="_______________l1">[3]leads!$A$3:$E$108</definedName>
    <definedName name="_______________l12">#REF!</definedName>
    <definedName name="_______________l2">[2]r!$F$29</definedName>
    <definedName name="_______________l3">#REF!</definedName>
    <definedName name="_______________l4">[4]Sheet1!$W$2:$Y$103</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#REF!</definedName>
    <definedName name="_______________lj900">#REF!</definedName>
    <definedName name="_______________LL3">#REF!</definedName>
    <definedName name="_______________LSO24">[10]Lead!#REF!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[6]r!$F$4</definedName>
    <definedName name="_______________mm1000">#REF!</definedName>
    <definedName name="_______________mm11">[2]r!$F$4</definedName>
    <definedName name="_______________mm111">[5]r!$F$4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[12]DATA_PRG!$H$269</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#REF!</definedName>
    <definedName name="_______________var4">#REF!</definedName>
    <definedName name="______________bla1">[1]leads!$H$7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[16]Data!#REF!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[11]DATA_PRG!$H$245</definedName>
    <definedName name="______________knr2">#REF!</definedName>
    <definedName name="______________l1">[3]leads!$A$3:$E$108</definedName>
    <definedName name="______________l12">#REF!</definedName>
    <definedName name="______________l2">[2]r!$F$29</definedName>
    <definedName name="______________l3">#REF!</definedName>
    <definedName name="______________l4">[4]Sheet1!$W$2:$Y$103</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#REF!</definedName>
    <definedName name="______________lj900">#REF!</definedName>
    <definedName name="______________LL3">#REF!</definedName>
    <definedName name="______________LSO24">[10]Lead!#REF!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[6]r!$F$4</definedName>
    <definedName name="______________mm1000">#REF!</definedName>
    <definedName name="______________mm11">[2]r!$F$4</definedName>
    <definedName name="______________mm111">[5]r!$F$4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[12]DATA_PRG!$H$269</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#REF!</definedName>
    <definedName name="______________var4">#REF!</definedName>
    <definedName name="_____________bla1">[1]leads!$H$7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[17]Data!#REF!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[11]DATA_PRG!$H$245</definedName>
    <definedName name="_____________knr2">#REF!</definedName>
    <definedName name="_____________l1">[3]leads!$A$3:$E$108</definedName>
    <definedName name="_____________l12">#REF!</definedName>
    <definedName name="_____________l2">[2]r!$F$29</definedName>
    <definedName name="_____________l3">#REF!</definedName>
    <definedName name="_____________l4">[4]Sheet1!$W$2:$Y$103</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#REF!</definedName>
    <definedName name="_____________lj900">#REF!</definedName>
    <definedName name="_____________LL3">#REF!</definedName>
    <definedName name="_____________LSO24">[10]Lead!#REF!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[6]r!$F$4</definedName>
    <definedName name="_____________mm1000">#REF!</definedName>
    <definedName name="_____________mm11">[2]r!$F$4</definedName>
    <definedName name="_____________mm111">[5]r!$F$4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[12]DATA_PRG!$H$269</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#REF!</definedName>
    <definedName name="_____________var4">#REF!</definedName>
    <definedName name="____________bla1">[1]leads!$H$7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[18]Data!#REF!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[11]DATA_PRG!$H$245</definedName>
    <definedName name="____________l1">[3]leads!$A$3:$E$108</definedName>
    <definedName name="____________l12">#REF!</definedName>
    <definedName name="____________l2">[2]r!$F$29</definedName>
    <definedName name="____________l3">#REF!</definedName>
    <definedName name="____________l4">[4]Sheet1!$W$2:$Y$103</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#REF!</definedName>
    <definedName name="____________lj900">#REF!</definedName>
    <definedName name="____________LL3">#REF!</definedName>
    <definedName name="____________LSO24">[10]Lead!#REF!</definedName>
    <definedName name="____________MA1">#REF!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[6]r!$F$4</definedName>
    <definedName name="____________mm1000">#REF!</definedName>
    <definedName name="____________mm11">[2]r!$F$4</definedName>
    <definedName name="____________mm111">[5]r!$F$4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[12]DATA_PRG!$H$269</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[11]DATA_PRG!$H$245</definedName>
    <definedName name="___________l1">[3]leads!$A$3:$E$108</definedName>
    <definedName name="___________l12">#REF!</definedName>
    <definedName name="___________l2">[2]r!$F$29</definedName>
    <definedName name="___________l3">#REF!</definedName>
    <definedName name="___________l4">[4]Sheet1!$W$2:$Y$103</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#REF!</definedName>
    <definedName name="___________lj900">#REF!</definedName>
    <definedName name="___________LL3">#REF!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[6]r!$F$4</definedName>
    <definedName name="___________mm1000">#REF!</definedName>
    <definedName name="___________mm11">[2]r!$F$4</definedName>
    <definedName name="___________mm111">[5]r!$F$4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[12]DATA_PRG!$H$269</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[18]Data!#REF!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[11]DATA_PRG!$H$245</definedName>
    <definedName name="__________l1">[3]leads!$A$3:$E$108</definedName>
    <definedName name="__________l12">#REF!</definedName>
    <definedName name="__________l2">[2]r!$F$29</definedName>
    <definedName name="__________l3">#REF!</definedName>
    <definedName name="__________l4">[4]Sheet1!$W$2:$Y$103</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#REF!</definedName>
    <definedName name="__________lj900">#REF!</definedName>
    <definedName name="__________LL3">#REF!</definedName>
    <definedName name="__________LSO24">[10]Lead!#REF!</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[6]r!$F$4</definedName>
    <definedName name="__________mm1000">#REF!</definedName>
    <definedName name="__________mm11">[2]r!$F$4</definedName>
    <definedName name="__________mm111">[5]r!$F$4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[12]DATA_PRG!$H$269</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#REF!</definedName>
    <definedName name="_________l2">[2]r!$F$29</definedName>
    <definedName name="_________l3">#REF!</definedName>
    <definedName name="_________l4">[4]Sheet1!$W$2:$Y$103</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#REF!</definedName>
    <definedName name="_________MEt55">#REF!</definedName>
    <definedName name="_________Met63">#REF!</definedName>
    <definedName name="_________mm1">[6]r!$F$4</definedName>
    <definedName name="_________mm1000">#REF!</definedName>
    <definedName name="_________mm11">[2]r!$F$4</definedName>
    <definedName name="_________mm111">[5]r!$F$4</definedName>
    <definedName name="_________mm600">#REF!</definedName>
    <definedName name="_________mm800">#REF!</definedName>
    <definedName name="_________pc2">#REF!</definedName>
    <definedName name="_________pla4">[12]DATA_PRG!$H$269</definedName>
    <definedName name="_________pv2">#REF!</definedName>
    <definedName name="_________rr3">[7]v!$A$2:$E$51</definedName>
    <definedName name="_________rrr1">[7]r!$B$1:$I$145</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[21]Data!#REF!</definedName>
    <definedName name="________imp1">[11]DATA_PRG!$H$245</definedName>
    <definedName name="________l1">[3]leads!$A$3:$E$108</definedName>
    <definedName name="________l12">#REF!</definedName>
    <definedName name="________l2">[2]r!$F$29</definedName>
    <definedName name="________l3">#REF!</definedName>
    <definedName name="________l4">[4]Sheet1!$W$2:$Y$103</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#REF!</definedName>
    <definedName name="________pla4">[12]DATA_PRG!$H$269</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[21]Data!#REF!</definedName>
    <definedName name="_______imp1">[11]DATA_PRG!$H$245</definedName>
    <definedName name="_______l1">[3]leads!$A$3:$E$108</definedName>
    <definedName name="_______l12">#REF!</definedName>
    <definedName name="_______l2">[2]r!$F$29</definedName>
    <definedName name="_______l3">#REF!</definedName>
    <definedName name="_______l4">[4]Sheet1!$W$2:$Y$103</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#REF!</definedName>
    <definedName name="_______mm1">[6]r!$F$4</definedName>
    <definedName name="_______mm11">[2]r!$F$4</definedName>
    <definedName name="_______mm111">[5]r!$F$4</definedName>
    <definedName name="_______pc2">#REF!</definedName>
    <definedName name="_______pla4">[12]DATA_PRG!$H$269</definedName>
    <definedName name="_______pv2">#REF!</definedName>
    <definedName name="_______rr3">[7]v!$A$2:$E$51</definedName>
    <definedName name="_______rrr1">[7]r!$B$1:$I$145</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#REF!</definedName>
    <definedName name="______G120907">[22]Data!#REF!</definedName>
    <definedName name="______imp1">[11]DATA_PRG!$H$245</definedName>
    <definedName name="______l1">[3]leads!$A$3:$E$108</definedName>
    <definedName name="______l12">#REF!</definedName>
    <definedName name="______l2">[2]r!$F$29</definedName>
    <definedName name="______l3">#REF!</definedName>
    <definedName name="______l4">[4]Sheet1!$W$2:$Y$103</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'[23]Lead statement'!#REF!</definedName>
    <definedName name="______mm1">[6]r!$F$4</definedName>
    <definedName name="______mm11">[2]r!$F$4</definedName>
    <definedName name="______mm111">[5]r!$F$4</definedName>
    <definedName name="______pc2">#REF!</definedName>
    <definedName name="______pla4">[12]DATA_PRG!$H$269</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#REF!</definedName>
    <definedName name="_____bla1">[1]leads!$H$7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#REF!</definedName>
    <definedName name="_____G120907">[22]Data!#REF!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[11]DATA_PRG!$H$245</definedName>
    <definedName name="_____l1">[3]leads!$A$3:$E$108</definedName>
    <definedName name="_____l12">#REF!</definedName>
    <definedName name="_____l2">[2]r!$F$29</definedName>
    <definedName name="_____l3">#REF!</definedName>
    <definedName name="_____l4">[4]Sheet1!$W$2:$Y$103</definedName>
    <definedName name="_____l5">#REF!</definedName>
    <definedName name="_____l6">[2]r!$F$4</definedName>
    <definedName name="_____l7">[5]r!$F$4</definedName>
    <definedName name="_____l8">[2]r!$F$2</definedName>
    <definedName name="_____l9">[2]r!$F$3</definedName>
    <definedName name="_____LJ6">[9]DATA!$H$245</definedName>
    <definedName name="_____lj600">#REF!</definedName>
    <definedName name="_____lj900">#REF!</definedName>
    <definedName name="_____LL3">#REF!</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[6]r!$F$4</definedName>
    <definedName name="_____mm11">[2]r!$F$4</definedName>
    <definedName name="_____mm111">[5]r!$F$4</definedName>
    <definedName name="_____OH1">[24]MRATES!$T$26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[12]DATA_PRG!$H$269</definedName>
    <definedName name="_____pv2">#REF!</definedName>
    <definedName name="_____rr3">[7]v!$A$2:$E$51</definedName>
    <definedName name="_____rrr1">[7]r!$B$1:$I$145</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#REF!</definedName>
    <definedName name="____G120907">[25]Data!#REF!</definedName>
    <definedName name="____imp1">[11]DATA_PRG!$H$245</definedName>
    <definedName name="____knr2">#REF!</definedName>
    <definedName name="____l1">[3]leads!$A$3:$E$108</definedName>
    <definedName name="____l12">#REF!</definedName>
    <definedName name="____l2">[2]r!$F$29</definedName>
    <definedName name="____l3">#REF!</definedName>
    <definedName name="____l4">[4]Sheet1!$W$2:$Y$103</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#REF!</definedName>
    <definedName name="____pla4">[12]DATA_PRG!$H$269</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#REF!</definedName>
    <definedName name="___G120907">[25]Data!#REF!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imp1">[11]DATA_PRG!$H$245</definedName>
    <definedName name="___knr2">#REF!</definedName>
    <definedName name="___l1">[3]leads!$A$3:$E$108</definedName>
    <definedName name="___l12">#REF!</definedName>
    <definedName name="___l2">[2]r!$F$29</definedName>
    <definedName name="___l3">#REF!</definedName>
    <definedName name="___l4">[4]Sheet1!$W$2:$Y$103</definedName>
    <definedName name="___l5">#REF!</definedName>
    <definedName name="___l6">[2]r!$F$4</definedName>
    <definedName name="___l7">[5]r!$F$4</definedName>
    <definedName name="___l8">[2]r!$F$2</definedName>
    <definedName name="___l9">[2]r!$F$3</definedName>
    <definedName name="___LJ6">[9]DATA!$H$245</definedName>
    <definedName name="___lj600">#REF!</definedName>
    <definedName name="___lj900">#REF!</definedName>
    <definedName name="___LL3">#REF!</definedName>
    <definedName name="___ma2">'[26]C-data'!$F$7</definedName>
    <definedName name="___me12">'[27]Lead statement'!#REF!</definedName>
    <definedName name="___me15">'[28]Lead statement'!#REF!</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[6]r!$F$4</definedName>
    <definedName name="___mm11">[2]r!$F$4</definedName>
    <definedName name="___mm111">[5]r!$F$4</definedName>
    <definedName name="___MS6">[29]MRATES!$P$50</definedName>
    <definedName name="___ne10">'[30]Lead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[12]DATA_PRG!$H$269</definedName>
    <definedName name="___pv2">#REF!</definedName>
    <definedName name="___rr3">[7]v!$A$2:$E$51</definedName>
    <definedName name="___rrr1">[7]r!$B$1:$I$145</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#REF!</definedName>
    <definedName name="__AUX111">[31]bom!$R$2</definedName>
    <definedName name="__aux2">#REF!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#REF!</definedName>
    <definedName name="__G120907">[32]Data!#REF!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#REF!</definedName>
    <definedName name="__l1">[3]leads!$A$3:$E$108</definedName>
    <definedName name="__l12">#REF!</definedName>
    <definedName name="__l2">[2]r!$F$29</definedName>
    <definedName name="__l3">#REF!</definedName>
    <definedName name="__l4">[4]Sheet1!$W$2:$Y$103</definedName>
    <definedName name="__l5">#REF!</definedName>
    <definedName name="__l6">[2]r!$F$4</definedName>
    <definedName name="__l7">[5]r!$F$4</definedName>
    <definedName name="__l8">[2]r!$F$2</definedName>
    <definedName name="__l9">[2]r!$F$3</definedName>
    <definedName name="__lcn1">#REF!</definedName>
    <definedName name="__LJ6">[14]DATA!$H$245</definedName>
    <definedName name="__ma1">'[26]C-data'!$F$6</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#REF!</definedName>
    <definedName name="__pla4">[12]DATA_PRG!$H$269</definedName>
    <definedName name="__pv2">#REF!</definedName>
    <definedName name="__QS25">[29]MRATES!$G$16</definedName>
    <definedName name="__QS40">[29]MRATES!$G$17</definedName>
    <definedName name="__rr3">[7]v!$A$2:$E$51</definedName>
    <definedName name="__rrr1">[7]r!$B$1:$I$145</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#REF!</definedName>
    <definedName name="__TB2">'[35]SPT vs PHI'!$B$2:$C$65</definedName>
    <definedName name="__tw2">'[26]C-data'!$F$90</definedName>
    <definedName name="__us1">#REF!</definedName>
    <definedName name="__var1">#REF!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#REF!</definedName>
    <definedName name="_1__Bitumen_pressure">[37]Usage!$C$11</definedName>
    <definedName name="_150_mm_thickness">'[37]Common '!$D$294</definedName>
    <definedName name="_2_and_3">'[38]Estimate '!#REF!</definedName>
    <definedName name="_3" hidden="1">'[39]final abstract'!#REF!</definedName>
    <definedName name="_75_mm_thick_ness">'[37]Common '!$D$287</definedName>
    <definedName name="_AUX111">[31]bom!$R$2</definedName>
    <definedName name="_aux2">#REF!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#REF!</definedName>
    <definedName name="_E38">#REF!</definedName>
    <definedName name="_ewe1">#REF!</definedName>
    <definedName name="_Fill" hidden="1">'[39]final abstract'!#REF!</definedName>
    <definedName name="_xlnm._FilterDatabase" localSheetId="0" hidden="1">'RE-2'!$AB$5:$AB$282</definedName>
    <definedName name="_G120907">[25]Data!#REF!</definedName>
    <definedName name="_hab1">#REF!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hidden="1">#REF!</definedName>
    <definedName name="_knr2">#REF!</definedName>
    <definedName name="_l1">[3]leads!$A$3:$E$108</definedName>
    <definedName name="_l12">#REF!</definedName>
    <definedName name="_l2">[2]r!$F$29</definedName>
    <definedName name="_l3">#REF!</definedName>
    <definedName name="_l4">[4]Sheet1!$W$2:$Y$103</definedName>
    <definedName name="_l5">#REF!</definedName>
    <definedName name="_l6">[2]r!$F$4</definedName>
    <definedName name="_l7">[5]r!$F$4</definedName>
    <definedName name="_l8">[2]r!$F$2</definedName>
    <definedName name="_l9">[2]r!$F$3</definedName>
    <definedName name="_lcn1">#REF!</definedName>
    <definedName name="_LEAD">[43]RMR!$D$31</definedName>
    <definedName name="_LJ6">[9]DATA!$H$245</definedName>
    <definedName name="_M17">[41]mlead!$D$23</definedName>
    <definedName name="_M38">[41]mlead!$D$44</definedName>
    <definedName name="_M67">[42]mlead!$D$73</definedName>
    <definedName name="_me12">'[44]Lead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'[47]Lead statement'!#REF!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#REF!</definedName>
    <definedName name="_pipe_con_500">[50]mlead!#REF!</definedName>
    <definedName name="_pipe_con_700">[50]mlead!#REF!</definedName>
    <definedName name="_pipe_ic_1100">[50]mlead!#REF!</definedName>
    <definedName name="_pipe_ic_500">[50]mlead!#REF!</definedName>
    <definedName name="_pipe_ic_700">[50]mlead!#REF!</definedName>
    <definedName name="_pla4">[12]DATA_PRG!$H$269</definedName>
    <definedName name="_pv2">#REF!</definedName>
    <definedName name="_QS25">[29]MRATES!$G$16</definedName>
    <definedName name="_QS40">[29]MRATES!$G$17</definedName>
    <definedName name="_rr3">[7]v!$A$2:$E$51</definedName>
    <definedName name="_rrr1">[7]r!$B$1:$I$145</definedName>
    <definedName name="_RT5565">#REF!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#REF!</definedName>
    <definedName name="_th_week_water_transp_habs">#REF!</definedName>
    <definedName name="_var1">#REF!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#REF!</definedName>
    <definedName name="a_6">"'smb://Tender2/d/Vinod/Excel/Tender/Garuda%20Resorts.xls'#$Boq.CX1"</definedName>
    <definedName name="a_8">"'smb://Tender2/d/Vinod/Excel/Tender/Garuda%20Resorts.xls'#$Boq.CX1"</definedName>
    <definedName name="aa" hidden="1">'[39]final abstract'!#REF!</definedName>
    <definedName name="AAA">'[51]Data.F8.BTR'!#REF!</definedName>
    <definedName name="aadf">#REF!</definedName>
    <definedName name="aawa">#REF!</definedName>
    <definedName name="ab">#REF!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hidden="1">'[39]final abstract'!#REF!</definedName>
    <definedName name="Address">#REF!</definedName>
    <definedName name="adfas">[54]Lead!#REF!</definedName>
    <definedName name="ADFDSFSD1111">#REF!</definedName>
    <definedName name="ae">'[55]Specification report'!$I$160</definedName>
    <definedName name="ae.">'[55]Specification report'!$I$161</definedName>
    <definedName name="ae_">NA()</definedName>
    <definedName name="AEW_FOR">'[50]abs road'!#REF!</definedName>
    <definedName name="AEW_SIDE">'[50]abs road'!#REF!</definedName>
    <definedName name="ag">[12]DATA_PRG!$H$86</definedName>
    <definedName name="AGRA_SHOULDERS">#REF!</definedName>
    <definedName name="AGSB">'[50]abs road'!#REF!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#REF!</definedName>
    <definedName name="ANNUAL_ELECTRICAL1_CHARGES">[52]CPHEEO!$J$13</definedName>
    <definedName name="ANNUAL_ELECTRICAL2_CHARGES">[52]CPHEEO!$L$13</definedName>
    <definedName name="anscount" hidden="1">1</definedName>
    <definedName name="AR">[57]Lead!#REF!</definedName>
    <definedName name="as">[58]v!#REF!</definedName>
    <definedName name="ASCSD">#REF!</definedName>
    <definedName name="asd">[59]Data!#REF!</definedName>
    <definedName name="asf">#REF!</definedName>
    <definedName name="ASSS_6">"'smb://Mh2/e/Documents%20and%20Settings/Venkat/Local%20Settings/Temp/My%20Documents/zero.xls'#$'p&amp;m'.$H$264:$H$264"</definedName>
    <definedName name="AVG_HRS_PUMP_ULTI">[52]CPHEEO!$L$10</definedName>
    <definedName name="AWBM2">#REF!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#REF!</definedName>
    <definedName name="banilad">[61]banilad!$A$1:$Z$1159</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#REF!</definedName>
    <definedName name="BOTTOMDOMEONETOSIX">#REF!</definedName>
    <definedName name="BOTTOMDOMESIXTOTHIRTEEN">#REF!</definedName>
    <definedName name="BOTTOMRINGGIRDERONETOSIX">#REF!</definedName>
    <definedName name="BOTTOMRINGGIRDERSEVENTOTHIRTEEN">#REF!</definedName>
    <definedName name="br">'[33]Lead statement'!$P$20</definedName>
    <definedName name="brnm">'[26]C-data'!$F$63</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#REF!</definedName>
    <definedName name="CC">[67]DATA!$H$59</definedName>
    <definedName name="CC_1">[9]DATA!$I$59</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#REF!</definedName>
    <definedName name="cd">#REF!</definedName>
    <definedName name="CDNO">#REF!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#REF!</definedName>
    <definedName name="CIDjoints">[63]maya!$B$370:$B$375</definedName>
    <definedName name="CILA_PIPES">'[53]PIPES BASIC RATES'!$A$279:$A$331</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[73]Data!#REF!</definedName>
    <definedName name="Company">#REF!</definedName>
    <definedName name="conmixer">'[33]SSR 2014-15 Rates'!$E$62</definedName>
    <definedName name="Construction">'[56]Bitumen trunk'!$W$1:$AN$196</definedName>
    <definedName name="cost">#REF!</definedName>
    <definedName name="COTTAGE" hidden="1">'[39]final abstract'!#REF!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'[51]Data.F8.BTR'!#REF!</definedName>
    <definedName name="CSAND">[29]MRATES!$G$8</definedName>
    <definedName name="cvbt">#REF!</definedName>
    <definedName name="CWSUMP">'[76]DATA-BASE'!$I$6:$T$22</definedName>
    <definedName name="d">[57]Lead!#REF!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2" hidden="1">#REF!</definedName>
    <definedName name="data3" hidden="1">#REF!</definedName>
    <definedName name="DATA6">#REF!</definedName>
    <definedName name="_xlnm.Database">#REF!</definedName>
    <definedName name="datafsdf">'[77]labour coeff'!$A$3:$S$74</definedName>
    <definedName name="datanew">#REF!</definedName>
    <definedName name="db">[72]DATA_PRG!$F$366</definedName>
    <definedName name="DD">#REF!</definedName>
    <definedName name="ddd" hidden="1">'[39]final abstract'!#REF!</definedName>
    <definedName name="de">'[55]Specification report'!$E$160</definedName>
    <definedName name="de.">'[78]GF SB Ok '!$F$1611</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[48]data!#REF!</definedName>
    <definedName name="dfas" hidden="1">'[39]final abstract'!#REF!</definedName>
    <definedName name="dfdsfd">'[80]Plant &amp;  Machinery'!$G$13</definedName>
    <definedName name="dfef">[81]Lead!#REF!</definedName>
    <definedName name="dfgdg">#REF!</definedName>
    <definedName name="dfghtjitujyi5ryhfrth">#REF!</definedName>
    <definedName name="dfgyhf">#REF!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hidden="1">#REF!</definedName>
    <definedName name="display_area_2" hidden="1">#REF!</definedName>
    <definedName name="Dist_Abstract">#REF!</definedName>
    <definedName name="div">[9]DATA!$H$250</definedName>
    <definedName name="DKDK">[83]Labour!$D$5</definedName>
    <definedName name="Dname">#REF!</definedName>
    <definedName name="dndfh">#REF!</definedName>
    <definedName name="do___________________________________________________________20_B">'[37]Common '!$D$182</definedName>
    <definedName name="DRINKING">'[51]Data.F8.BTR'!#REF!</definedName>
    <definedName name="Drum_Mix_Plant_40___60_TPH">[37]Usage!$C$5</definedName>
    <definedName name="dss" hidden="1">'[39]final abstract'!#REF!</definedName>
    <definedName name="dt">#REF!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#REF!</definedName>
    <definedName name="EFF">[52]CPHEEO!$C$10</definedName>
    <definedName name="egar">[85]Material!$D$117</definedName>
    <definedName name="Email">#REF!</definedName>
    <definedName name="er">#REF!</definedName>
    <definedName name="ers">#REF!</definedName>
    <definedName name="ertgdrghfghdsr">#REF!</definedName>
    <definedName name="ESTIMATE">'[86]0000000000000'!$D$3</definedName>
    <definedName name="EW_A">[9]DATA!$H$32</definedName>
    <definedName name="EW_B">[9]DATA!$H$37</definedName>
    <definedName name="EW_SP">#REF!</definedName>
    <definedName name="ewe">#REF!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#REF!</definedName>
    <definedName name="FCode" hidden="1">#REF!</definedName>
    <definedName name="FDJDSJFDJFLDJF">[83]Labour!$D$19</definedName>
    <definedName name="fdsg">#REF!</definedName>
    <definedName name="Feeder_Road_Sections">[56]Feeder!$A$1:$L$386</definedName>
    <definedName name="fgafgsfgfytssstr">#REF!</definedName>
    <definedName name="fgf">#REF!</definedName>
    <definedName name="fgfnfgfh">#REF!</definedName>
    <definedName name="fghh">#REF!</definedName>
    <definedName name="final">#REF!</definedName>
    <definedName name="finished">#REF!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[59]Data!#REF!</definedName>
    <definedName name="g">#REF!</definedName>
    <definedName name="gagan">[85]Material!$D$113</definedName>
    <definedName name="GG">[72]DATA_PRG!$H$109</definedName>
    <definedName name="GH">#REF!</definedName>
    <definedName name="GI_CL">[52]wh_data_R!#REF!</definedName>
    <definedName name="GI_CLL">[52]wh_data_R!$AP$1440:$AR$1442</definedName>
    <definedName name="GI_D_R">[52]CPHEEO!$BF$3:$BF$7</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#REF!</definedName>
    <definedName name="GPC">#REF!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trothpfinal">#REF!</definedName>
    <definedName name="guiol">#REF!</definedName>
    <definedName name="GUS">#REF!</definedName>
    <definedName name="GUSAUX">'[90]Global factors'!$B$3</definedName>
    <definedName name="GUSSW">'[90]Global factors'!$B$2</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ROW(#REF!)</definedName>
    <definedName name="hh">#REF!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#REF!</definedName>
    <definedName name="IA">'[96]Sheet1 (2)'!$II$1</definedName>
    <definedName name="id10.0">'[71]int-Dia-hdpe'!$H$3:$H$27</definedName>
    <definedName name="id10_0">NA()</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#REF!</definedName>
    <definedName name="JBcode_14dig">#REF!</definedName>
    <definedName name="jd">#REF!</definedName>
    <definedName name="jhkjahdkjhasdjhfkjasdhfkj">[54]Lead!#REF!</definedName>
    <definedName name="jjfgkf">#REF!</definedName>
    <definedName name="JKDL123" hidden="1">#REF!</definedName>
    <definedName name="jksfiohifnklkldf" localSheetId="0">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#REF!</definedName>
    <definedName name="KK">[72]DATA_PRG!$H$211</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#REF!</definedName>
    <definedName name="lead">#REF!</definedName>
    <definedName name="lead_prin">#REF!</definedName>
    <definedName name="LEAD_RANGE">'[53]BACK BONE'!$DF$4:$DF$26</definedName>
    <definedName name="lead3">#REF!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[10]Lead!#REF!</definedName>
    <definedName name="LSNO24">[103]Lead!$N$26</definedName>
    <definedName name="LSNO26">[103]Lead!$N$28</definedName>
    <definedName name="LSNO3">[103]Lead!$N$9</definedName>
    <definedName name="LSNO4">[10]Lead!$N$9</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#REF!</definedName>
    <definedName name="Maddy">#REF!</definedName>
    <definedName name="madhu">#REF!</definedName>
    <definedName name="mal">[108]DATA!$H$67</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[48]data!#REF!</definedName>
    <definedName name="metal">#REF!</definedName>
    <definedName name="METAL_D">[29]MRATES!$K$30</definedName>
    <definedName name="metal1">#REF!</definedName>
    <definedName name="metal11">#REF!</definedName>
    <definedName name="metal3">#REF!</definedName>
    <definedName name="MILD_6">[112]RMR!$F$30</definedName>
    <definedName name="mix">[113]r!$I$46</definedName>
    <definedName name="MLOAD">[29]MRATES!$X$10</definedName>
    <definedName name="mm">[62]r!$F$4</definedName>
    <definedName name="mn">'[114]Lead statement'!#REF!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#REF!</definedName>
    <definedName name="nagara">[116]m!$M$3</definedName>
    <definedName name="nagaraj">[116]m!$M$3</definedName>
    <definedName name="Name">#REF!</definedName>
    <definedName name="New">[48]data!#REF!</definedName>
    <definedName name="new_111" localSheetId="0">Scheduled_Payment+Extra_Payment</definedName>
    <definedName name="new_111">Scheduled_Payment+Extra_Payment</definedName>
    <definedName name="newdata">#REF!</definedName>
    <definedName name="NH4vorklmg">[64]BALAN1!$F$20</definedName>
    <definedName name="nl">[117]DATA!$B$22</definedName>
    <definedName name="nn">[118]Publicbuilding!$R$46</definedName>
    <definedName name="no">'[71]habs-list'!$B$5:$B$285</definedName>
    <definedName name="NO_1000">#REF!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#REF!</definedName>
    <definedName name="Number_of_Payments">#N/A</definedName>
    <definedName name="Nurses">'[51]Data.F8.BTR'!#REF!</definedName>
    <definedName name="nw">#REF!</definedName>
    <definedName name="od">'[71]int-Dia-hdpe'!$C$3:$C$27</definedName>
    <definedName name="OH">[74]MRATES!$H$52</definedName>
    <definedName name="OHBRBRACESEVENTOTHIRTEEN">#REF!</definedName>
    <definedName name="OHBRCOLUMNONETOSIX">#REF!</definedName>
    <definedName name="OHBRCOLUMNSEVENTOTHIRTEEN">#REF!</definedName>
    <definedName name="OHR">'[120]Leads Entry'!$I$30</definedName>
    <definedName name="ohsrcap">#REF!</definedName>
    <definedName name="ohsrlls">[91]nodes!$D$5:$D$115</definedName>
    <definedName name="OIU">[72]DATA_PRG!$H$328</definedName>
    <definedName name="ojjlkj">[80]Material!$D$130</definedName>
    <definedName name="OOOEOOOE">#REF!</definedName>
    <definedName name="OrderTable" hidden="1">#REF!</definedName>
    <definedName name="Packed">[37]General!$K$4</definedName>
    <definedName name="paint">[72]DATA_PRG!$H$345</definedName>
    <definedName name="painter">'[33]SSR 2014-15 Rates'!$E$44</definedName>
    <definedName name="Payment_Date">#N/A</definedName>
    <definedName name="pc">#REF!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hidden="1">{#N/A,#N/A,FALSE,"no"}</definedName>
    <definedName name="PPPPP">#REF!</definedName>
    <definedName name="pr">[123]id!$A$3:$E$449</definedName>
    <definedName name="PR_Habcode_16_Dig">#REF!</definedName>
    <definedName name="Prasad">#REF!</definedName>
    <definedName name="praveen">[124]sand!$A$1:$N$206</definedName>
    <definedName name="PRC">#REF!</definedName>
    <definedName name="_xlnm.Print_Area" localSheetId="0">'RE-2'!$B$1:$AC$292</definedName>
    <definedName name="_xlnm.Print_Area">#REF!</definedName>
    <definedName name="Print_Area_MI">#REF!</definedName>
    <definedName name="Print_Area_MI_12">#REF!</definedName>
    <definedName name="Print_Area_MI_3">#REF!</definedName>
    <definedName name="Print_Area_MI_6">#REF!</definedName>
    <definedName name="Print_Area_MI_9">#REF!</definedName>
    <definedName name="Print_Area_Reset">#N/A</definedName>
    <definedName name="_xlnm.Print_Titles" localSheetId="0">'RE-2'!$2:$3</definedName>
    <definedName name="ProdForm"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#REF!</definedName>
    <definedName name="Q_CD_EW">#REF!</definedName>
    <definedName name="Q_CD_M10_BODY">#REF!</definedName>
    <definedName name="Q_CD_M10_FOUN">#REF!</definedName>
    <definedName name="Q_EW_F">[127]R_Det!#REF!</definedName>
    <definedName name="Q_EW_S">[127]R_Det!#REF!</definedName>
    <definedName name="Q_GRAVEL_SHOLDERS">[127]R_Det!#REF!</definedName>
    <definedName name="Q_GSB">[127]R_Det!#REF!</definedName>
    <definedName name="Q_MSS">[43]R_Det!$I$48</definedName>
    <definedName name="q_pick">[127]R_Det!#REF!</definedName>
    <definedName name="Q_SCSD">[127]R_Det!#REF!</definedName>
    <definedName name="Q_SDBC">[127]R_Det!#REF!</definedName>
    <definedName name="Q_TACK">[127]R_Det!#REF!</definedName>
    <definedName name="Q_WBM2">[127]R_Det!#REF!</definedName>
    <definedName name="Q_WBM3">[127]R_Det!#REF!</definedName>
    <definedName name="QQ">[87]m1!$D$9</definedName>
    <definedName name="qqq">#REF!</definedName>
    <definedName name="qqww">#REF!</definedName>
    <definedName name="qr">'[33]Lead statement'!$P$10</definedName>
    <definedName name="QRückläufe">[64]BALAN1!$E$10</definedName>
    <definedName name="QSchlamwasser_Dauer">[64]BALAN1!$E$54</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'[50]Road data'!#REF!</definedName>
    <definedName name="r_det">[50]R_Det!$I$31</definedName>
    <definedName name="R_Diversion_Road">'[130]Road data'!#REF!</definedName>
    <definedName name="R_EW_Car">'[50]Road data'!#REF!</definedName>
    <definedName name="R_EW_FMC_Car">'[130]Road data'!$K$49</definedName>
    <definedName name="R_EW_FMC_Side">'[50]Road data'!$K$30</definedName>
    <definedName name="R_EW_Form_OMC">'[129]Road data'!$K$58</definedName>
    <definedName name="R_EW_Man">'[130]Road data'!#REF!</definedName>
    <definedName name="R_EW_OMC_Car">'[50]Road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'[50]Road data'!#REF!</definedName>
    <definedName name="R_HP_800">'[132]Road data'!$K$432</definedName>
    <definedName name="R_HPL_600">'[50]Road data'!#REF!</definedName>
    <definedName name="R_HPL_800">'[131]Road data'!$K$322</definedName>
    <definedName name="R_HYSD_Found">'[129]Road data'!$K$747</definedName>
    <definedName name="R_HYSD_sub">'[129]Road data'!$K$731</definedName>
    <definedName name="R_HYSD_Super">'[50]Road data'!#REF!</definedName>
    <definedName name="R_M10_base">'[130]Road data'!#REF!</definedName>
    <definedName name="R_M10_bCC">'[50]Road data'!#REF!</definedName>
    <definedName name="R_M10_bodywalls">'[131]Road data'!$K$286</definedName>
    <definedName name="R_M10_drains">'[130]Road data'!#REF!</definedName>
    <definedName name="R_M10_found">'[131]Road data'!$K$275</definedName>
    <definedName name="R_M15_dividers">'[130]Road data'!#REF!</definedName>
    <definedName name="R_M15_Foot">'[129]Road data'!$K$528</definedName>
    <definedName name="R_M15_footing">'[50]Road data'!#REF!</definedName>
    <definedName name="R_M15_LevellingCoarse">'[129]Road data'!$K$679</definedName>
    <definedName name="R_M15_SUB">'[50]Road data'!#REF!</definedName>
    <definedName name="R_M20_Bed">'[129]Road data'!$K$579</definedName>
    <definedName name="R_M20_BedBack">'[50]Road data'!#REF!</definedName>
    <definedName name="R_M20_COVER">'[50]Road data'!#REF!</definedName>
    <definedName name="R_M20_DECKSLAB">'[50]Road data'!#REF!</definedName>
    <definedName name="R_M20_slab">'[129]Road data'!$K$604</definedName>
    <definedName name="R_M25_ApproachSlab">'[50]Road data'!#REF!</definedName>
    <definedName name="R_M30_WC">'[50]Road data'!#REF!</definedName>
    <definedName name="R_M35_CC">'[130]Road data'!#REF!</definedName>
    <definedName name="R_M35_FlyAsh">'[50]Road data'!#REF!</definedName>
    <definedName name="R_Mild">'[50]Road data'!#REF!</definedName>
    <definedName name="R_MSS">'[129]Road data'!$K$244</definedName>
    <definedName name="R_Painting">'[50]Road data'!#REF!</definedName>
    <definedName name="R_Pick">'[50]Road data'!$K$89</definedName>
    <definedName name="R_Plastering">'[50]Road data'!#REF!</definedName>
    <definedName name="R_R300">'[129]Road data'!$K$484</definedName>
    <definedName name="R_Rev_A300">'[130]Road data'!#REF!</definedName>
    <definedName name="R_Rev_Q300">'[130]Road data'!#REF!</definedName>
    <definedName name="R_SandFILLING">'[50]Road data'!#REF!</definedName>
    <definedName name="R_Scar_BT">'[50]Road data'!#REF!</definedName>
    <definedName name="R_Scar_GSB">'[50]Road data'!#REF!</definedName>
    <definedName name="R_Scarf">'[129]Road data'!$K$97</definedName>
    <definedName name="R_SCSD">'[129]Road data'!$K$198</definedName>
    <definedName name="R_SCSD_6070">'[50]Road data'!$K$173</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'[50]Road data'!#REF!</definedName>
    <definedName name="R_WBM2_HS">'[50]Road data'!$K$116</definedName>
    <definedName name="R_WBM2_HVR">'[50]Road data'!#REF!</definedName>
    <definedName name="R_WBM2_MCS">'[50]Road data'!#REF!</definedName>
    <definedName name="R_WBM3">'[50]Road data'!#REF!</definedName>
    <definedName name="R_WBM3_HS">'[50]Road data'!$K$142</definedName>
    <definedName name="R_WBM3_HVR">'[50]Road data'!#REF!</definedName>
    <definedName name="R_WBM3_MCS">'[50]Road data'!#REF!</definedName>
    <definedName name="R_Weepholes">'[50]Road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#REF!</definedName>
    <definedName name="rates1">#REF!</definedName>
    <definedName name="rates11">#REF!</definedName>
    <definedName name="rates4">#REF!</definedName>
    <definedName name="ratesand">'[8]lead-st'!$L$10</definedName>
    <definedName name="Ravu">#REF!</definedName>
    <definedName name="rax">[83]Material!$D$47</definedName>
    <definedName name="rb">'[26]C-data'!$F$112</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#REF!</definedName>
    <definedName name="REFIL">[9]DATA!$H$189</definedName>
    <definedName name="Repalle_Sub">[133]quarry!$A$5:$AA$337</definedName>
    <definedName name="rerfdsfsdfd">'[83]Plant &amp;  Machinery'!$G$4</definedName>
    <definedName name="rfgsdg">#REF!</definedName>
    <definedName name="rggdg">#REF!</definedName>
    <definedName name="road">[54]Lead!#REF!</definedName>
    <definedName name="Road_Sections_list">'[56]Trunk unpaved'!$A$2:$L$233</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#REF!</definedName>
    <definedName name="rrs">[8]rdamdata!$J$9</definedName>
    <definedName name="RSDP">[9]DATA!$H$215</definedName>
    <definedName name="rstone">[8]rdamdata!$J$11</definedName>
    <definedName name="rt">[54]Lead!#REF!</definedName>
    <definedName name="RubberRings">[63]maya!$B$382:$B$386</definedName>
    <definedName name="rwsrate">'[136]ssr-rates'!$B$1:$J$1644</definedName>
    <definedName name="s">#REF!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[137]Lead!#REF!</definedName>
    <definedName name="sad">'[51]Data.F8.BTR'!#REF!</definedName>
    <definedName name="sadfas">#REF!</definedName>
    <definedName name="sand">[8]rdamdata!$J$12</definedName>
    <definedName name="SAND_D">[29]MRATES!$K$32</definedName>
    <definedName name="SandF">[63]maya!$A$30:$A$31</definedName>
    <definedName name="SASA">#REF!</definedName>
    <definedName name="sc">'[33]Lead statement'!$P$7</definedName>
    <definedName name="SD">[84]m!$D$149</definedName>
    <definedName name="sdf">#REF!</definedName>
    <definedName name="sdfsdsdfdf">[83]Material!$D$70</definedName>
    <definedName name="sea">#REF!</definedName>
    <definedName name="SEComp">'[138]Data.F8.BTR'!#REF!</definedName>
    <definedName name="segments">'[71]segments-details'!$A$5:$D$439</definedName>
    <definedName name="sein">#REF!</definedName>
    <definedName name="sein1">#REF!</definedName>
    <definedName name="sein4">#REF!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1_3_11_26">#REF!</definedName>
    <definedName name="SHARED_FORMULA_3_11_3_11_30">#REF!</definedName>
    <definedName name="SHARED_FORMULA_3_119_3_119_8">NA()</definedName>
    <definedName name="SHARED_FORMULA_3_122_3_122_7">#REF!</definedName>
    <definedName name="SHARED_FORMULA_3_145_3_145_8">NA()</definedName>
    <definedName name="SHARED_FORMULA_3_148_3_148_7">NA()</definedName>
    <definedName name="SHARED_FORMULA_3_16_3_16_33">+#REF!</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36_3_236_26">NA()</definedName>
    <definedName name="SHARED_FORMULA_3_239_3_239_26">+#REF!</definedName>
    <definedName name="SHARED_FORMULA_3_24_3_24_37">+#REF!</definedName>
    <definedName name="SHARED_FORMULA_3_268_3_268_33">NA()</definedName>
    <definedName name="SHARED_FORMULA_3_274_3_274_33">+#REF!</definedName>
    <definedName name="SHARED_FORMULA_3_28_3_28_33">+#REF!</definedName>
    <definedName name="SHARED_FORMULA_3_31_3_31_22">+#REF!</definedName>
    <definedName name="SHARED_FORMULA_3_31_3_31_30">+#REF!</definedName>
    <definedName name="SHARED_FORMULA_3_32_3_32_37">+#REF!</definedName>
    <definedName name="SHARED_FORMULA_3_34_3_34_22">NA()</definedName>
    <definedName name="SHARED_FORMULA_3_34_3_34_30">NA()</definedName>
    <definedName name="SHARED_FORMULA_3_38_3_38_30">#REF!</definedName>
    <definedName name="SHARED_FORMULA_3_39_3_39_37">+#REF!</definedName>
    <definedName name="SHARED_FORMULA_3_39_3_39_8">NA()</definedName>
    <definedName name="SHARED_FORMULA_3_41_3_41_30">NA()</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+#REF!</definedName>
    <definedName name="SHARED_FORMULA_3_503_3_503_37">+#REF!</definedName>
    <definedName name="SHARED_FORMULA_3_517_3_517_26">+#REF!</definedName>
    <definedName name="SHARED_FORMULA_3_521_3_521_26">+#REF!</definedName>
    <definedName name="SHARED_FORMULA_3_57_3_57_30">+#REF!</definedName>
    <definedName name="SHARED_FORMULA_3_60_3_60_30">NA()</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+#REF!</definedName>
    <definedName name="SHARED_FORMULA_3_780_3_780_26">NA()</definedName>
    <definedName name="SHARED_FORMULA_3_9_3_9_37">+#REF!</definedName>
    <definedName name="SHARED_FORMULA_3_91_3_91_8">NA()</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+#REF!</definedName>
    <definedName name="SHARED_FORMULA_4_146_4_146_8">NA()</definedName>
    <definedName name="SHARED_FORMULA_4_161_4_161_26">NA()</definedName>
    <definedName name="SHARED_FORMULA_4_164_4_164_26">+#REF!+0.075*2</definedName>
    <definedName name="SHARED_FORMULA_4_165_4_165_30">NA()</definedName>
    <definedName name="SHARED_FORMULA_4_170_4_170_30">+#REF!</definedName>
    <definedName name="SHARED_FORMULA_4_174_4_174_22">+#REF!</definedName>
    <definedName name="SHARED_FORMULA_4_178_4_178_22">NA()</definedName>
    <definedName name="SHARED_FORMULA_4_18_4_18_37">+#REF!+0.15*2</definedName>
    <definedName name="SHARED_FORMULA_4_189_4_189_22">+#REF!</definedName>
    <definedName name="SHARED_FORMULA_4_193_4_193_22">NA()</definedName>
    <definedName name="SHARED_FORMULA_4_194_4_194_22">+#REF!</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8_4_228_26">NA()</definedName>
    <definedName name="SHARED_FORMULA_4_231_4_231_26">+#REF!</definedName>
    <definedName name="SHARED_FORMULA_4_246_4_246_26">NA()</definedName>
    <definedName name="SHARED_FORMULA_4_278_4_278_37">NA()</definedName>
    <definedName name="SHARED_FORMULA_4_291_4_291_17">SUM(#REF!)</definedName>
    <definedName name="SHARED_FORMULA_4_297_4_297_37">+#REF!+0.23*2</definedName>
    <definedName name="SHARED_FORMULA_4_34_4_34_26">+#REF!+0.1*2</definedName>
    <definedName name="SHARED_FORMULA_4_37_4_37_26">NA()</definedName>
    <definedName name="SHARED_FORMULA_4_396_4_396_37">+#REF!</definedName>
    <definedName name="SHARED_FORMULA_4_398_4_398_22">NA()</definedName>
    <definedName name="SHARED_FORMULA_4_4_4_4_26">+#REF!+0.15*2</definedName>
    <definedName name="SHARED_FORMULA_4_412_4_412_22">NA()</definedName>
    <definedName name="SHARED_FORMULA_4_435_4_435_37">NA()</definedName>
    <definedName name="SHARED_FORMULA_4_472_4_472_37">+#REF!</definedName>
    <definedName name="SHARED_FORMULA_4_5_4_5_22">+#REF!+0.15*2</definedName>
    <definedName name="SHARED_FORMULA_4_5_4_5_37">+#REF!+0.15*2</definedName>
    <definedName name="SHARED_FORMULA_4_538_4_538_22">NA()</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+#REF!</definedName>
    <definedName name="SHARED_FORMULA_5_11_5_11_26">#REF!+0.1*2</definedName>
    <definedName name="SHARED_FORMULA_5_116_5_116_26">+#REF!</definedName>
    <definedName name="SHARED_FORMULA_5_130_5_130_22">+#REF!</definedName>
    <definedName name="SHARED_FORMULA_5_134_5_134_22">NA()</definedName>
    <definedName name="SHARED_FORMULA_5_137_5_137_30">NA()</definedName>
    <definedName name="SHARED_FORMULA_5_142_5_142_30">+#REF!</definedName>
    <definedName name="SHARED_FORMULA_5_153_5_153_26">NA()</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8_5_38_30">0.15+0.1*2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+#REF!</definedName>
    <definedName name="SHARED_FORMULA_5_562_5_562_26">+#REF!</definedName>
    <definedName name="SHARED_FORMULA_5_57_5_57_30">+#REF!+0.1*2</definedName>
    <definedName name="SHARED_FORMULA_5_572_5_572_26">+#REF!</definedName>
    <definedName name="SHARED_FORMULA_5_599_5_599_26">NA()</definedName>
    <definedName name="SHARED_FORMULA_5_60_5_60_30">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+#REF!</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2_6_132_30">+#REF!</definedName>
    <definedName name="SHARED_FORMULA_6_132_6_132_37">+#REF!-#REF!</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96_6_596_22">NA()</definedName>
    <definedName name="SHARED_FORMULA_6_597_6_597_22">+#REF!-#REF!</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#REF!</definedName>
    <definedName name="Siri" localSheetId="0">Scheduled_Payment+Extra_Payment</definedName>
    <definedName name="Siri">Scheduled_Payment+Extra_Payment</definedName>
    <definedName name="SITE">#REF!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'[50]Road data'!#REF!</definedName>
    <definedName name="SP_Diversion_Road">'[130]Road data'!#REF!</definedName>
    <definedName name="sp_eew">'[43]Road data'!$C$316</definedName>
    <definedName name="SP_EW_Car">'[50]Road data'!#REF!</definedName>
    <definedName name="SP_EW_FMC_Side">'[130]Road data'!$C$15</definedName>
    <definedName name="SP_EW_Form_OMC">'[43]Road data'!$C$32</definedName>
    <definedName name="SP_EW_Man">'[130]Road data'!#REF!</definedName>
    <definedName name="SP_EW_OMC_Car">'[50]Road data'!#REF!</definedName>
    <definedName name="SP_EW_OMC_Side">'[50]Road data'!#REF!</definedName>
    <definedName name="sp_EW_side_OMC">'[43]Road data'!$C$7</definedName>
    <definedName name="SP_Gravel_Bedding">'[43]Road data'!$C$336</definedName>
    <definedName name="SP_Gravel_Quardrent">'[130]Road data'!#REF!</definedName>
    <definedName name="Sp_GSB">'[43]Road data'!$C$60</definedName>
    <definedName name="SP_HP_600">'[50]Road data'!#REF!</definedName>
    <definedName name="Sp_HPC">'[43]Road data'!$C$404</definedName>
    <definedName name="SP_HPL_600">'[50]Road data'!#REF!</definedName>
    <definedName name="SP_HYSD_Super">'[50]Road data'!#REF!</definedName>
    <definedName name="SP_M10_base">'[130]Road data'!#REF!</definedName>
    <definedName name="sp_M10_bCC">'[50]Road data'!#REF!</definedName>
    <definedName name="SP_M10_drainS">'[130]Road data'!#REF!</definedName>
    <definedName name="SP_M15_deviders">'[130]Road data'!#REF!</definedName>
    <definedName name="SP_M15_footing">'[50]Road data'!#REF!</definedName>
    <definedName name="SP_M15_SUB">'[50]Road data'!#REF!</definedName>
    <definedName name="Sp_M20_Bed">'[43]Road data'!$C$559</definedName>
    <definedName name="SP_M20_BedBack">'[50]Road data'!#REF!</definedName>
    <definedName name="SP_M20_COVER">'[50]Road data'!#REF!</definedName>
    <definedName name="SP_M20_Slab">'[50]Road data'!#REF!</definedName>
    <definedName name="SP_M25_ApproachSlab">'[50]Road data'!#REF!</definedName>
    <definedName name="SP_M30_WC">'[50]Road data'!#REF!</definedName>
    <definedName name="SP_M35_CC">'[130]Road data'!#REF!</definedName>
    <definedName name="SP_M35_FlyAsh">'[50]Road data'!#REF!</definedName>
    <definedName name="SP_Mild">'[50]Road data'!#REF!</definedName>
    <definedName name="Sp_MSS">'[43]Road data'!$C$220</definedName>
    <definedName name="SP_Painting">'[50]Road data'!#REF!</definedName>
    <definedName name="SP_Pick">'[130]Road data'!$C$79</definedName>
    <definedName name="SP_Plastering">'[50]Road data'!#REF!</definedName>
    <definedName name="SP_Rev_A300">'[130]Road data'!#REF!</definedName>
    <definedName name="SP_Rev_Q300">'[130]Road data'!#REF!</definedName>
    <definedName name="SP_Sandfilling">'[50]Road data'!#REF!</definedName>
    <definedName name="SP_Scar_BT">'[50]Road data'!#REF!</definedName>
    <definedName name="SP_Scar_GSB">'[50]Road data'!#REF!</definedName>
    <definedName name="Sp_Scarf">'[43]Road data'!$C$84</definedName>
    <definedName name="SP_SCSD">'[43]Road data'!$C$174</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'[50]Road data'!#REF!</definedName>
    <definedName name="SP_WBM2_HVR">'[50]Road data'!#REF!</definedName>
    <definedName name="SP_WBM2_MCS">'[50]Road data'!#REF!</definedName>
    <definedName name="SP_WBM2_MVR">'[50]Road data'!#REF!</definedName>
    <definedName name="SP_WBM3">'[50]Road data'!#REF!</definedName>
    <definedName name="SP_WBM3_HVR">'[50]Road data'!#REF!</definedName>
    <definedName name="SP_WBM3_MCS">'[50]Road data'!#REF!</definedName>
    <definedName name="SP_Weepholes">'[50]Road data'!#REF!</definedName>
    <definedName name="SP_WMM">'[50]Road data'!#REF!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#REF!</definedName>
    <definedName name="ssssss">'[144]Lead statement'!$P$13</definedName>
    <definedName name="SSTACK">[29]MRATES!$AD$12</definedName>
    <definedName name="st">'[33]Lead statement'!$P$22</definedName>
    <definedName name="stack">#REF!</definedName>
    <definedName name="stack1">#REF!</definedName>
    <definedName name="stack4">#REF!</definedName>
    <definedName name="staf">[58]v!#REF!</definedName>
    <definedName name="staff">[58]v!#REF!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#REF!</definedName>
    <definedName name="sware2">#REF!</definedName>
    <definedName name="t_beam">[72]DATA_PRG!$H$166</definedName>
    <definedName name="TAEW">'[50]abs road'!#REF!</definedName>
    <definedName name="tailpiece">[63]maya!$B$343:$B$348</definedName>
    <definedName name="tbl_ProdInfo" hidden="1">#REF!</definedName>
    <definedName name="tekmal">#REF!</definedName>
    <definedName name="temp">[6]r!$F$2</definedName>
    <definedName name="TOPDOME">'[76]DATA-ABSTRACT'!$A$11:$B$13</definedName>
    <definedName name="TOPDOMEONETOSIX">#REF!</definedName>
    <definedName name="TOPDOMESEVENTOTHIRTEEN">#REF!</definedName>
    <definedName name="TOPRINGGIRDERONETOSIX">#REF!</definedName>
    <definedName name="TOPRINGGIRDERSEVENTOTHIRTEEN">#REF!</definedName>
    <definedName name="TOWER_BOLTS">'[53]BASIC DATA'!$B$631:$B$648</definedName>
    <definedName name="TQWBM">[127]R_Det!#REF!</definedName>
    <definedName name="uetyyuwefgyusdhj">#REF!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#REF!</definedName>
    <definedName name="usd">[147]Summary!#REF!</definedName>
    <definedName name="utgg.jk.b." localSheetId="0">Scheduled_Payment+Extra_Payment</definedName>
    <definedName name="utgg.jk.b.">Scheduled_Payment+Extra_Payment</definedName>
    <definedName name="Values_Entered">#N/A</definedName>
    <definedName name="valve">[63]maya!$A$247:$A$273</definedName>
    <definedName name="var">#REF!</definedName>
    <definedName name="VAT">[29]MRATES!$C$37</definedName>
    <definedName name="ver">#REF!</definedName>
    <definedName name="ver.con">[148]detls!$A$3:$O$18</definedName>
    <definedName name="vertical">[92]detls!$A$3:$O$18</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#REF!</definedName>
    <definedName name="water">'[33]SSR 2014-15 Rates'!$E$61</definedName>
    <definedName name="wc">[62]r!$F$48</definedName>
    <definedName name="we">#REF!</definedName>
    <definedName name="WOOD_TYPE">'[53]BASIC DATA'!$B$586:$B$601</definedName>
    <definedName name="wrn.detailed." hidden="1">{#N/A,#N/A,FALSE,"no"}</definedName>
    <definedName name="ws">[72]DATA_PRG!$F$371</definedName>
    <definedName name="wsss">#REF!</definedName>
    <definedName name="ww">[73]DATA_PRG!$H$328</definedName>
    <definedName name="WWEEW">#REF!</definedName>
    <definedName name="wwknr">#REF!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#REF!</definedName>
    <definedName name="xx">#REF!</definedName>
    <definedName name="xxx">#REF!</definedName>
    <definedName name="xxxx">#REF!</definedName>
    <definedName name="ycode">'[150]0000000000000'!$D$3</definedName>
    <definedName name="yearssr">[145]index!$A$1:$M$2</definedName>
    <definedName name="YTR">[72]DATA_PRG!$B$4</definedName>
    <definedName name="yturtyhfh">#REF!</definedName>
    <definedName name="YY">[72]DATA_PRG!$H$5</definedName>
    <definedName name="YYYY">#REF!</definedName>
    <definedName name="z" hidden="1">'[39]final abstract'!#REF!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0" i="2" l="1"/>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S4" i="2"/>
  <c r="R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4" i="2"/>
  <c r="I12" i="2"/>
  <c r="H12" i="2"/>
  <c r="I11" i="2"/>
  <c r="H11" i="2"/>
  <c r="I10" i="2"/>
  <c r="H10" i="2"/>
  <c r="AA280" i="1" l="1"/>
  <c r="AA291" i="1" l="1"/>
  <c r="AA290" i="1"/>
  <c r="AA279" i="1"/>
  <c r="Z254" i="1" l="1"/>
  <c r="H254" i="1" s="1"/>
  <c r="AA278" i="1"/>
  <c r="AA277" i="1"/>
  <c r="AA276" i="1"/>
  <c r="AA275" i="1"/>
  <c r="AA274" i="1"/>
  <c r="AA273" i="1"/>
  <c r="I5" i="1" l="1"/>
  <c r="K5" i="1"/>
  <c r="L5" i="1" s="1"/>
  <c r="O5" i="1"/>
  <c r="Q5" i="1"/>
  <c r="T5" i="1"/>
  <c r="U5" i="1" s="1"/>
  <c r="V5" i="1"/>
  <c r="W5" i="1" s="1"/>
  <c r="Z5" i="1"/>
  <c r="AA5" i="1" s="1"/>
  <c r="AB5" i="1" s="1"/>
  <c r="H6" i="1"/>
  <c r="K6" i="1"/>
  <c r="O6" i="1"/>
  <c r="Q6" i="1"/>
  <c r="V6" i="1"/>
  <c r="W6" i="1" s="1"/>
  <c r="I7" i="1"/>
  <c r="K7" i="1"/>
  <c r="O7" i="1"/>
  <c r="Q7" i="1"/>
  <c r="T7" i="1"/>
  <c r="U7" i="1" s="1"/>
  <c r="V7" i="1"/>
  <c r="W7" i="1" s="1"/>
  <c r="AA7" i="1"/>
  <c r="I8" i="1"/>
  <c r="K8" i="1"/>
  <c r="O8" i="1"/>
  <c r="Q8" i="1"/>
  <c r="T8" i="1"/>
  <c r="U8" i="1" s="1"/>
  <c r="V8" i="1"/>
  <c r="W8" i="1" s="1"/>
  <c r="I9" i="1"/>
  <c r="K9" i="1"/>
  <c r="O9" i="1"/>
  <c r="Q9" i="1"/>
  <c r="R9" i="1" s="1"/>
  <c r="T9" i="1"/>
  <c r="U9" i="1" s="1"/>
  <c r="V9" i="1"/>
  <c r="Z9" i="1" s="1"/>
  <c r="AA9" i="1" s="1"/>
  <c r="I10" i="1"/>
  <c r="K10" i="1"/>
  <c r="O10" i="1"/>
  <c r="Q10" i="1"/>
  <c r="T10" i="1"/>
  <c r="U10" i="1" s="1"/>
  <c r="V10" i="1"/>
  <c r="W10" i="1" s="1"/>
  <c r="AA10" i="1"/>
  <c r="I11" i="1"/>
  <c r="K11" i="1"/>
  <c r="O11" i="1"/>
  <c r="Q11" i="1"/>
  <c r="T11" i="1"/>
  <c r="U11" i="1" s="1"/>
  <c r="V11" i="1"/>
  <c r="W11" i="1" s="1"/>
  <c r="AA11" i="1"/>
  <c r="I12" i="1"/>
  <c r="K12" i="1"/>
  <c r="O12" i="1"/>
  <c r="Q12" i="1"/>
  <c r="T12" i="1"/>
  <c r="U12" i="1" s="1"/>
  <c r="V12" i="1"/>
  <c r="W12" i="1" s="1"/>
  <c r="AA12" i="1"/>
  <c r="I13" i="1"/>
  <c r="K13" i="1"/>
  <c r="O13" i="1"/>
  <c r="Q13" i="1"/>
  <c r="T13" i="1"/>
  <c r="U13" i="1" s="1"/>
  <c r="V13" i="1"/>
  <c r="W13" i="1" s="1"/>
  <c r="AA13" i="1"/>
  <c r="I14" i="1"/>
  <c r="K14" i="1"/>
  <c r="O14" i="1"/>
  <c r="Q14" i="1"/>
  <c r="T14" i="1"/>
  <c r="U14" i="1" s="1"/>
  <c r="V14" i="1"/>
  <c r="W14" i="1" s="1"/>
  <c r="AA14" i="1"/>
  <c r="I15" i="1"/>
  <c r="K15" i="1"/>
  <c r="O15" i="1"/>
  <c r="Q15" i="1"/>
  <c r="T15" i="1"/>
  <c r="U15" i="1" s="1"/>
  <c r="V15" i="1"/>
  <c r="W15" i="1" s="1"/>
  <c r="AA15" i="1"/>
  <c r="I16" i="1"/>
  <c r="K16" i="1"/>
  <c r="O16" i="1"/>
  <c r="Q16" i="1"/>
  <c r="R16" i="1" s="1"/>
  <c r="T16" i="1"/>
  <c r="U16" i="1" s="1"/>
  <c r="V16" i="1"/>
  <c r="W16" i="1" s="1"/>
  <c r="AA16" i="1"/>
  <c r="I17" i="1"/>
  <c r="K17" i="1"/>
  <c r="O17" i="1"/>
  <c r="Q17" i="1"/>
  <c r="T17" i="1"/>
  <c r="U17" i="1" s="1"/>
  <c r="V17" i="1"/>
  <c r="W17" i="1" s="1"/>
  <c r="AA17" i="1"/>
  <c r="I18" i="1"/>
  <c r="K18" i="1"/>
  <c r="O18" i="1"/>
  <c r="Q18" i="1"/>
  <c r="T18" i="1"/>
  <c r="U18" i="1" s="1"/>
  <c r="V18" i="1"/>
  <c r="W18" i="1" s="1"/>
  <c r="AA18" i="1"/>
  <c r="I19" i="1"/>
  <c r="K19" i="1"/>
  <c r="O19" i="1"/>
  <c r="Q19" i="1"/>
  <c r="T19" i="1"/>
  <c r="U19" i="1" s="1"/>
  <c r="V19" i="1"/>
  <c r="W19" i="1" s="1"/>
  <c r="AA19" i="1"/>
  <c r="I20" i="1"/>
  <c r="K20" i="1"/>
  <c r="O20" i="1"/>
  <c r="Q20" i="1"/>
  <c r="T20" i="1"/>
  <c r="U20" i="1" s="1"/>
  <c r="V20" i="1"/>
  <c r="W20" i="1" s="1"/>
  <c r="AA20" i="1"/>
  <c r="I21" i="1"/>
  <c r="K21" i="1"/>
  <c r="O21" i="1"/>
  <c r="Q21" i="1"/>
  <c r="T21" i="1"/>
  <c r="U21" i="1" s="1"/>
  <c r="V21" i="1"/>
  <c r="W21" i="1" s="1"/>
  <c r="AA21" i="1"/>
  <c r="I22" i="1"/>
  <c r="K22" i="1"/>
  <c r="O22" i="1"/>
  <c r="Q22" i="1"/>
  <c r="T22" i="1"/>
  <c r="U22" i="1" s="1"/>
  <c r="V22" i="1"/>
  <c r="W22" i="1" s="1"/>
  <c r="AA22" i="1"/>
  <c r="I23" i="1"/>
  <c r="K23" i="1"/>
  <c r="O23" i="1"/>
  <c r="Q23" i="1"/>
  <c r="T23" i="1"/>
  <c r="U23" i="1" s="1"/>
  <c r="V23" i="1"/>
  <c r="W23" i="1" s="1"/>
  <c r="AA23" i="1"/>
  <c r="I24" i="1"/>
  <c r="K24" i="1"/>
  <c r="O24" i="1"/>
  <c r="Q24" i="1"/>
  <c r="T24" i="1"/>
  <c r="U24" i="1" s="1"/>
  <c r="V24" i="1"/>
  <c r="W24" i="1" s="1"/>
  <c r="AA24" i="1"/>
  <c r="I25" i="1"/>
  <c r="K25" i="1"/>
  <c r="O25" i="1"/>
  <c r="Q25" i="1"/>
  <c r="T25" i="1"/>
  <c r="U25" i="1" s="1"/>
  <c r="V25" i="1"/>
  <c r="W25" i="1" s="1"/>
  <c r="AA25" i="1"/>
  <c r="I26" i="1"/>
  <c r="K26" i="1"/>
  <c r="O26" i="1"/>
  <c r="Q26" i="1"/>
  <c r="T26" i="1"/>
  <c r="U26" i="1" s="1"/>
  <c r="V26" i="1"/>
  <c r="W26" i="1" s="1"/>
  <c r="AA26" i="1"/>
  <c r="I27" i="1"/>
  <c r="K27" i="1"/>
  <c r="O27" i="1"/>
  <c r="Q27" i="1"/>
  <c r="T27" i="1"/>
  <c r="U27" i="1" s="1"/>
  <c r="V27" i="1"/>
  <c r="W27" i="1" s="1"/>
  <c r="AA27" i="1"/>
  <c r="I28" i="1"/>
  <c r="K28" i="1"/>
  <c r="O28" i="1"/>
  <c r="Q28" i="1"/>
  <c r="T28" i="1"/>
  <c r="U28" i="1" s="1"/>
  <c r="V28" i="1"/>
  <c r="W28" i="1" s="1"/>
  <c r="AA28" i="1"/>
  <c r="I29" i="1"/>
  <c r="K29" i="1"/>
  <c r="O29" i="1"/>
  <c r="Q29" i="1"/>
  <c r="T29" i="1"/>
  <c r="U29" i="1" s="1"/>
  <c r="V29" i="1"/>
  <c r="W29" i="1" s="1"/>
  <c r="AA29" i="1"/>
  <c r="I30" i="1"/>
  <c r="K30" i="1"/>
  <c r="O30" i="1"/>
  <c r="Q30" i="1"/>
  <c r="T30" i="1"/>
  <c r="U30" i="1" s="1"/>
  <c r="V30" i="1"/>
  <c r="W30" i="1" s="1"/>
  <c r="AA30" i="1"/>
  <c r="I31" i="1"/>
  <c r="K31" i="1"/>
  <c r="O31" i="1"/>
  <c r="Q31" i="1"/>
  <c r="T31" i="1"/>
  <c r="U31" i="1" s="1"/>
  <c r="V31" i="1"/>
  <c r="W31" i="1" s="1"/>
  <c r="AA31" i="1"/>
  <c r="I32" i="1"/>
  <c r="K32" i="1"/>
  <c r="O32" i="1"/>
  <c r="Q32" i="1"/>
  <c r="T32" i="1"/>
  <c r="U32" i="1" s="1"/>
  <c r="V32" i="1"/>
  <c r="W32" i="1" s="1"/>
  <c r="AA32" i="1"/>
  <c r="I33" i="1"/>
  <c r="K33" i="1"/>
  <c r="O33" i="1"/>
  <c r="Q33" i="1"/>
  <c r="T33" i="1"/>
  <c r="U33" i="1" s="1"/>
  <c r="V33" i="1"/>
  <c r="W33" i="1" s="1"/>
  <c r="AA33" i="1"/>
  <c r="I34" i="1"/>
  <c r="K34" i="1"/>
  <c r="O34" i="1"/>
  <c r="Q34" i="1"/>
  <c r="T34" i="1"/>
  <c r="U34" i="1" s="1"/>
  <c r="V34" i="1"/>
  <c r="W34" i="1" s="1"/>
  <c r="AA34" i="1"/>
  <c r="I35" i="1"/>
  <c r="K35" i="1"/>
  <c r="O35" i="1"/>
  <c r="Q35" i="1"/>
  <c r="T35" i="1"/>
  <c r="U35" i="1" s="1"/>
  <c r="V35" i="1"/>
  <c r="W35" i="1" s="1"/>
  <c r="AA35" i="1"/>
  <c r="I36" i="1"/>
  <c r="K36" i="1"/>
  <c r="O36" i="1"/>
  <c r="Q36" i="1"/>
  <c r="T36" i="1"/>
  <c r="U36" i="1" s="1"/>
  <c r="V36" i="1"/>
  <c r="W36" i="1" s="1"/>
  <c r="AA36" i="1"/>
  <c r="I37" i="1"/>
  <c r="K37" i="1"/>
  <c r="O37" i="1"/>
  <c r="Q37" i="1"/>
  <c r="T37" i="1"/>
  <c r="U37" i="1" s="1"/>
  <c r="V37" i="1"/>
  <c r="W37" i="1" s="1"/>
  <c r="AA37" i="1"/>
  <c r="I38" i="1"/>
  <c r="K38" i="1"/>
  <c r="O38" i="1"/>
  <c r="Q38" i="1"/>
  <c r="T38" i="1"/>
  <c r="U38" i="1" s="1"/>
  <c r="V38" i="1"/>
  <c r="W38" i="1" s="1"/>
  <c r="AA38" i="1"/>
  <c r="I39" i="1"/>
  <c r="K39" i="1"/>
  <c r="O39" i="1"/>
  <c r="Q39" i="1"/>
  <c r="T39" i="1"/>
  <c r="U39" i="1" s="1"/>
  <c r="V39" i="1"/>
  <c r="W39" i="1" s="1"/>
  <c r="AA39" i="1"/>
  <c r="I40" i="1"/>
  <c r="K40" i="1"/>
  <c r="O40" i="1"/>
  <c r="Q40" i="1"/>
  <c r="T40" i="1"/>
  <c r="U40" i="1" s="1"/>
  <c r="V40" i="1"/>
  <c r="W40" i="1" s="1"/>
  <c r="AA40" i="1"/>
  <c r="I41" i="1"/>
  <c r="K41" i="1"/>
  <c r="O41" i="1"/>
  <c r="Q41" i="1"/>
  <c r="T41" i="1"/>
  <c r="U41" i="1" s="1"/>
  <c r="V41" i="1"/>
  <c r="W41" i="1" s="1"/>
  <c r="AA41" i="1"/>
  <c r="I42" i="1"/>
  <c r="K42" i="1"/>
  <c r="O42" i="1"/>
  <c r="Q42" i="1"/>
  <c r="T42" i="1"/>
  <c r="U42" i="1" s="1"/>
  <c r="V42" i="1"/>
  <c r="W42" i="1" s="1"/>
  <c r="AA42" i="1"/>
  <c r="I43" i="1"/>
  <c r="K43" i="1"/>
  <c r="O43" i="1"/>
  <c r="Q43" i="1"/>
  <c r="T43" i="1"/>
  <c r="U43" i="1" s="1"/>
  <c r="V43" i="1"/>
  <c r="W43" i="1" s="1"/>
  <c r="H44" i="1"/>
  <c r="T44" i="1" s="1"/>
  <c r="U44" i="1" s="1"/>
  <c r="K44" i="1"/>
  <c r="O44" i="1"/>
  <c r="Q44" i="1"/>
  <c r="V44" i="1"/>
  <c r="Z44" i="1" s="1"/>
  <c r="AA44" i="1" s="1"/>
  <c r="I45" i="1"/>
  <c r="K45" i="1"/>
  <c r="O45" i="1"/>
  <c r="Q45" i="1"/>
  <c r="T45" i="1"/>
  <c r="U45" i="1" s="1"/>
  <c r="V45" i="1"/>
  <c r="Z45" i="1" s="1"/>
  <c r="AA45" i="1" s="1"/>
  <c r="I46" i="1"/>
  <c r="K46" i="1"/>
  <c r="O46" i="1"/>
  <c r="Q46" i="1"/>
  <c r="T46" i="1"/>
  <c r="U46" i="1" s="1"/>
  <c r="V46" i="1"/>
  <c r="Z46" i="1" s="1"/>
  <c r="AA46" i="1" s="1"/>
  <c r="I47" i="1"/>
  <c r="K47" i="1"/>
  <c r="L47" i="1" s="1"/>
  <c r="O47" i="1"/>
  <c r="Q47" i="1"/>
  <c r="T47" i="1"/>
  <c r="U47" i="1" s="1"/>
  <c r="V47" i="1"/>
  <c r="W47" i="1" s="1"/>
  <c r="AA47" i="1"/>
  <c r="I48" i="1"/>
  <c r="K48" i="1"/>
  <c r="O48" i="1"/>
  <c r="Q48" i="1"/>
  <c r="T48" i="1"/>
  <c r="U48" i="1" s="1"/>
  <c r="V48" i="1"/>
  <c r="W48" i="1" s="1"/>
  <c r="AA48" i="1"/>
  <c r="I49" i="1"/>
  <c r="K49" i="1"/>
  <c r="O49" i="1"/>
  <c r="Q49" i="1"/>
  <c r="T49" i="1"/>
  <c r="U49" i="1" s="1"/>
  <c r="V49" i="1"/>
  <c r="W49" i="1" s="1"/>
  <c r="AA49" i="1"/>
  <c r="I50" i="1"/>
  <c r="K50" i="1"/>
  <c r="O50" i="1"/>
  <c r="Q50" i="1"/>
  <c r="T50" i="1"/>
  <c r="U50" i="1" s="1"/>
  <c r="V50" i="1"/>
  <c r="W50" i="1" s="1"/>
  <c r="AA50" i="1"/>
  <c r="I51" i="1"/>
  <c r="K51" i="1"/>
  <c r="O51" i="1"/>
  <c r="Q51" i="1"/>
  <c r="T51" i="1"/>
  <c r="U51" i="1" s="1"/>
  <c r="V51" i="1"/>
  <c r="W51" i="1" s="1"/>
  <c r="AA51" i="1"/>
  <c r="I52" i="1"/>
  <c r="K52" i="1"/>
  <c r="O52" i="1"/>
  <c r="Q52" i="1"/>
  <c r="T52" i="1"/>
  <c r="U52" i="1" s="1"/>
  <c r="V52" i="1"/>
  <c r="W52" i="1" s="1"/>
  <c r="AA52" i="1"/>
  <c r="I53" i="1"/>
  <c r="K53" i="1"/>
  <c r="O53" i="1"/>
  <c r="Q53" i="1"/>
  <c r="T53" i="1"/>
  <c r="U53" i="1" s="1"/>
  <c r="V53" i="1"/>
  <c r="W53" i="1" s="1"/>
  <c r="AA53" i="1"/>
  <c r="I54" i="1"/>
  <c r="K54" i="1"/>
  <c r="O54" i="1"/>
  <c r="Q54" i="1"/>
  <c r="T54" i="1"/>
  <c r="U54" i="1" s="1"/>
  <c r="V54" i="1"/>
  <c r="W54" i="1" s="1"/>
  <c r="AA54" i="1"/>
  <c r="I55" i="1"/>
  <c r="K55" i="1"/>
  <c r="O55" i="1"/>
  <c r="Q55" i="1"/>
  <c r="T55" i="1"/>
  <c r="U55" i="1" s="1"/>
  <c r="V55" i="1"/>
  <c r="W55" i="1" s="1"/>
  <c r="AA55" i="1"/>
  <c r="I56" i="1"/>
  <c r="K56" i="1"/>
  <c r="O56" i="1"/>
  <c r="Q56" i="1"/>
  <c r="T56" i="1"/>
  <c r="U56" i="1" s="1"/>
  <c r="V56" i="1"/>
  <c r="W56" i="1" s="1"/>
  <c r="AA56" i="1"/>
  <c r="I57" i="1"/>
  <c r="K57" i="1"/>
  <c r="O57" i="1"/>
  <c r="Q57" i="1"/>
  <c r="T57" i="1"/>
  <c r="U57" i="1" s="1"/>
  <c r="V57" i="1"/>
  <c r="W57" i="1" s="1"/>
  <c r="AA57" i="1"/>
  <c r="I58" i="1"/>
  <c r="K58" i="1"/>
  <c r="O58" i="1"/>
  <c r="Q58" i="1"/>
  <c r="T58" i="1"/>
  <c r="U58" i="1" s="1"/>
  <c r="V58" i="1"/>
  <c r="W58" i="1" s="1"/>
  <c r="AA58" i="1"/>
  <c r="I59" i="1"/>
  <c r="K59" i="1"/>
  <c r="O59" i="1"/>
  <c r="Q59" i="1"/>
  <c r="T59" i="1"/>
  <c r="U59" i="1" s="1"/>
  <c r="V59" i="1"/>
  <c r="W59" i="1" s="1"/>
  <c r="AA59" i="1"/>
  <c r="I60" i="1"/>
  <c r="J60" i="1"/>
  <c r="V60" i="1" s="1"/>
  <c r="Z60" i="1" s="1"/>
  <c r="AA60" i="1" s="1"/>
  <c r="O60" i="1"/>
  <c r="Q60" i="1"/>
  <c r="T60" i="1"/>
  <c r="U60" i="1" s="1"/>
  <c r="I61" i="1"/>
  <c r="J61" i="1"/>
  <c r="K61" i="1" s="1"/>
  <c r="O61" i="1"/>
  <c r="Q61" i="1"/>
  <c r="T61" i="1"/>
  <c r="U61" i="1" s="1"/>
  <c r="I62" i="1"/>
  <c r="J62" i="1"/>
  <c r="K62" i="1" s="1"/>
  <c r="O62" i="1"/>
  <c r="Q62" i="1"/>
  <c r="T62" i="1"/>
  <c r="U62" i="1" s="1"/>
  <c r="I63" i="1"/>
  <c r="J63" i="1"/>
  <c r="V63" i="1" s="1"/>
  <c r="W63" i="1" s="1"/>
  <c r="O63" i="1"/>
  <c r="Q63" i="1"/>
  <c r="T63" i="1"/>
  <c r="U63" i="1" s="1"/>
  <c r="I64" i="1"/>
  <c r="J64" i="1"/>
  <c r="V64" i="1" s="1"/>
  <c r="O64" i="1"/>
  <c r="Q64" i="1"/>
  <c r="T64" i="1"/>
  <c r="U64" i="1" s="1"/>
  <c r="I65" i="1"/>
  <c r="J65" i="1"/>
  <c r="V65" i="1" s="1"/>
  <c r="W65" i="1" s="1"/>
  <c r="O65" i="1"/>
  <c r="Q65" i="1"/>
  <c r="T65" i="1"/>
  <c r="U65" i="1" s="1"/>
  <c r="I66" i="1"/>
  <c r="J66" i="1"/>
  <c r="K66" i="1" s="1"/>
  <c r="O66" i="1"/>
  <c r="Q66" i="1"/>
  <c r="T66" i="1"/>
  <c r="U66" i="1" s="1"/>
  <c r="I67" i="1"/>
  <c r="J67" i="1"/>
  <c r="K67" i="1" s="1"/>
  <c r="O67" i="1"/>
  <c r="Q67" i="1"/>
  <c r="T67" i="1"/>
  <c r="U67" i="1" s="1"/>
  <c r="I68" i="1"/>
  <c r="J68" i="1"/>
  <c r="V68" i="1" s="1"/>
  <c r="W68" i="1" s="1"/>
  <c r="O68" i="1"/>
  <c r="Q68" i="1"/>
  <c r="T68" i="1"/>
  <c r="U68" i="1" s="1"/>
  <c r="I69" i="1"/>
  <c r="J69" i="1"/>
  <c r="K69" i="1" s="1"/>
  <c r="O69" i="1"/>
  <c r="Q69" i="1"/>
  <c r="T69" i="1"/>
  <c r="U69" i="1" s="1"/>
  <c r="I70" i="1"/>
  <c r="J70" i="1"/>
  <c r="K70" i="1" s="1"/>
  <c r="O70" i="1"/>
  <c r="Q70" i="1"/>
  <c r="T70" i="1"/>
  <c r="U70" i="1" s="1"/>
  <c r="I71" i="1"/>
  <c r="J71" i="1"/>
  <c r="O71" i="1"/>
  <c r="Q71" i="1"/>
  <c r="T71" i="1"/>
  <c r="U71" i="1" s="1"/>
  <c r="I72" i="1"/>
  <c r="J72" i="1"/>
  <c r="K72" i="1" s="1"/>
  <c r="O72" i="1"/>
  <c r="Q72" i="1"/>
  <c r="T72" i="1"/>
  <c r="U72" i="1" s="1"/>
  <c r="I73" i="1"/>
  <c r="J73" i="1"/>
  <c r="K73" i="1" s="1"/>
  <c r="O73" i="1"/>
  <c r="Q73" i="1"/>
  <c r="T73" i="1"/>
  <c r="U73" i="1" s="1"/>
  <c r="I74" i="1"/>
  <c r="J74" i="1"/>
  <c r="V74" i="1" s="1"/>
  <c r="W74" i="1" s="1"/>
  <c r="O74" i="1"/>
  <c r="Q74" i="1"/>
  <c r="T74" i="1"/>
  <c r="U74" i="1" s="1"/>
  <c r="I75" i="1"/>
  <c r="J75" i="1"/>
  <c r="K75" i="1" s="1"/>
  <c r="O75" i="1"/>
  <c r="Q75" i="1"/>
  <c r="T75" i="1"/>
  <c r="U75" i="1" s="1"/>
  <c r="I76" i="1"/>
  <c r="J76" i="1"/>
  <c r="V76" i="1" s="1"/>
  <c r="O76" i="1"/>
  <c r="Q76" i="1"/>
  <c r="T76" i="1"/>
  <c r="U76" i="1" s="1"/>
  <c r="I77" i="1"/>
  <c r="J77" i="1"/>
  <c r="V77" i="1" s="1"/>
  <c r="O77" i="1"/>
  <c r="Q77" i="1"/>
  <c r="T77" i="1"/>
  <c r="U77" i="1" s="1"/>
  <c r="I78" i="1"/>
  <c r="J78" i="1"/>
  <c r="K78" i="1" s="1"/>
  <c r="O78" i="1"/>
  <c r="Q78" i="1"/>
  <c r="T78" i="1"/>
  <c r="U78" i="1" s="1"/>
  <c r="I79" i="1"/>
  <c r="J79" i="1"/>
  <c r="K79" i="1" s="1"/>
  <c r="O79" i="1"/>
  <c r="Q79" i="1"/>
  <c r="T79" i="1"/>
  <c r="U79" i="1" s="1"/>
  <c r="I80" i="1"/>
  <c r="J80" i="1"/>
  <c r="O80" i="1"/>
  <c r="Q80" i="1"/>
  <c r="T80" i="1"/>
  <c r="U80" i="1" s="1"/>
  <c r="I81" i="1"/>
  <c r="J81" i="1"/>
  <c r="K81" i="1" s="1"/>
  <c r="O81" i="1"/>
  <c r="Q81" i="1"/>
  <c r="T81" i="1"/>
  <c r="U81" i="1" s="1"/>
  <c r="I82" i="1"/>
  <c r="J82" i="1"/>
  <c r="V82" i="1" s="1"/>
  <c r="O82" i="1"/>
  <c r="Q82" i="1"/>
  <c r="T82" i="1"/>
  <c r="U82" i="1" s="1"/>
  <c r="I83" i="1"/>
  <c r="J83" i="1"/>
  <c r="O83" i="1"/>
  <c r="Q83" i="1"/>
  <c r="T83" i="1"/>
  <c r="U83" i="1" s="1"/>
  <c r="I84" i="1"/>
  <c r="J84" i="1"/>
  <c r="K84" i="1" s="1"/>
  <c r="O84" i="1"/>
  <c r="Q84" i="1"/>
  <c r="T84" i="1"/>
  <c r="U84" i="1" s="1"/>
  <c r="I85" i="1"/>
  <c r="J85" i="1"/>
  <c r="V85" i="1" s="1"/>
  <c r="O85" i="1"/>
  <c r="Q85" i="1"/>
  <c r="T85" i="1"/>
  <c r="U85" i="1" s="1"/>
  <c r="I86" i="1"/>
  <c r="J86" i="1"/>
  <c r="V86" i="1" s="1"/>
  <c r="O86" i="1"/>
  <c r="Q86" i="1"/>
  <c r="T86" i="1"/>
  <c r="U86" i="1" s="1"/>
  <c r="I87" i="1"/>
  <c r="J87" i="1"/>
  <c r="K87" i="1" s="1"/>
  <c r="O87" i="1"/>
  <c r="Q87" i="1"/>
  <c r="R87" i="1" s="1"/>
  <c r="T87" i="1"/>
  <c r="U87" i="1" s="1"/>
  <c r="I88" i="1"/>
  <c r="J88" i="1"/>
  <c r="V88" i="1" s="1"/>
  <c r="Z88" i="1" s="1"/>
  <c r="AA88" i="1" s="1"/>
  <c r="O88" i="1"/>
  <c r="Q88" i="1"/>
  <c r="T88" i="1"/>
  <c r="U88" i="1" s="1"/>
  <c r="I89" i="1"/>
  <c r="J89" i="1"/>
  <c r="O89" i="1"/>
  <c r="Q89" i="1"/>
  <c r="T89" i="1"/>
  <c r="U89" i="1" s="1"/>
  <c r="I90" i="1"/>
  <c r="J90" i="1"/>
  <c r="V90" i="1" s="1"/>
  <c r="W90" i="1" s="1"/>
  <c r="O90" i="1"/>
  <c r="Q90" i="1"/>
  <c r="T90" i="1"/>
  <c r="U90" i="1" s="1"/>
  <c r="I91" i="1"/>
  <c r="J91" i="1"/>
  <c r="O91" i="1"/>
  <c r="Q91" i="1"/>
  <c r="T91" i="1"/>
  <c r="U91" i="1" s="1"/>
  <c r="I92" i="1"/>
  <c r="J92" i="1"/>
  <c r="V92" i="1" s="1"/>
  <c r="O92" i="1"/>
  <c r="Q92" i="1"/>
  <c r="T92" i="1"/>
  <c r="U92" i="1" s="1"/>
  <c r="I93" i="1"/>
  <c r="J93" i="1"/>
  <c r="V93" i="1" s="1"/>
  <c r="O93" i="1"/>
  <c r="Q93" i="1"/>
  <c r="T93" i="1"/>
  <c r="U93" i="1" s="1"/>
  <c r="I94" i="1"/>
  <c r="J94" i="1"/>
  <c r="V94" i="1" s="1"/>
  <c r="O94" i="1"/>
  <c r="Q94" i="1"/>
  <c r="T94" i="1"/>
  <c r="U94" i="1" s="1"/>
  <c r="I95" i="1"/>
  <c r="J95" i="1"/>
  <c r="K95" i="1" s="1"/>
  <c r="O95" i="1"/>
  <c r="Q95" i="1"/>
  <c r="T95" i="1"/>
  <c r="U95" i="1" s="1"/>
  <c r="I96" i="1"/>
  <c r="J96" i="1"/>
  <c r="O96" i="1"/>
  <c r="Q96" i="1"/>
  <c r="T96" i="1"/>
  <c r="U96" i="1" s="1"/>
  <c r="I97" i="1"/>
  <c r="J97" i="1"/>
  <c r="O97" i="1"/>
  <c r="Q97" i="1"/>
  <c r="T97" i="1"/>
  <c r="U97" i="1" s="1"/>
  <c r="I98" i="1"/>
  <c r="J98" i="1"/>
  <c r="V98" i="1" s="1"/>
  <c r="W98" i="1" s="1"/>
  <c r="O98" i="1"/>
  <c r="Q98" i="1"/>
  <c r="T98" i="1"/>
  <c r="U98" i="1" s="1"/>
  <c r="I99" i="1"/>
  <c r="J99" i="1"/>
  <c r="V99" i="1" s="1"/>
  <c r="O99" i="1"/>
  <c r="Q99" i="1"/>
  <c r="T99" i="1"/>
  <c r="U99" i="1" s="1"/>
  <c r="I100" i="1"/>
  <c r="J100" i="1"/>
  <c r="O100" i="1"/>
  <c r="Q100" i="1"/>
  <c r="T100" i="1"/>
  <c r="U100" i="1" s="1"/>
  <c r="I101" i="1"/>
  <c r="J101" i="1"/>
  <c r="V101" i="1" s="1"/>
  <c r="W101" i="1" s="1"/>
  <c r="O101" i="1"/>
  <c r="Q101" i="1"/>
  <c r="T101" i="1"/>
  <c r="U101" i="1" s="1"/>
  <c r="I102" i="1"/>
  <c r="J102" i="1"/>
  <c r="V102" i="1" s="1"/>
  <c r="O102" i="1"/>
  <c r="Q102" i="1"/>
  <c r="T102" i="1"/>
  <c r="U102" i="1" s="1"/>
  <c r="I103" i="1"/>
  <c r="J103" i="1"/>
  <c r="O103" i="1"/>
  <c r="Q103" i="1"/>
  <c r="T103" i="1"/>
  <c r="U103" i="1" s="1"/>
  <c r="I104" i="1"/>
  <c r="K104" i="1"/>
  <c r="O104" i="1"/>
  <c r="Q104" i="1"/>
  <c r="T104" i="1"/>
  <c r="U104" i="1" s="1"/>
  <c r="V104" i="1"/>
  <c r="W104" i="1" s="1"/>
  <c r="O105" i="1"/>
  <c r="Q105" i="1"/>
  <c r="AA105" i="1"/>
  <c r="AB105" i="1" s="1"/>
  <c r="I106" i="1"/>
  <c r="J106" i="1"/>
  <c r="K106" i="1" s="1"/>
  <c r="O106" i="1"/>
  <c r="Q106" i="1"/>
  <c r="T106" i="1"/>
  <c r="U106" i="1" s="1"/>
  <c r="I107" i="1"/>
  <c r="J107" i="1"/>
  <c r="O107" i="1"/>
  <c r="Q107" i="1"/>
  <c r="T107" i="1"/>
  <c r="U107" i="1" s="1"/>
  <c r="I108" i="1"/>
  <c r="J108" i="1"/>
  <c r="O108" i="1"/>
  <c r="Q108" i="1"/>
  <c r="T108" i="1"/>
  <c r="U108" i="1" s="1"/>
  <c r="I109" i="1"/>
  <c r="J109" i="1"/>
  <c r="K109" i="1" s="1"/>
  <c r="O109" i="1"/>
  <c r="Q109" i="1"/>
  <c r="T109" i="1"/>
  <c r="U109" i="1" s="1"/>
  <c r="I110" i="1"/>
  <c r="J110" i="1"/>
  <c r="K110" i="1" s="1"/>
  <c r="O110" i="1"/>
  <c r="Q110" i="1"/>
  <c r="T110" i="1"/>
  <c r="U110" i="1" s="1"/>
  <c r="I111" i="1"/>
  <c r="J111" i="1"/>
  <c r="V111" i="1" s="1"/>
  <c r="O111" i="1"/>
  <c r="Q111" i="1"/>
  <c r="T111" i="1"/>
  <c r="U111" i="1" s="1"/>
  <c r="I112" i="1"/>
  <c r="J112" i="1"/>
  <c r="V112" i="1" s="1"/>
  <c r="O112" i="1"/>
  <c r="Q112" i="1"/>
  <c r="T112" i="1"/>
  <c r="U112" i="1" s="1"/>
  <c r="I113" i="1"/>
  <c r="J113" i="1"/>
  <c r="V113" i="1" s="1"/>
  <c r="W113" i="1" s="1"/>
  <c r="O113" i="1"/>
  <c r="Q113" i="1"/>
  <c r="T113" i="1"/>
  <c r="U113" i="1" s="1"/>
  <c r="I114" i="1"/>
  <c r="J114" i="1"/>
  <c r="K114" i="1" s="1"/>
  <c r="O114" i="1"/>
  <c r="Q114" i="1"/>
  <c r="T114" i="1"/>
  <c r="U114" i="1" s="1"/>
  <c r="I115" i="1"/>
  <c r="J115" i="1"/>
  <c r="O115" i="1"/>
  <c r="Q115" i="1"/>
  <c r="T115" i="1"/>
  <c r="U115" i="1" s="1"/>
  <c r="I116" i="1"/>
  <c r="J116" i="1"/>
  <c r="O116" i="1"/>
  <c r="Q116" i="1"/>
  <c r="T116" i="1"/>
  <c r="U116" i="1" s="1"/>
  <c r="I117" i="1"/>
  <c r="J117" i="1"/>
  <c r="K117" i="1" s="1"/>
  <c r="O117" i="1"/>
  <c r="Q117" i="1"/>
  <c r="T117" i="1"/>
  <c r="U117" i="1" s="1"/>
  <c r="I118" i="1"/>
  <c r="J118" i="1"/>
  <c r="K118" i="1" s="1"/>
  <c r="O118" i="1"/>
  <c r="Q118" i="1"/>
  <c r="T118" i="1"/>
  <c r="U118" i="1" s="1"/>
  <c r="I119" i="1"/>
  <c r="J119" i="1"/>
  <c r="K119" i="1" s="1"/>
  <c r="O119" i="1"/>
  <c r="Q119" i="1"/>
  <c r="T119" i="1"/>
  <c r="U119" i="1" s="1"/>
  <c r="I120" i="1"/>
  <c r="J120" i="1"/>
  <c r="V120" i="1" s="1"/>
  <c r="W120" i="1" s="1"/>
  <c r="O120" i="1"/>
  <c r="Q120" i="1"/>
  <c r="T120" i="1"/>
  <c r="U120" i="1" s="1"/>
  <c r="I121" i="1"/>
  <c r="J121" i="1"/>
  <c r="V121" i="1" s="1"/>
  <c r="O121" i="1"/>
  <c r="Q121" i="1"/>
  <c r="T121" i="1"/>
  <c r="U121" i="1" s="1"/>
  <c r="I122" i="1"/>
  <c r="J122" i="1"/>
  <c r="V122" i="1" s="1"/>
  <c r="O122" i="1"/>
  <c r="Q122" i="1"/>
  <c r="T122" i="1"/>
  <c r="U122" i="1" s="1"/>
  <c r="I123" i="1"/>
  <c r="J123" i="1"/>
  <c r="V123" i="1" s="1"/>
  <c r="O123" i="1"/>
  <c r="Q123" i="1"/>
  <c r="T123" i="1"/>
  <c r="U123" i="1" s="1"/>
  <c r="I124" i="1"/>
  <c r="J124" i="1"/>
  <c r="V124" i="1" s="1"/>
  <c r="Z124" i="1" s="1"/>
  <c r="AA124" i="1" s="1"/>
  <c r="O124" i="1"/>
  <c r="Q124" i="1"/>
  <c r="T124" i="1"/>
  <c r="U124" i="1" s="1"/>
  <c r="I125" i="1"/>
  <c r="J125" i="1"/>
  <c r="V125" i="1" s="1"/>
  <c r="W125" i="1" s="1"/>
  <c r="O125" i="1"/>
  <c r="Q125" i="1"/>
  <c r="T125" i="1"/>
  <c r="U125" i="1" s="1"/>
  <c r="I126" i="1"/>
  <c r="K126" i="1"/>
  <c r="L126" i="1" s="1"/>
  <c r="O126" i="1"/>
  <c r="Q126" i="1"/>
  <c r="T126" i="1"/>
  <c r="U126" i="1" s="1"/>
  <c r="V126" i="1"/>
  <c r="W126" i="1" s="1"/>
  <c r="AA126" i="1"/>
  <c r="I127" i="1"/>
  <c r="K127" i="1"/>
  <c r="O127" i="1"/>
  <c r="Q127" i="1"/>
  <c r="T127" i="1"/>
  <c r="U127" i="1" s="1"/>
  <c r="V127" i="1"/>
  <c r="W127" i="1" s="1"/>
  <c r="AA127" i="1"/>
  <c r="I128" i="1"/>
  <c r="K128" i="1"/>
  <c r="O128" i="1"/>
  <c r="Q128" i="1"/>
  <c r="T128" i="1"/>
  <c r="U128" i="1" s="1"/>
  <c r="V128" i="1"/>
  <c r="W128" i="1" s="1"/>
  <c r="AA128" i="1"/>
  <c r="I129" i="1"/>
  <c r="K129" i="1"/>
  <c r="O129" i="1"/>
  <c r="Q129" i="1"/>
  <c r="T129" i="1"/>
  <c r="U129" i="1" s="1"/>
  <c r="W129" i="1"/>
  <c r="AA129" i="1"/>
  <c r="I130" i="1"/>
  <c r="K130" i="1"/>
  <c r="O130" i="1"/>
  <c r="Q130" i="1"/>
  <c r="T130" i="1"/>
  <c r="U130" i="1" s="1"/>
  <c r="V130" i="1"/>
  <c r="W130" i="1" s="1"/>
  <c r="I131" i="1"/>
  <c r="K131" i="1"/>
  <c r="O131" i="1"/>
  <c r="Q131" i="1"/>
  <c r="T131" i="1"/>
  <c r="U131" i="1" s="1"/>
  <c r="V131" i="1"/>
  <c r="W131" i="1" s="1"/>
  <c r="AA131" i="1"/>
  <c r="I132" i="1"/>
  <c r="K132" i="1"/>
  <c r="O132" i="1"/>
  <c r="Q132" i="1"/>
  <c r="T132" i="1"/>
  <c r="U132" i="1" s="1"/>
  <c r="V132" i="1"/>
  <c r="W132" i="1" s="1"/>
  <c r="AA132" i="1"/>
  <c r="I133" i="1"/>
  <c r="K133" i="1"/>
  <c r="O133" i="1"/>
  <c r="Q133" i="1"/>
  <c r="T133" i="1"/>
  <c r="U133" i="1" s="1"/>
  <c r="V133" i="1"/>
  <c r="W133" i="1" s="1"/>
  <c r="AA133" i="1"/>
  <c r="I134" i="1"/>
  <c r="K134" i="1"/>
  <c r="O134" i="1"/>
  <c r="Q134" i="1"/>
  <c r="T134" i="1"/>
  <c r="U134" i="1" s="1"/>
  <c r="V134" i="1"/>
  <c r="W134" i="1" s="1"/>
  <c r="AA134" i="1"/>
  <c r="I135" i="1"/>
  <c r="K135" i="1"/>
  <c r="O135" i="1"/>
  <c r="Q135" i="1"/>
  <c r="T135" i="1"/>
  <c r="U135" i="1" s="1"/>
  <c r="V135" i="1"/>
  <c r="W135" i="1" s="1"/>
  <c r="AA135" i="1"/>
  <c r="I136" i="1"/>
  <c r="K136" i="1"/>
  <c r="O136" i="1"/>
  <c r="Q136" i="1"/>
  <c r="T136" i="1"/>
  <c r="U136" i="1" s="1"/>
  <c r="V136" i="1"/>
  <c r="W136" i="1" s="1"/>
  <c r="AA136" i="1"/>
  <c r="I137" i="1"/>
  <c r="K137" i="1"/>
  <c r="O137" i="1"/>
  <c r="Q137" i="1"/>
  <c r="T137" i="1"/>
  <c r="U137" i="1" s="1"/>
  <c r="V137" i="1"/>
  <c r="W137" i="1" s="1"/>
  <c r="AA137" i="1"/>
  <c r="I138" i="1"/>
  <c r="K138" i="1"/>
  <c r="O138" i="1"/>
  <c r="Q138" i="1"/>
  <c r="T138" i="1"/>
  <c r="U138" i="1" s="1"/>
  <c r="V138" i="1"/>
  <c r="W138" i="1" s="1"/>
  <c r="AA138" i="1"/>
  <c r="I139" i="1"/>
  <c r="K139" i="1"/>
  <c r="O139" i="1"/>
  <c r="Q139" i="1"/>
  <c r="T139" i="1"/>
  <c r="U139" i="1" s="1"/>
  <c r="V139" i="1"/>
  <c r="W139" i="1" s="1"/>
  <c r="AA139" i="1"/>
  <c r="I140" i="1"/>
  <c r="K140" i="1"/>
  <c r="O140" i="1"/>
  <c r="Q140" i="1"/>
  <c r="T140" i="1"/>
  <c r="U140" i="1" s="1"/>
  <c r="V140" i="1"/>
  <c r="W140" i="1" s="1"/>
  <c r="AA140" i="1"/>
  <c r="I141" i="1"/>
  <c r="K141" i="1"/>
  <c r="O141" i="1"/>
  <c r="Q141" i="1"/>
  <c r="T141" i="1"/>
  <c r="U141" i="1" s="1"/>
  <c r="V141" i="1"/>
  <c r="W141" i="1" s="1"/>
  <c r="AA141" i="1"/>
  <c r="I142" i="1"/>
  <c r="K142" i="1"/>
  <c r="O142" i="1"/>
  <c r="Q142" i="1"/>
  <c r="T142" i="1"/>
  <c r="U142" i="1" s="1"/>
  <c r="V142" i="1"/>
  <c r="W142" i="1" s="1"/>
  <c r="AA142" i="1"/>
  <c r="I143" i="1"/>
  <c r="K143" i="1"/>
  <c r="O143" i="1"/>
  <c r="Q143" i="1"/>
  <c r="T143" i="1"/>
  <c r="U143" i="1" s="1"/>
  <c r="V143" i="1"/>
  <c r="W143" i="1" s="1"/>
  <c r="AA143" i="1"/>
  <c r="I144" i="1"/>
  <c r="K144" i="1"/>
  <c r="O144" i="1"/>
  <c r="Q144" i="1"/>
  <c r="T144" i="1"/>
  <c r="U144" i="1" s="1"/>
  <c r="V144" i="1"/>
  <c r="W144" i="1" s="1"/>
  <c r="AA144" i="1"/>
  <c r="I145" i="1"/>
  <c r="K145" i="1"/>
  <c r="O145" i="1"/>
  <c r="Q145" i="1"/>
  <c r="T145" i="1"/>
  <c r="U145" i="1" s="1"/>
  <c r="V145" i="1"/>
  <c r="W145" i="1" s="1"/>
  <c r="AA145" i="1"/>
  <c r="I146" i="1"/>
  <c r="K146" i="1"/>
  <c r="O146" i="1"/>
  <c r="Q146" i="1"/>
  <c r="T146" i="1"/>
  <c r="U146" i="1" s="1"/>
  <c r="V146" i="1"/>
  <c r="W146" i="1" s="1"/>
  <c r="AA146" i="1"/>
  <c r="I147" i="1"/>
  <c r="K147" i="1"/>
  <c r="O147" i="1"/>
  <c r="Q147" i="1"/>
  <c r="T147" i="1"/>
  <c r="U147" i="1" s="1"/>
  <c r="V147" i="1"/>
  <c r="W147" i="1" s="1"/>
  <c r="AA147" i="1"/>
  <c r="I148" i="1"/>
  <c r="K148" i="1"/>
  <c r="O148" i="1"/>
  <c r="Q148" i="1"/>
  <c r="T148" i="1"/>
  <c r="U148" i="1" s="1"/>
  <c r="V148" i="1"/>
  <c r="W148" i="1" s="1"/>
  <c r="AA148" i="1"/>
  <c r="I149" i="1"/>
  <c r="K149" i="1"/>
  <c r="O149" i="1"/>
  <c r="Q149" i="1"/>
  <c r="T149" i="1"/>
  <c r="U149" i="1" s="1"/>
  <c r="V149" i="1"/>
  <c r="W149" i="1" s="1"/>
  <c r="AA149" i="1"/>
  <c r="I150" i="1"/>
  <c r="K150" i="1"/>
  <c r="O150" i="1"/>
  <c r="Q150" i="1"/>
  <c r="T150" i="1"/>
  <c r="U150" i="1" s="1"/>
  <c r="V150" i="1"/>
  <c r="W150" i="1" s="1"/>
  <c r="I151" i="1"/>
  <c r="K151" i="1"/>
  <c r="O151" i="1"/>
  <c r="Q151" i="1"/>
  <c r="T151" i="1"/>
  <c r="U151" i="1" s="1"/>
  <c r="V151" i="1"/>
  <c r="Z151" i="1" s="1"/>
  <c r="AA151" i="1" s="1"/>
  <c r="I152" i="1"/>
  <c r="K152" i="1"/>
  <c r="O152" i="1"/>
  <c r="Q152" i="1"/>
  <c r="T152" i="1"/>
  <c r="U152" i="1" s="1"/>
  <c r="V152" i="1"/>
  <c r="W152" i="1" s="1"/>
  <c r="I153" i="1"/>
  <c r="K153" i="1"/>
  <c r="O153" i="1"/>
  <c r="Q153" i="1"/>
  <c r="T153" i="1"/>
  <c r="U153" i="1" s="1"/>
  <c r="V153" i="1"/>
  <c r="W153" i="1" s="1"/>
  <c r="AA153" i="1"/>
  <c r="I154" i="1"/>
  <c r="K154" i="1"/>
  <c r="O154" i="1"/>
  <c r="Q154" i="1"/>
  <c r="T154" i="1"/>
  <c r="U154" i="1" s="1"/>
  <c r="V154" i="1"/>
  <c r="Z154" i="1" s="1"/>
  <c r="AA154" i="1" s="1"/>
  <c r="I155" i="1"/>
  <c r="K155" i="1"/>
  <c r="O155" i="1"/>
  <c r="Q155" i="1"/>
  <c r="T155" i="1"/>
  <c r="U155" i="1" s="1"/>
  <c r="V155" i="1"/>
  <c r="W155" i="1" s="1"/>
  <c r="I156" i="1"/>
  <c r="K156" i="1"/>
  <c r="O156" i="1"/>
  <c r="Q156" i="1"/>
  <c r="T156" i="1"/>
  <c r="U156" i="1" s="1"/>
  <c r="V156" i="1"/>
  <c r="Z156" i="1" s="1"/>
  <c r="AA156" i="1" s="1"/>
  <c r="I157" i="1"/>
  <c r="K157" i="1"/>
  <c r="O157" i="1"/>
  <c r="Q157" i="1"/>
  <c r="T157" i="1"/>
  <c r="U157" i="1" s="1"/>
  <c r="V157" i="1"/>
  <c r="I158" i="1"/>
  <c r="K158" i="1"/>
  <c r="O158" i="1"/>
  <c r="Q158" i="1"/>
  <c r="T158" i="1"/>
  <c r="U158" i="1" s="1"/>
  <c r="V158" i="1"/>
  <c r="I159" i="1"/>
  <c r="K159" i="1"/>
  <c r="O159" i="1"/>
  <c r="Q159" i="1"/>
  <c r="T159" i="1"/>
  <c r="U159" i="1" s="1"/>
  <c r="V159" i="1"/>
  <c r="W159" i="1" s="1"/>
  <c r="I160" i="1"/>
  <c r="K160" i="1"/>
  <c r="O160" i="1"/>
  <c r="Q160" i="1"/>
  <c r="T160" i="1"/>
  <c r="U160" i="1" s="1"/>
  <c r="V160" i="1"/>
  <c r="Z160" i="1" s="1"/>
  <c r="AA160" i="1" s="1"/>
  <c r="I161" i="1"/>
  <c r="K161" i="1"/>
  <c r="O161" i="1"/>
  <c r="Q161" i="1"/>
  <c r="T161" i="1"/>
  <c r="U161" i="1" s="1"/>
  <c r="V161" i="1"/>
  <c r="W161" i="1" s="1"/>
  <c r="I162" i="1"/>
  <c r="K162" i="1"/>
  <c r="O162" i="1"/>
  <c r="Q162" i="1"/>
  <c r="T162" i="1"/>
  <c r="U162" i="1" s="1"/>
  <c r="V162" i="1"/>
  <c r="Z162" i="1" s="1"/>
  <c r="AA162" i="1" s="1"/>
  <c r="I163" i="1"/>
  <c r="K163" i="1"/>
  <c r="O163" i="1"/>
  <c r="Q163" i="1"/>
  <c r="T163" i="1"/>
  <c r="U163" i="1" s="1"/>
  <c r="V163" i="1"/>
  <c r="W163" i="1" s="1"/>
  <c r="I164" i="1"/>
  <c r="K164" i="1"/>
  <c r="O164" i="1"/>
  <c r="Q164" i="1"/>
  <c r="T164" i="1"/>
  <c r="U164" i="1" s="1"/>
  <c r="V164" i="1"/>
  <c r="Z164" i="1" s="1"/>
  <c r="AA164" i="1" s="1"/>
  <c r="I165" i="1"/>
  <c r="K165" i="1"/>
  <c r="O165" i="1"/>
  <c r="Q165" i="1"/>
  <c r="T165" i="1"/>
  <c r="U165" i="1" s="1"/>
  <c r="V165" i="1"/>
  <c r="W165" i="1" s="1"/>
  <c r="I166" i="1"/>
  <c r="K166" i="1"/>
  <c r="O166" i="1"/>
  <c r="Q166" i="1"/>
  <c r="T166" i="1"/>
  <c r="U166" i="1" s="1"/>
  <c r="V166" i="1"/>
  <c r="Z166" i="1" s="1"/>
  <c r="AA166" i="1" s="1"/>
  <c r="I167" i="1"/>
  <c r="K167" i="1"/>
  <c r="O167" i="1"/>
  <c r="Q167" i="1"/>
  <c r="T167" i="1"/>
  <c r="U167" i="1" s="1"/>
  <c r="V167" i="1"/>
  <c r="W167" i="1" s="1"/>
  <c r="AA167" i="1"/>
  <c r="I168" i="1"/>
  <c r="K168" i="1"/>
  <c r="O168" i="1"/>
  <c r="Q168" i="1"/>
  <c r="T168" i="1"/>
  <c r="U168" i="1" s="1"/>
  <c r="V168" i="1"/>
  <c r="Z168" i="1" s="1"/>
  <c r="AA168" i="1" s="1"/>
  <c r="I169" i="1"/>
  <c r="K169" i="1"/>
  <c r="O169" i="1"/>
  <c r="Q169" i="1"/>
  <c r="T169" i="1"/>
  <c r="U169" i="1" s="1"/>
  <c r="V169" i="1"/>
  <c r="I170" i="1"/>
  <c r="K170" i="1"/>
  <c r="O170" i="1"/>
  <c r="Q170" i="1"/>
  <c r="T170" i="1"/>
  <c r="U170" i="1" s="1"/>
  <c r="V170" i="1"/>
  <c r="W170" i="1" s="1"/>
  <c r="AA170" i="1"/>
  <c r="I171" i="1"/>
  <c r="K171" i="1"/>
  <c r="O171" i="1"/>
  <c r="Q171" i="1"/>
  <c r="T171" i="1"/>
  <c r="U171" i="1" s="1"/>
  <c r="V171" i="1"/>
  <c r="Z171" i="1" s="1"/>
  <c r="AA171" i="1" s="1"/>
  <c r="I172" i="1"/>
  <c r="K172" i="1"/>
  <c r="O172" i="1"/>
  <c r="Q172" i="1"/>
  <c r="T172" i="1"/>
  <c r="U172" i="1" s="1"/>
  <c r="V172" i="1"/>
  <c r="Z172" i="1" s="1"/>
  <c r="AA172" i="1" s="1"/>
  <c r="I173" i="1"/>
  <c r="K173" i="1"/>
  <c r="O173" i="1"/>
  <c r="Q173" i="1"/>
  <c r="T173" i="1"/>
  <c r="U173" i="1" s="1"/>
  <c r="V173" i="1"/>
  <c r="I174" i="1"/>
  <c r="K174" i="1"/>
  <c r="O174" i="1"/>
  <c r="Q174" i="1"/>
  <c r="T174" i="1"/>
  <c r="U174" i="1" s="1"/>
  <c r="V174" i="1"/>
  <c r="Z174" i="1" s="1"/>
  <c r="AA174" i="1" s="1"/>
  <c r="I175" i="1"/>
  <c r="K175" i="1"/>
  <c r="O175" i="1"/>
  <c r="Q175" i="1"/>
  <c r="T175" i="1"/>
  <c r="U175" i="1" s="1"/>
  <c r="V175" i="1"/>
  <c r="Z175" i="1" s="1"/>
  <c r="AA175" i="1" s="1"/>
  <c r="I176" i="1"/>
  <c r="K176" i="1"/>
  <c r="O176" i="1"/>
  <c r="Q176" i="1"/>
  <c r="T176" i="1"/>
  <c r="U176" i="1" s="1"/>
  <c r="W176" i="1"/>
  <c r="AA176" i="1"/>
  <c r="I177" i="1"/>
  <c r="K177" i="1"/>
  <c r="O177" i="1"/>
  <c r="Q177" i="1"/>
  <c r="T177" i="1"/>
  <c r="U177" i="1" s="1"/>
  <c r="V177" i="1"/>
  <c r="W177" i="1" s="1"/>
  <c r="AA177" i="1"/>
  <c r="I178" i="1"/>
  <c r="K178" i="1"/>
  <c r="O178" i="1"/>
  <c r="Q178" i="1"/>
  <c r="T178" i="1"/>
  <c r="U178" i="1" s="1"/>
  <c r="V178" i="1"/>
  <c r="W178" i="1" s="1"/>
  <c r="AA178" i="1"/>
  <c r="I179" i="1"/>
  <c r="K179" i="1"/>
  <c r="O179" i="1"/>
  <c r="Q179" i="1"/>
  <c r="T179" i="1"/>
  <c r="U179" i="1"/>
  <c r="V179" i="1"/>
  <c r="I180" i="1"/>
  <c r="K180" i="1"/>
  <c r="O180" i="1"/>
  <c r="Q180" i="1"/>
  <c r="T180" i="1"/>
  <c r="U180" i="1" s="1"/>
  <c r="V180" i="1"/>
  <c r="W180" i="1" s="1"/>
  <c r="AA180" i="1"/>
  <c r="I181" i="1"/>
  <c r="K181" i="1"/>
  <c r="O181" i="1"/>
  <c r="Q181" i="1"/>
  <c r="T181" i="1"/>
  <c r="U181" i="1" s="1"/>
  <c r="V181" i="1"/>
  <c r="W181" i="1" s="1"/>
  <c r="AA181" i="1"/>
  <c r="I182" i="1"/>
  <c r="K182" i="1"/>
  <c r="O182" i="1"/>
  <c r="Q182" i="1"/>
  <c r="T182" i="1"/>
  <c r="U182" i="1" s="1"/>
  <c r="V182" i="1"/>
  <c r="W182" i="1" s="1"/>
  <c r="AA182" i="1"/>
  <c r="I183" i="1"/>
  <c r="K183" i="1"/>
  <c r="O183" i="1"/>
  <c r="Q183" i="1"/>
  <c r="T183" i="1"/>
  <c r="U183" i="1" s="1"/>
  <c r="V183" i="1"/>
  <c r="W183" i="1" s="1"/>
  <c r="I184" i="1"/>
  <c r="K184" i="1"/>
  <c r="O184" i="1"/>
  <c r="Q184" i="1"/>
  <c r="T184" i="1"/>
  <c r="U184" i="1" s="1"/>
  <c r="V184" i="1"/>
  <c r="W184" i="1" s="1"/>
  <c r="AA184" i="1"/>
  <c r="I185" i="1"/>
  <c r="K185" i="1"/>
  <c r="O185" i="1"/>
  <c r="Q185" i="1"/>
  <c r="T185" i="1"/>
  <c r="U185" i="1" s="1"/>
  <c r="V185" i="1"/>
  <c r="W185" i="1" s="1"/>
  <c r="I186" i="1"/>
  <c r="K186" i="1"/>
  <c r="O186" i="1"/>
  <c r="Q186" i="1"/>
  <c r="T186" i="1"/>
  <c r="U186" i="1" s="1"/>
  <c r="V186" i="1"/>
  <c r="W186" i="1" s="1"/>
  <c r="AA186" i="1"/>
  <c r="I187" i="1"/>
  <c r="K187" i="1"/>
  <c r="O187" i="1"/>
  <c r="Q187" i="1"/>
  <c r="T187" i="1"/>
  <c r="U187" i="1" s="1"/>
  <c r="V187" i="1"/>
  <c r="W187" i="1" s="1"/>
  <c r="AA187" i="1"/>
  <c r="I188" i="1"/>
  <c r="K188" i="1"/>
  <c r="O188" i="1"/>
  <c r="Q188" i="1"/>
  <c r="T188" i="1"/>
  <c r="U188" i="1" s="1"/>
  <c r="V188" i="1"/>
  <c r="W188" i="1" s="1"/>
  <c r="AA188" i="1"/>
  <c r="I189" i="1"/>
  <c r="K189" i="1"/>
  <c r="O189" i="1"/>
  <c r="Q189" i="1"/>
  <c r="T189" i="1"/>
  <c r="U189" i="1" s="1"/>
  <c r="V189" i="1"/>
  <c r="W189" i="1" s="1"/>
  <c r="AA189" i="1"/>
  <c r="I190" i="1"/>
  <c r="K190" i="1"/>
  <c r="O190" i="1"/>
  <c r="Q190" i="1"/>
  <c r="T190" i="1"/>
  <c r="U190" i="1" s="1"/>
  <c r="V190" i="1"/>
  <c r="W190" i="1" s="1"/>
  <c r="AA190" i="1"/>
  <c r="I191" i="1"/>
  <c r="K191" i="1"/>
  <c r="O191" i="1"/>
  <c r="Q191" i="1"/>
  <c r="T191" i="1"/>
  <c r="U191" i="1" s="1"/>
  <c r="V191" i="1"/>
  <c r="W191" i="1" s="1"/>
  <c r="AA191" i="1"/>
  <c r="I192" i="1"/>
  <c r="K192" i="1"/>
  <c r="O192" i="1"/>
  <c r="Q192" i="1"/>
  <c r="T192" i="1"/>
  <c r="U192" i="1" s="1"/>
  <c r="V192" i="1"/>
  <c r="W192" i="1" s="1"/>
  <c r="AA192" i="1"/>
  <c r="I193" i="1"/>
  <c r="K193" i="1"/>
  <c r="O193" i="1"/>
  <c r="Q193" i="1"/>
  <c r="T193" i="1"/>
  <c r="U193" i="1" s="1"/>
  <c r="V193" i="1"/>
  <c r="W193" i="1" s="1"/>
  <c r="AA193" i="1"/>
  <c r="I194" i="1"/>
  <c r="K194" i="1"/>
  <c r="O194" i="1"/>
  <c r="Q194" i="1"/>
  <c r="T194" i="1"/>
  <c r="U194" i="1" s="1"/>
  <c r="V194" i="1"/>
  <c r="W194" i="1" s="1"/>
  <c r="AA194" i="1"/>
  <c r="I195" i="1"/>
  <c r="K195" i="1"/>
  <c r="O195" i="1"/>
  <c r="Q195" i="1"/>
  <c r="T195" i="1"/>
  <c r="U195" i="1" s="1"/>
  <c r="V195" i="1"/>
  <c r="W195" i="1" s="1"/>
  <c r="AA195" i="1"/>
  <c r="I196" i="1"/>
  <c r="K196" i="1"/>
  <c r="O196" i="1"/>
  <c r="Q196" i="1"/>
  <c r="T196" i="1"/>
  <c r="U196" i="1" s="1"/>
  <c r="V196" i="1"/>
  <c r="W196" i="1" s="1"/>
  <c r="AA196" i="1"/>
  <c r="I197" i="1"/>
  <c r="K197" i="1"/>
  <c r="O197" i="1"/>
  <c r="Q197" i="1"/>
  <c r="T197" i="1"/>
  <c r="U197" i="1" s="1"/>
  <c r="V197" i="1"/>
  <c r="W197" i="1" s="1"/>
  <c r="AA197" i="1"/>
  <c r="I198" i="1"/>
  <c r="K198" i="1"/>
  <c r="O198" i="1"/>
  <c r="Q198" i="1"/>
  <c r="T198" i="1"/>
  <c r="U198" i="1" s="1"/>
  <c r="V198" i="1"/>
  <c r="W198" i="1" s="1"/>
  <c r="AA198" i="1"/>
  <c r="I199" i="1"/>
  <c r="K199" i="1"/>
  <c r="O199" i="1"/>
  <c r="Q199" i="1"/>
  <c r="T199" i="1"/>
  <c r="U199" i="1" s="1"/>
  <c r="V199" i="1"/>
  <c r="Z199" i="1" s="1"/>
  <c r="AA199" i="1" s="1"/>
  <c r="I200" i="1"/>
  <c r="K200" i="1"/>
  <c r="O200" i="1"/>
  <c r="Q200" i="1"/>
  <c r="T200" i="1"/>
  <c r="U200" i="1" s="1"/>
  <c r="V200" i="1"/>
  <c r="Z200" i="1" s="1"/>
  <c r="AA200" i="1" s="1"/>
  <c r="I201" i="1"/>
  <c r="K201" i="1"/>
  <c r="O201" i="1"/>
  <c r="Q201" i="1"/>
  <c r="T201" i="1"/>
  <c r="U201" i="1" s="1"/>
  <c r="V201" i="1"/>
  <c r="W201" i="1" s="1"/>
  <c r="I202" i="1"/>
  <c r="K202" i="1"/>
  <c r="O202" i="1"/>
  <c r="Q202" i="1"/>
  <c r="T202" i="1"/>
  <c r="U202" i="1" s="1"/>
  <c r="V202" i="1"/>
  <c r="W202" i="1" s="1"/>
  <c r="AA202" i="1"/>
  <c r="I203" i="1"/>
  <c r="K203" i="1"/>
  <c r="O203" i="1"/>
  <c r="Q203" i="1"/>
  <c r="T203" i="1"/>
  <c r="U203" i="1" s="1"/>
  <c r="V203" i="1"/>
  <c r="Z203" i="1" s="1"/>
  <c r="AA203" i="1" s="1"/>
  <c r="I204" i="1"/>
  <c r="K204" i="1"/>
  <c r="O204" i="1"/>
  <c r="Q204" i="1"/>
  <c r="T204" i="1"/>
  <c r="U204" i="1" s="1"/>
  <c r="V204" i="1"/>
  <c r="W204" i="1" s="1"/>
  <c r="I205" i="1"/>
  <c r="K205" i="1"/>
  <c r="O205" i="1"/>
  <c r="Q205" i="1"/>
  <c r="T205" i="1"/>
  <c r="U205" i="1" s="1"/>
  <c r="V205" i="1"/>
  <c r="W205" i="1" s="1"/>
  <c r="AA205" i="1"/>
  <c r="I206" i="1"/>
  <c r="K206" i="1"/>
  <c r="O206" i="1"/>
  <c r="Q206" i="1"/>
  <c r="T206" i="1"/>
  <c r="U206" i="1" s="1"/>
  <c r="V206" i="1"/>
  <c r="W206" i="1" s="1"/>
  <c r="AA206" i="1"/>
  <c r="I207" i="1"/>
  <c r="K207" i="1"/>
  <c r="O207" i="1"/>
  <c r="Q207" i="1"/>
  <c r="T207" i="1"/>
  <c r="U207" i="1" s="1"/>
  <c r="V207" i="1"/>
  <c r="W207" i="1" s="1"/>
  <c r="AA207" i="1"/>
  <c r="I208" i="1"/>
  <c r="K208" i="1"/>
  <c r="O208" i="1"/>
  <c r="Q208" i="1"/>
  <c r="T208" i="1"/>
  <c r="U208" i="1" s="1"/>
  <c r="V208" i="1"/>
  <c r="W208" i="1" s="1"/>
  <c r="AA208" i="1"/>
  <c r="I209" i="1"/>
  <c r="K209" i="1"/>
  <c r="O209" i="1"/>
  <c r="Q209" i="1"/>
  <c r="T209" i="1"/>
  <c r="U209" i="1" s="1"/>
  <c r="V209" i="1"/>
  <c r="W209" i="1" s="1"/>
  <c r="AA209" i="1"/>
  <c r="I210" i="1"/>
  <c r="K210" i="1"/>
  <c r="O210" i="1"/>
  <c r="Q210" i="1"/>
  <c r="T210" i="1"/>
  <c r="U210" i="1" s="1"/>
  <c r="V210" i="1"/>
  <c r="W210" i="1" s="1"/>
  <c r="AA210" i="1"/>
  <c r="I211" i="1"/>
  <c r="K211" i="1"/>
  <c r="O211" i="1"/>
  <c r="Q211" i="1"/>
  <c r="T211" i="1"/>
  <c r="U211" i="1" s="1"/>
  <c r="V211" i="1"/>
  <c r="W211" i="1" s="1"/>
  <c r="AA211" i="1"/>
  <c r="I212" i="1"/>
  <c r="K212" i="1"/>
  <c r="O212" i="1"/>
  <c r="Q212" i="1"/>
  <c r="T212" i="1"/>
  <c r="U212" i="1" s="1"/>
  <c r="V212" i="1"/>
  <c r="W212" i="1" s="1"/>
  <c r="AA212" i="1"/>
  <c r="I213" i="1"/>
  <c r="K213" i="1"/>
  <c r="O213" i="1"/>
  <c r="Q213" i="1"/>
  <c r="T213" i="1"/>
  <c r="U213" i="1" s="1"/>
  <c r="V213" i="1"/>
  <c r="W213" i="1" s="1"/>
  <c r="AA213" i="1"/>
  <c r="I214" i="1"/>
  <c r="K214" i="1"/>
  <c r="O214" i="1"/>
  <c r="Q214" i="1"/>
  <c r="T214" i="1"/>
  <c r="U214" i="1" s="1"/>
  <c r="V214" i="1"/>
  <c r="W214" i="1" s="1"/>
  <c r="AA214" i="1"/>
  <c r="I215" i="1"/>
  <c r="K215" i="1"/>
  <c r="O215" i="1"/>
  <c r="Q215" i="1"/>
  <c r="T215" i="1"/>
  <c r="U215" i="1" s="1"/>
  <c r="V215" i="1"/>
  <c r="W215" i="1" s="1"/>
  <c r="AA215" i="1"/>
  <c r="I216" i="1"/>
  <c r="K216" i="1"/>
  <c r="O216" i="1"/>
  <c r="Q216" i="1"/>
  <c r="T216" i="1"/>
  <c r="U216" i="1" s="1"/>
  <c r="V216" i="1"/>
  <c r="Z216" i="1" s="1"/>
  <c r="AA216" i="1" s="1"/>
  <c r="I217" i="1"/>
  <c r="K217" i="1"/>
  <c r="O217" i="1"/>
  <c r="Q217" i="1"/>
  <c r="T217" i="1"/>
  <c r="U217" i="1" s="1"/>
  <c r="V217" i="1"/>
  <c r="Z217" i="1" s="1"/>
  <c r="AA217" i="1" s="1"/>
  <c r="I218" i="1"/>
  <c r="K218" i="1"/>
  <c r="O218" i="1"/>
  <c r="Q218" i="1"/>
  <c r="T218" i="1"/>
  <c r="U218" i="1" s="1"/>
  <c r="V218" i="1"/>
  <c r="W218" i="1" s="1"/>
  <c r="AA218" i="1"/>
  <c r="H219" i="1"/>
  <c r="T219" i="1" s="1"/>
  <c r="U219" i="1" s="1"/>
  <c r="K219" i="1"/>
  <c r="O219" i="1"/>
  <c r="Q219" i="1"/>
  <c r="V219" i="1"/>
  <c r="W219" i="1" s="1"/>
  <c r="AA219" i="1"/>
  <c r="I220" i="1"/>
  <c r="K220" i="1"/>
  <c r="O220" i="1"/>
  <c r="Q220" i="1"/>
  <c r="T220" i="1"/>
  <c r="U220" i="1" s="1"/>
  <c r="V220" i="1"/>
  <c r="Z220" i="1" s="1"/>
  <c r="AA220" i="1" s="1"/>
  <c r="I221" i="1"/>
  <c r="K221" i="1"/>
  <c r="O221" i="1"/>
  <c r="Q221" i="1"/>
  <c r="T221" i="1"/>
  <c r="U221" i="1" s="1"/>
  <c r="V221" i="1"/>
  <c r="W221" i="1" s="1"/>
  <c r="I222" i="1"/>
  <c r="K222" i="1"/>
  <c r="O222" i="1"/>
  <c r="Q222" i="1"/>
  <c r="T222" i="1"/>
  <c r="U222" i="1" s="1"/>
  <c r="V222" i="1"/>
  <c r="W222" i="1" s="1"/>
  <c r="I223" i="1"/>
  <c r="K223" i="1"/>
  <c r="O223" i="1"/>
  <c r="Q223" i="1"/>
  <c r="T223" i="1"/>
  <c r="U223" i="1" s="1"/>
  <c r="V223" i="1"/>
  <c r="W223" i="1" s="1"/>
  <c r="I224" i="1"/>
  <c r="K224" i="1"/>
  <c r="O224" i="1"/>
  <c r="Q224" i="1"/>
  <c r="T224" i="1"/>
  <c r="U224" i="1" s="1"/>
  <c r="V224" i="1"/>
  <c r="W224" i="1" s="1"/>
  <c r="I225" i="1"/>
  <c r="K225" i="1"/>
  <c r="O225" i="1"/>
  <c r="Q225" i="1"/>
  <c r="T225" i="1"/>
  <c r="U225" i="1" s="1"/>
  <c r="V225" i="1"/>
  <c r="W225" i="1" s="1"/>
  <c r="I226" i="1"/>
  <c r="K226" i="1"/>
  <c r="O226" i="1"/>
  <c r="Q226" i="1"/>
  <c r="T226" i="1"/>
  <c r="U226" i="1" s="1"/>
  <c r="V226" i="1"/>
  <c r="W226" i="1" s="1"/>
  <c r="I227" i="1"/>
  <c r="K227" i="1"/>
  <c r="O227" i="1"/>
  <c r="Q227" i="1"/>
  <c r="T227" i="1"/>
  <c r="U227" i="1" s="1"/>
  <c r="V227" i="1"/>
  <c r="W227" i="1" s="1"/>
  <c r="AA227" i="1"/>
  <c r="I228" i="1"/>
  <c r="K228" i="1"/>
  <c r="O228" i="1"/>
  <c r="Q228" i="1"/>
  <c r="T228" i="1"/>
  <c r="U228" i="1" s="1"/>
  <c r="V228" i="1"/>
  <c r="W228" i="1" s="1"/>
  <c r="AA228" i="1"/>
  <c r="I229" i="1"/>
  <c r="K229" i="1"/>
  <c r="O229" i="1"/>
  <c r="Q229" i="1"/>
  <c r="T229" i="1"/>
  <c r="U229" i="1" s="1"/>
  <c r="V229" i="1"/>
  <c r="W229" i="1" s="1"/>
  <c r="AA229" i="1"/>
  <c r="I230" i="1"/>
  <c r="K230" i="1"/>
  <c r="O230" i="1"/>
  <c r="Q230" i="1"/>
  <c r="T230" i="1"/>
  <c r="U230" i="1" s="1"/>
  <c r="V230" i="1"/>
  <c r="W230" i="1" s="1"/>
  <c r="I231" i="1"/>
  <c r="K231" i="1"/>
  <c r="O231" i="1"/>
  <c r="Q231" i="1"/>
  <c r="T231" i="1"/>
  <c r="U231" i="1" s="1"/>
  <c r="V231" i="1"/>
  <c r="W231" i="1" s="1"/>
  <c r="AA231" i="1"/>
  <c r="I232" i="1"/>
  <c r="K232" i="1"/>
  <c r="O232" i="1"/>
  <c r="Q232" i="1"/>
  <c r="T232" i="1"/>
  <c r="U232" i="1" s="1"/>
  <c r="V232" i="1"/>
  <c r="W232" i="1" s="1"/>
  <c r="I233" i="1"/>
  <c r="K233" i="1"/>
  <c r="O233" i="1"/>
  <c r="Q233" i="1"/>
  <c r="T233" i="1"/>
  <c r="U233" i="1" s="1"/>
  <c r="V233" i="1"/>
  <c r="W233" i="1" s="1"/>
  <c r="I234" i="1"/>
  <c r="K234" i="1"/>
  <c r="O234" i="1"/>
  <c r="Q234" i="1"/>
  <c r="T234" i="1"/>
  <c r="U234" i="1" s="1"/>
  <c r="V234" i="1"/>
  <c r="W234" i="1" s="1"/>
  <c r="I235" i="1"/>
  <c r="K235" i="1"/>
  <c r="O235" i="1"/>
  <c r="Q235" i="1"/>
  <c r="T235" i="1"/>
  <c r="U235" i="1" s="1"/>
  <c r="V235" i="1"/>
  <c r="W235" i="1" s="1"/>
  <c r="AA235" i="1"/>
  <c r="I236" i="1"/>
  <c r="K236" i="1"/>
  <c r="O236" i="1"/>
  <c r="Q236" i="1"/>
  <c r="T236" i="1"/>
  <c r="U236" i="1" s="1"/>
  <c r="V236" i="1"/>
  <c r="W236" i="1" s="1"/>
  <c r="AA236" i="1"/>
  <c r="I237" i="1"/>
  <c r="K237" i="1"/>
  <c r="O237" i="1"/>
  <c r="Q237" i="1"/>
  <c r="T237" i="1"/>
  <c r="U237" i="1" s="1"/>
  <c r="V237" i="1"/>
  <c r="W237" i="1" s="1"/>
  <c r="I238" i="1"/>
  <c r="K238" i="1"/>
  <c r="O238" i="1"/>
  <c r="Q238" i="1"/>
  <c r="T238" i="1"/>
  <c r="U238" i="1" s="1"/>
  <c r="V238" i="1"/>
  <c r="W238" i="1" s="1"/>
  <c r="I239" i="1"/>
  <c r="K239" i="1"/>
  <c r="O239" i="1"/>
  <c r="Q239" i="1"/>
  <c r="T239" i="1"/>
  <c r="U239" i="1" s="1"/>
  <c r="V239" i="1"/>
  <c r="Z239" i="1" s="1"/>
  <c r="AA239" i="1" s="1"/>
  <c r="I240" i="1"/>
  <c r="K240" i="1"/>
  <c r="O240" i="1"/>
  <c r="Q240" i="1"/>
  <c r="T240" i="1"/>
  <c r="U240" i="1" s="1"/>
  <c r="V240" i="1"/>
  <c r="W240" i="1" s="1"/>
  <c r="I241" i="1"/>
  <c r="K241" i="1"/>
  <c r="O241" i="1"/>
  <c r="Q241" i="1"/>
  <c r="T241" i="1"/>
  <c r="U241" i="1" s="1"/>
  <c r="V241" i="1"/>
  <c r="W241" i="1" s="1"/>
  <c r="I242" i="1"/>
  <c r="K242" i="1"/>
  <c r="O242" i="1"/>
  <c r="Q242" i="1"/>
  <c r="T242" i="1"/>
  <c r="U242" i="1" s="1"/>
  <c r="V242" i="1"/>
  <c r="W242" i="1" s="1"/>
  <c r="I243" i="1"/>
  <c r="K243" i="1"/>
  <c r="O243" i="1"/>
  <c r="Q243" i="1"/>
  <c r="T243" i="1"/>
  <c r="U243" i="1" s="1"/>
  <c r="V243" i="1"/>
  <c r="Z243" i="1" s="1"/>
  <c r="AA243" i="1" s="1"/>
  <c r="I244" i="1"/>
  <c r="K244" i="1"/>
  <c r="O244" i="1"/>
  <c r="Q244" i="1"/>
  <c r="T244" i="1"/>
  <c r="U244" i="1" s="1"/>
  <c r="V244" i="1"/>
  <c r="W244" i="1" s="1"/>
  <c r="AA244" i="1"/>
  <c r="I245" i="1"/>
  <c r="K245" i="1"/>
  <c r="O245" i="1"/>
  <c r="Q245" i="1"/>
  <c r="T245" i="1"/>
  <c r="U245" i="1" s="1"/>
  <c r="V245" i="1"/>
  <c r="W245" i="1" s="1"/>
  <c r="O246" i="1"/>
  <c r="Q246" i="1"/>
  <c r="U246" i="1"/>
  <c r="AC246" i="1" s="1"/>
  <c r="I247" i="1"/>
  <c r="K247" i="1"/>
  <c r="O247" i="1"/>
  <c r="Q247" i="1"/>
  <c r="T247" i="1"/>
  <c r="U247" i="1" s="1"/>
  <c r="V247" i="1"/>
  <c r="W247" i="1" s="1"/>
  <c r="AA247" i="1"/>
  <c r="M248" i="1"/>
  <c r="S248" i="1"/>
  <c r="W248" i="1"/>
  <c r="W249" i="1"/>
  <c r="K252" i="1"/>
  <c r="V252" i="1"/>
  <c r="W252" i="1" s="1"/>
  <c r="AA252" i="1"/>
  <c r="K253" i="1"/>
  <c r="V253" i="1"/>
  <c r="W253" i="1" s="1"/>
  <c r="AA253" i="1"/>
  <c r="K254" i="1"/>
  <c r="V254" i="1"/>
  <c r="W254" i="1" s="1"/>
  <c r="AA254" i="1"/>
  <c r="K255" i="1"/>
  <c r="V255" i="1"/>
  <c r="W255" i="1" s="1"/>
  <c r="AA255" i="1"/>
  <c r="K256" i="1"/>
  <c r="V256" i="1"/>
  <c r="W256" i="1" s="1"/>
  <c r="AA256" i="1"/>
  <c r="K257" i="1"/>
  <c r="V257" i="1"/>
  <c r="W257" i="1" s="1"/>
  <c r="AA257" i="1"/>
  <c r="K258" i="1"/>
  <c r="V258" i="1"/>
  <c r="W258" i="1" s="1"/>
  <c r="AA258" i="1"/>
  <c r="K259" i="1"/>
  <c r="V259" i="1"/>
  <c r="W259" i="1" s="1"/>
  <c r="AA259" i="1"/>
  <c r="H260" i="1"/>
  <c r="W260" i="1"/>
  <c r="Z260" i="1"/>
  <c r="AA260" i="1" s="1"/>
  <c r="W261" i="1"/>
  <c r="AA261" i="1"/>
  <c r="W262" i="1"/>
  <c r="AA262" i="1"/>
  <c r="W263" i="1"/>
  <c r="AA263" i="1"/>
  <c r="AA264" i="1"/>
  <c r="AA265" i="1"/>
  <c r="AA266" i="1"/>
  <c r="AA267" i="1"/>
  <c r="AA268" i="1"/>
  <c r="AA269" i="1"/>
  <c r="AA270" i="1"/>
  <c r="K271" i="1"/>
  <c r="V271" i="1"/>
  <c r="W271" i="1" s="1"/>
  <c r="AA271" i="1"/>
  <c r="K272" i="1"/>
  <c r="V272" i="1"/>
  <c r="W272" i="1" s="1"/>
  <c r="AA272" i="1"/>
  <c r="V349" i="1"/>
  <c r="V350" i="1"/>
  <c r="W350" i="1" s="1"/>
  <c r="L45" i="1" l="1"/>
  <c r="L70" i="1"/>
  <c r="X63" i="1"/>
  <c r="S32" i="1"/>
  <c r="X30" i="1"/>
  <c r="R20" i="1"/>
  <c r="V66" i="1"/>
  <c r="W66" i="1" s="1"/>
  <c r="R204" i="1"/>
  <c r="R61" i="1"/>
  <c r="AC170" i="1"/>
  <c r="R246" i="1"/>
  <c r="R236" i="1"/>
  <c r="X215" i="1"/>
  <c r="M182" i="1"/>
  <c r="R180" i="1"/>
  <c r="L173" i="1"/>
  <c r="X130" i="1"/>
  <c r="L106" i="1"/>
  <c r="L242" i="1"/>
  <c r="R234" i="1"/>
  <c r="R187" i="1"/>
  <c r="R151" i="1"/>
  <c r="L134" i="1"/>
  <c r="L127" i="1"/>
  <c r="R13" i="1"/>
  <c r="L236" i="1"/>
  <c r="L234" i="1"/>
  <c r="Z224" i="1"/>
  <c r="AA224" i="1" s="1"/>
  <c r="S178" i="1"/>
  <c r="R142" i="1"/>
  <c r="S130" i="1"/>
  <c r="S81" i="1"/>
  <c r="L30" i="1"/>
  <c r="L18" i="1"/>
  <c r="L13" i="1"/>
  <c r="S245" i="1"/>
  <c r="M230" i="1"/>
  <c r="R78" i="1"/>
  <c r="L51" i="1"/>
  <c r="L174" i="1"/>
  <c r="R126" i="1"/>
  <c r="L56" i="1"/>
  <c r="L21" i="1"/>
  <c r="L206" i="1"/>
  <c r="M168" i="1"/>
  <c r="V73" i="1"/>
  <c r="W73" i="1" s="1"/>
  <c r="L66" i="1"/>
  <c r="R134" i="1"/>
  <c r="R127" i="1"/>
  <c r="R65" i="1"/>
  <c r="S159" i="1"/>
  <c r="R67" i="1"/>
  <c r="R48" i="1"/>
  <c r="R110" i="1"/>
  <c r="R54" i="1"/>
  <c r="AA281" i="1"/>
  <c r="R141" i="1"/>
  <c r="R118" i="1"/>
  <c r="L87" i="1"/>
  <c r="R70" i="1"/>
  <c r="R213" i="1"/>
  <c r="L192" i="1"/>
  <c r="R176" i="1"/>
  <c r="AB164" i="1"/>
  <c r="X126" i="1"/>
  <c r="L110" i="1"/>
  <c r="M24" i="1"/>
  <c r="L12" i="1"/>
  <c r="R237" i="1"/>
  <c r="L213" i="1"/>
  <c r="R188" i="1"/>
  <c r="AB124" i="1"/>
  <c r="S119" i="1"/>
  <c r="R107" i="1"/>
  <c r="AB88" i="1"/>
  <c r="L81" i="1"/>
  <c r="X74" i="1"/>
  <c r="AC13" i="1"/>
  <c r="AC131" i="1"/>
  <c r="AB133" i="1"/>
  <c r="V87" i="1"/>
  <c r="W87" i="1" s="1"/>
  <c r="X87" i="1" s="1"/>
  <c r="V106" i="1"/>
  <c r="W106" i="1" s="1"/>
  <c r="L225" i="1"/>
  <c r="AB176" i="1"/>
  <c r="V79" i="1"/>
  <c r="Z79" i="1" s="1"/>
  <c r="AA79" i="1" s="1"/>
  <c r="AB79" i="1" s="1"/>
  <c r="L61" i="1"/>
  <c r="R29" i="1"/>
  <c r="S12" i="1"/>
  <c r="L235" i="1"/>
  <c r="R229" i="1"/>
  <c r="M224" i="1"/>
  <c r="S160" i="1"/>
  <c r="X148" i="1"/>
  <c r="L140" i="1"/>
  <c r="S227" i="1"/>
  <c r="R212" i="1"/>
  <c r="S207" i="1"/>
  <c r="X187" i="1"/>
  <c r="R169" i="1"/>
  <c r="Z161" i="1"/>
  <c r="AA161" i="1" s="1"/>
  <c r="M158" i="1"/>
  <c r="M154" i="1"/>
  <c r="L152" i="1"/>
  <c r="L150" i="1"/>
  <c r="R148" i="1"/>
  <c r="AB139" i="1"/>
  <c r="L138" i="1"/>
  <c r="S136" i="1"/>
  <c r="S129" i="1"/>
  <c r="R80" i="1"/>
  <c r="S78" i="1"/>
  <c r="R71" i="1"/>
  <c r="L69" i="1"/>
  <c r="R64" i="1"/>
  <c r="P249" i="1"/>
  <c r="L223" i="1"/>
  <c r="L221" i="1"/>
  <c r="R192" i="1"/>
  <c r="X190" i="1"/>
  <c r="R185" i="1"/>
  <c r="M234" i="1"/>
  <c r="L230" i="1"/>
  <c r="M201" i="1"/>
  <c r="M178" i="1"/>
  <c r="S91" i="1"/>
  <c r="L149" i="1"/>
  <c r="L243" i="1"/>
  <c r="L237" i="1"/>
  <c r="X229" i="1"/>
  <c r="L195" i="1"/>
  <c r="R193" i="1"/>
  <c r="R179" i="1"/>
  <c r="R162" i="1"/>
  <c r="L142" i="1"/>
  <c r="R140" i="1"/>
  <c r="R242" i="1"/>
  <c r="R191" i="1"/>
  <c r="L186" i="1"/>
  <c r="R171" i="1"/>
  <c r="X136" i="1"/>
  <c r="R109" i="1"/>
  <c r="L95" i="1"/>
  <c r="R83" i="1"/>
  <c r="L207" i="1"/>
  <c r="S141" i="1"/>
  <c r="S123" i="1"/>
  <c r="Y113" i="1"/>
  <c r="AB208" i="1"/>
  <c r="Z130" i="1"/>
  <c r="AA130" i="1" s="1"/>
  <c r="AB130" i="1" s="1"/>
  <c r="AC149" i="1"/>
  <c r="AB137" i="1"/>
  <c r="S169" i="1"/>
  <c r="S149" i="1"/>
  <c r="R19" i="1"/>
  <c r="M49" i="1"/>
  <c r="M177" i="1"/>
  <c r="S24" i="1"/>
  <c r="L9" i="1"/>
  <c r="L247" i="1"/>
  <c r="X182" i="1"/>
  <c r="AB171" i="1"/>
  <c r="R158" i="1"/>
  <c r="R154" i="1"/>
  <c r="S133" i="1"/>
  <c r="R74" i="1"/>
  <c r="AC32" i="1"/>
  <c r="L50" i="1"/>
  <c r="S69" i="1"/>
  <c r="M27" i="1"/>
  <c r="S238" i="1"/>
  <c r="S229" i="1"/>
  <c r="M151" i="1"/>
  <c r="M127" i="1"/>
  <c r="S106" i="1"/>
  <c r="S30" i="1"/>
  <c r="M163" i="1"/>
  <c r="R231" i="1"/>
  <c r="Y135" i="1"/>
  <c r="AB214" i="1"/>
  <c r="W171" i="1"/>
  <c r="X171" i="1" s="1"/>
  <c r="AC128" i="1"/>
  <c r="X120" i="1"/>
  <c r="V117" i="1"/>
  <c r="W117" i="1" s="1"/>
  <c r="M10" i="1"/>
  <c r="Y224" i="1"/>
  <c r="S99" i="1"/>
  <c r="M197" i="1"/>
  <c r="S209" i="1"/>
  <c r="S76" i="1"/>
  <c r="R25" i="1"/>
  <c r="V81" i="1"/>
  <c r="W81" i="1" s="1"/>
  <c r="X81" i="1" s="1"/>
  <c r="S49" i="1"/>
  <c r="M161" i="1"/>
  <c r="S53" i="1"/>
  <c r="R219" i="1"/>
  <c r="S143" i="1"/>
  <c r="M185" i="1"/>
  <c r="R220" i="1"/>
  <c r="M232" i="1"/>
  <c r="Z226" i="1"/>
  <c r="AA226" i="1" s="1"/>
  <c r="AC226" i="1" s="1"/>
  <c r="S171" i="1"/>
  <c r="V72" i="1"/>
  <c r="Z72" i="1" s="1"/>
  <c r="AA72" i="1" s="1"/>
  <c r="AB72" i="1" s="1"/>
  <c r="M215" i="1"/>
  <c r="Z233" i="1"/>
  <c r="AA233" i="1" s="1"/>
  <c r="AC233" i="1" s="1"/>
  <c r="R210" i="1"/>
  <c r="M38" i="1"/>
  <c r="M139" i="1"/>
  <c r="I219" i="1"/>
  <c r="L219" i="1" s="1"/>
  <c r="L212" i="1"/>
  <c r="K121" i="1"/>
  <c r="L121" i="1" s="1"/>
  <c r="S114" i="1"/>
  <c r="R97" i="1"/>
  <c r="X15" i="1"/>
  <c r="M165" i="1"/>
  <c r="M159" i="1"/>
  <c r="M39" i="1"/>
  <c r="L228" i="1"/>
  <c r="L201" i="1"/>
  <c r="L199" i="1"/>
  <c r="R197" i="1"/>
  <c r="R161" i="1"/>
  <c r="R155" i="1"/>
  <c r="R146" i="1"/>
  <c r="M141" i="1"/>
  <c r="R92" i="1"/>
  <c r="L17" i="1"/>
  <c r="X242" i="1"/>
  <c r="M220" i="1"/>
  <c r="X211" i="1"/>
  <c r="L196" i="1"/>
  <c r="R194" i="1"/>
  <c r="R113" i="1"/>
  <c r="X104" i="1"/>
  <c r="M34" i="1"/>
  <c r="R244" i="1"/>
  <c r="X238" i="1"/>
  <c r="R233" i="1"/>
  <c r="S122" i="1"/>
  <c r="R77" i="1"/>
  <c r="S46" i="1"/>
  <c r="AB33" i="1"/>
  <c r="L182" i="1"/>
  <c r="R166" i="1"/>
  <c r="K111" i="1"/>
  <c r="M51" i="1"/>
  <c r="L42" i="1"/>
  <c r="X33" i="1"/>
  <c r="X224" i="1"/>
  <c r="S242" i="1"/>
  <c r="S240" i="1"/>
  <c r="M218" i="1"/>
  <c r="M203" i="1"/>
  <c r="AB188" i="1"/>
  <c r="S173" i="1"/>
  <c r="R28" i="1"/>
  <c r="Z222" i="1"/>
  <c r="AA222" i="1" s="1"/>
  <c r="AB222" i="1" s="1"/>
  <c r="W217" i="1"/>
  <c r="Y217" i="1" s="1"/>
  <c r="R211" i="1"/>
  <c r="AC209" i="1"/>
  <c r="S61" i="1"/>
  <c r="R52" i="1"/>
  <c r="AB243" i="1"/>
  <c r="R183" i="1"/>
  <c r="W160" i="1"/>
  <c r="X160" i="1" s="1"/>
  <c r="AB149" i="1"/>
  <c r="V110" i="1"/>
  <c r="Z110" i="1" s="1"/>
  <c r="AA110" i="1" s="1"/>
  <c r="AB110" i="1" s="1"/>
  <c r="V78" i="1"/>
  <c r="Z78" i="1" s="1"/>
  <c r="AA78" i="1" s="1"/>
  <c r="AB78" i="1" s="1"/>
  <c r="AB29" i="1"/>
  <c r="X241" i="1"/>
  <c r="W239" i="1"/>
  <c r="X239" i="1" s="1"/>
  <c r="X217" i="1"/>
  <c r="W172" i="1"/>
  <c r="X172" i="1" s="1"/>
  <c r="Z165" i="1"/>
  <c r="AA165" i="1" s="1"/>
  <c r="AB165" i="1" s="1"/>
  <c r="R101" i="1"/>
  <c r="K74" i="1"/>
  <c r="M74" i="1" s="1"/>
  <c r="Y50" i="1"/>
  <c r="S38" i="1"/>
  <c r="R31" i="1"/>
  <c r="Y222" i="1"/>
  <c r="AB147" i="1"/>
  <c r="L136" i="1"/>
  <c r="AB27" i="1"/>
  <c r="Z163" i="1"/>
  <c r="AA163" i="1" s="1"/>
  <c r="AB163" i="1" s="1"/>
  <c r="R160" i="1"/>
  <c r="L157" i="1"/>
  <c r="R144" i="1"/>
  <c r="K112" i="1"/>
  <c r="L112" i="1" s="1"/>
  <c r="R96" i="1"/>
  <c r="S55" i="1"/>
  <c r="R247" i="1"/>
  <c r="R225" i="1"/>
  <c r="R215" i="1"/>
  <c r="W203" i="1"/>
  <c r="L202" i="1"/>
  <c r="L193" i="1"/>
  <c r="L176" i="1"/>
  <c r="L169" i="1"/>
  <c r="L153" i="1"/>
  <c r="R137" i="1"/>
  <c r="R116" i="1"/>
  <c r="L55" i="1"/>
  <c r="M47" i="1"/>
  <c r="M45" i="1"/>
  <c r="L24" i="1"/>
  <c r="AC218" i="1"/>
  <c r="M198" i="1"/>
  <c r="S196" i="1"/>
  <c r="Y177" i="1"/>
  <c r="W175" i="1"/>
  <c r="X175" i="1" s="1"/>
  <c r="S165" i="1"/>
  <c r="L144" i="1"/>
  <c r="S142" i="1"/>
  <c r="M134" i="1"/>
  <c r="S125" i="1"/>
  <c r="S51" i="1"/>
  <c r="M240" i="1"/>
  <c r="S217" i="1"/>
  <c r="S203" i="1"/>
  <c r="L187" i="1"/>
  <c r="S148" i="1"/>
  <c r="L137" i="1"/>
  <c r="S126" i="1"/>
  <c r="S121" i="1"/>
  <c r="R115" i="1"/>
  <c r="R95" i="1"/>
  <c r="R75" i="1"/>
  <c r="S73" i="1"/>
  <c r="S64" i="1"/>
  <c r="K60" i="1"/>
  <c r="L60" i="1" s="1"/>
  <c r="S47" i="1"/>
  <c r="S45" i="1"/>
  <c r="M25" i="1"/>
  <c r="M20" i="1"/>
  <c r="S18" i="1"/>
  <c r="AB213" i="1"/>
  <c r="AC48" i="1"/>
  <c r="S41" i="1"/>
  <c r="Y16" i="1"/>
  <c r="X237" i="1"/>
  <c r="S90" i="1"/>
  <c r="M33" i="1"/>
  <c r="X24" i="1"/>
  <c r="M13" i="1"/>
  <c r="X232" i="1"/>
  <c r="L215" i="1"/>
  <c r="X195" i="1"/>
  <c r="L194" i="1"/>
  <c r="S175" i="1"/>
  <c r="L170" i="1"/>
  <c r="R163" i="1"/>
  <c r="V114" i="1"/>
  <c r="W114" i="1" s="1"/>
  <c r="Y114" i="1" s="1"/>
  <c r="R56" i="1"/>
  <c r="R51" i="1"/>
  <c r="X42" i="1"/>
  <c r="S16" i="1"/>
  <c r="X7" i="1"/>
  <c r="X5" i="1"/>
  <c r="X202" i="1"/>
  <c r="AC187" i="1"/>
  <c r="S68" i="1"/>
  <c r="R218" i="1"/>
  <c r="M189" i="1"/>
  <c r="S186" i="1"/>
  <c r="M175" i="1"/>
  <c r="L141" i="1"/>
  <c r="X128" i="1"/>
  <c r="S127" i="1"/>
  <c r="M36" i="1"/>
  <c r="S19" i="1"/>
  <c r="S216" i="1"/>
  <c r="W174" i="1"/>
  <c r="Y174" i="1" s="1"/>
  <c r="S166" i="1"/>
  <c r="S156" i="1"/>
  <c r="R94" i="1"/>
  <c r="M48" i="1"/>
  <c r="R32" i="1"/>
  <c r="S5" i="1"/>
  <c r="R227" i="1"/>
  <c r="M226" i="1"/>
  <c r="V84" i="1"/>
  <c r="Z84" i="1" s="1"/>
  <c r="AA84" i="1" s="1"/>
  <c r="AB84" i="1" s="1"/>
  <c r="L19" i="1"/>
  <c r="S17" i="1"/>
  <c r="R205" i="1"/>
  <c r="M195" i="1"/>
  <c r="X188" i="1"/>
  <c r="K120" i="1"/>
  <c r="L120" i="1" s="1"/>
  <c r="R37" i="1"/>
  <c r="AC20" i="1"/>
  <c r="S244" i="1"/>
  <c r="W220" i="1"/>
  <c r="X220" i="1" s="1"/>
  <c r="M216" i="1"/>
  <c r="AB212" i="1"/>
  <c r="S208" i="1"/>
  <c r="R182" i="1"/>
  <c r="AB135" i="1"/>
  <c r="Z113" i="1"/>
  <c r="AA113" i="1" s="1"/>
  <c r="AB113" i="1" s="1"/>
  <c r="M59" i="1"/>
  <c r="R40" i="1"/>
  <c r="L37" i="1"/>
  <c r="X28" i="1"/>
  <c r="L227" i="1"/>
  <c r="S225" i="1"/>
  <c r="X212" i="1"/>
  <c r="M208" i="1"/>
  <c r="M187" i="1"/>
  <c r="L164" i="1"/>
  <c r="X135" i="1"/>
  <c r="R86" i="1"/>
  <c r="R69" i="1"/>
  <c r="R60" i="1"/>
  <c r="R55" i="1"/>
  <c r="X41" i="1"/>
  <c r="L40" i="1"/>
  <c r="M32" i="1"/>
  <c r="X209" i="1"/>
  <c r="Y229" i="1"/>
  <c r="X218" i="1"/>
  <c r="L118" i="1"/>
  <c r="M118" i="1"/>
  <c r="AB154" i="1"/>
  <c r="S86" i="1"/>
  <c r="S20" i="1"/>
  <c r="AB9" i="1"/>
  <c r="Z245" i="1"/>
  <c r="AA245" i="1" s="1"/>
  <c r="M238" i="1"/>
  <c r="X233" i="1"/>
  <c r="R232" i="1"/>
  <c r="M231" i="1"/>
  <c r="R228" i="1"/>
  <c r="AB220" i="1"/>
  <c r="W216" i="1"/>
  <c r="X216" i="1" s="1"/>
  <c r="R214" i="1"/>
  <c r="M213" i="1"/>
  <c r="M206" i="1"/>
  <c r="W199" i="1"/>
  <c r="X199" i="1" s="1"/>
  <c r="R196" i="1"/>
  <c r="S192" i="1"/>
  <c r="L181" i="1"/>
  <c r="L178" i="1"/>
  <c r="L172" i="1"/>
  <c r="S167" i="1"/>
  <c r="M160" i="1"/>
  <c r="R156" i="1"/>
  <c r="R153" i="1"/>
  <c r="M152" i="1"/>
  <c r="M149" i="1"/>
  <c r="X133" i="1"/>
  <c r="L128" i="1"/>
  <c r="K123" i="1"/>
  <c r="M123" i="1" s="1"/>
  <c r="R119" i="1"/>
  <c r="Z104" i="1"/>
  <c r="AA104" i="1" s="1"/>
  <c r="AB104" i="1" s="1"/>
  <c r="K90" i="1"/>
  <c r="L90" i="1" s="1"/>
  <c r="S82" i="1"/>
  <c r="R76" i="1"/>
  <c r="S74" i="1"/>
  <c r="L59" i="1"/>
  <c r="L31" i="1"/>
  <c r="S29" i="1"/>
  <c r="AC27" i="1"/>
  <c r="L25" i="1"/>
  <c r="R17" i="1"/>
  <c r="S14" i="1"/>
  <c r="R11" i="1"/>
  <c r="S182" i="1"/>
  <c r="Z234" i="1"/>
  <c r="AA234" i="1" s="1"/>
  <c r="AC234" i="1" s="1"/>
  <c r="R207" i="1"/>
  <c r="R189" i="1"/>
  <c r="Y183" i="1"/>
  <c r="S179" i="1"/>
  <c r="AB166" i="1"/>
  <c r="S162" i="1"/>
  <c r="M156" i="1"/>
  <c r="M153" i="1"/>
  <c r="L147" i="1"/>
  <c r="M119" i="1"/>
  <c r="S102" i="1"/>
  <c r="K86" i="1"/>
  <c r="L86" i="1" s="1"/>
  <c r="S70" i="1"/>
  <c r="R62" i="1"/>
  <c r="X58" i="1"/>
  <c r="S48" i="1"/>
  <c r="R43" i="1"/>
  <c r="AC41" i="1"/>
  <c r="S26" i="1"/>
  <c r="X18" i="1"/>
  <c r="S9" i="1"/>
  <c r="M8" i="1"/>
  <c r="L239" i="1"/>
  <c r="L232" i="1"/>
  <c r="R223" i="1"/>
  <c r="M222" i="1"/>
  <c r="R216" i="1"/>
  <c r="L204" i="1"/>
  <c r="AB187" i="1"/>
  <c r="Z155" i="1"/>
  <c r="AA155" i="1" s="1"/>
  <c r="AB155" i="1" s="1"/>
  <c r="S154" i="1"/>
  <c r="Z152" i="1"/>
  <c r="AA152" i="1" s="1"/>
  <c r="AB152" i="1" s="1"/>
  <c r="M144" i="1"/>
  <c r="X142" i="1"/>
  <c r="AB131" i="1"/>
  <c r="V118" i="1"/>
  <c r="Z118" i="1" s="1"/>
  <c r="AA118" i="1" s="1"/>
  <c r="X73" i="1"/>
  <c r="M57" i="1"/>
  <c r="R41" i="1"/>
  <c r="AB39" i="1"/>
  <c r="R38" i="1"/>
  <c r="R35" i="1"/>
  <c r="M241" i="1"/>
  <c r="M214" i="1"/>
  <c r="M132" i="1"/>
  <c r="R23" i="1"/>
  <c r="L245" i="1"/>
  <c r="W243" i="1"/>
  <c r="X243" i="1" s="1"/>
  <c r="L233" i="1"/>
  <c r="X221" i="1"/>
  <c r="S212" i="1"/>
  <c r="Y190" i="1"/>
  <c r="L185" i="1"/>
  <c r="AC180" i="1"/>
  <c r="X152" i="1"/>
  <c r="S75" i="1"/>
  <c r="L54" i="1"/>
  <c r="X39" i="1"/>
  <c r="X36" i="1"/>
  <c r="M26" i="1"/>
  <c r="L15" i="1"/>
  <c r="M12" i="1"/>
  <c r="M9" i="1"/>
  <c r="M244" i="1"/>
  <c r="R222" i="1"/>
  <c r="X194" i="1"/>
  <c r="AB235" i="1"/>
  <c r="R217" i="1"/>
  <c r="M211" i="1"/>
  <c r="L208" i="1"/>
  <c r="AB206" i="1"/>
  <c r="AB178" i="1"/>
  <c r="R157" i="1"/>
  <c r="L151" i="1"/>
  <c r="S145" i="1"/>
  <c r="R138" i="1"/>
  <c r="AC136" i="1"/>
  <c r="Z101" i="1"/>
  <c r="AA101" i="1" s="1"/>
  <c r="AB101" i="1" s="1"/>
  <c r="R81" i="1"/>
  <c r="Z65" i="1"/>
  <c r="AA65" i="1" s="1"/>
  <c r="AB65" i="1" s="1"/>
  <c r="V61" i="1"/>
  <c r="W61" i="1" s="1"/>
  <c r="X61" i="1" s="1"/>
  <c r="R49" i="1"/>
  <c r="W44" i="1"/>
  <c r="X44" i="1" s="1"/>
  <c r="M21" i="1"/>
  <c r="M135" i="1"/>
  <c r="R100" i="1"/>
  <c r="R240" i="1"/>
  <c r="X235" i="1"/>
  <c r="L229" i="1"/>
  <c r="R221" i="1"/>
  <c r="L197" i="1"/>
  <c r="S183" i="1"/>
  <c r="W164" i="1"/>
  <c r="Y164" i="1" s="1"/>
  <c r="AB136" i="1"/>
  <c r="V109" i="1"/>
  <c r="W109" i="1" s="1"/>
  <c r="X109" i="1" s="1"/>
  <c r="K93" i="1"/>
  <c r="M93" i="1" s="1"/>
  <c r="R79" i="1"/>
  <c r="X53" i="1"/>
  <c r="AB44" i="1"/>
  <c r="R36" i="1"/>
  <c r="X22" i="1"/>
  <c r="AB20" i="1"/>
  <c r="R7" i="1"/>
  <c r="L210" i="1"/>
  <c r="S84" i="1"/>
  <c r="R66" i="1"/>
  <c r="Z232" i="1"/>
  <c r="AA232" i="1" s="1"/>
  <c r="AB232" i="1" s="1"/>
  <c r="AB228" i="1"/>
  <c r="S195" i="1"/>
  <c r="M194" i="1"/>
  <c r="S191" i="1"/>
  <c r="L159" i="1"/>
  <c r="Z150" i="1"/>
  <c r="AA150" i="1" s="1"/>
  <c r="AB150" i="1" s="1"/>
  <c r="S146" i="1"/>
  <c r="K113" i="1"/>
  <c r="L113" i="1" s="1"/>
  <c r="S107" i="1"/>
  <c r="Y42" i="1"/>
  <c r="Z8" i="1"/>
  <c r="AA8" i="1" s="1"/>
  <c r="AC8" i="1" s="1"/>
  <c r="X236" i="1"/>
  <c r="Y211" i="1"/>
  <c r="S201" i="1"/>
  <c r="R238" i="1"/>
  <c r="X222" i="1"/>
  <c r="AC211" i="1"/>
  <c r="R206" i="1"/>
  <c r="Z204" i="1"/>
  <c r="AA204" i="1" s="1"/>
  <c r="AB204" i="1" s="1"/>
  <c r="AB196" i="1"/>
  <c r="M190" i="1"/>
  <c r="M180" i="1"/>
  <c r="R172" i="1"/>
  <c r="L145" i="1"/>
  <c r="M142" i="1"/>
  <c r="Y136" i="1"/>
  <c r="R131" i="1"/>
  <c r="M126" i="1"/>
  <c r="S103" i="1"/>
  <c r="K99" i="1"/>
  <c r="L99" i="1" s="1"/>
  <c r="Y90" i="1"/>
  <c r="W88" i="1"/>
  <c r="X88" i="1" s="1"/>
  <c r="Z66" i="1"/>
  <c r="AA66" i="1" s="1"/>
  <c r="AB66" i="1" s="1"/>
  <c r="R63" i="1"/>
  <c r="S44" i="1"/>
  <c r="S28" i="1"/>
  <c r="AC193" i="1"/>
  <c r="M14" i="1"/>
  <c r="R243" i="1"/>
  <c r="R235" i="1"/>
  <c r="AB211" i="1"/>
  <c r="X210" i="1"/>
  <c r="L209" i="1"/>
  <c r="X204" i="1"/>
  <c r="Z201" i="1"/>
  <c r="AA201" i="1" s="1"/>
  <c r="AB201" i="1" s="1"/>
  <c r="L200" i="1"/>
  <c r="R198" i="1"/>
  <c r="X196" i="1"/>
  <c r="R184" i="1"/>
  <c r="R175" i="1"/>
  <c r="AB170" i="1"/>
  <c r="L166" i="1"/>
  <c r="L155" i="1"/>
  <c r="R139" i="1"/>
  <c r="M138" i="1"/>
  <c r="R128" i="1"/>
  <c r="R121" i="1"/>
  <c r="S116" i="1"/>
  <c r="R114" i="1"/>
  <c r="S109" i="1"/>
  <c r="R105" i="1"/>
  <c r="M73" i="1"/>
  <c r="R59" i="1"/>
  <c r="S42" i="1"/>
  <c r="L39" i="1"/>
  <c r="L36" i="1"/>
  <c r="S31" i="1"/>
  <c r="L28" i="1"/>
  <c r="L22" i="1"/>
  <c r="L16" i="1"/>
  <c r="M7" i="1"/>
  <c r="Y226" i="1"/>
  <c r="X226" i="1"/>
  <c r="Y52" i="1"/>
  <c r="AC52" i="1"/>
  <c r="AC239" i="1"/>
  <c r="X186" i="1"/>
  <c r="Y186" i="1"/>
  <c r="AC145" i="1"/>
  <c r="AB145" i="1"/>
  <c r="X219" i="1"/>
  <c r="X198" i="1"/>
  <c r="AB198" i="1"/>
  <c r="AB181" i="1"/>
  <c r="AC181" i="1"/>
  <c r="Y170" i="1"/>
  <c r="X170" i="1"/>
  <c r="Y237" i="1"/>
  <c r="Y241" i="1"/>
  <c r="AB143" i="1"/>
  <c r="Y143" i="1"/>
  <c r="M245" i="1"/>
  <c r="M205" i="1"/>
  <c r="X34" i="1"/>
  <c r="R241" i="1"/>
  <c r="R199" i="1"/>
  <c r="S198" i="1"/>
  <c r="Y194" i="1"/>
  <c r="S190" i="1"/>
  <c r="Z179" i="1"/>
  <c r="AA179" i="1" s="1"/>
  <c r="AB179" i="1" s="1"/>
  <c r="W179" i="1"/>
  <c r="X179" i="1" s="1"/>
  <c r="R177" i="1"/>
  <c r="S177" i="1"/>
  <c r="S164" i="1"/>
  <c r="R164" i="1"/>
  <c r="S155" i="1"/>
  <c r="AB129" i="1"/>
  <c r="Z123" i="1"/>
  <c r="AA123" i="1" s="1"/>
  <c r="W123" i="1"/>
  <c r="X123" i="1" s="1"/>
  <c r="S105" i="1"/>
  <c r="V96" i="1"/>
  <c r="W96" i="1" s="1"/>
  <c r="K96" i="1"/>
  <c r="L96" i="1" s="1"/>
  <c r="K91" i="1"/>
  <c r="M91" i="1" s="1"/>
  <c r="V91" i="1"/>
  <c r="Z91" i="1" s="1"/>
  <c r="AA91" i="1" s="1"/>
  <c r="AB91" i="1" s="1"/>
  <c r="AB52" i="1"/>
  <c r="L43" i="1"/>
  <c r="M40" i="1"/>
  <c r="Y18" i="1"/>
  <c r="L167" i="1"/>
  <c r="S151" i="1"/>
  <c r="AB32" i="1"/>
  <c r="M235" i="1"/>
  <c r="S246" i="1"/>
  <c r="X244" i="1"/>
  <c r="L241" i="1"/>
  <c r="R224" i="1"/>
  <c r="S221" i="1"/>
  <c r="S219" i="1"/>
  <c r="S218" i="1"/>
  <c r="M199" i="1"/>
  <c r="L198" i="1"/>
  <c r="Y195" i="1"/>
  <c r="S193" i="1"/>
  <c r="M192" i="1"/>
  <c r="S185" i="1"/>
  <c r="S184" i="1"/>
  <c r="L177" i="1"/>
  <c r="R174" i="1"/>
  <c r="M173" i="1"/>
  <c r="M164" i="1"/>
  <c r="L163" i="1"/>
  <c r="R159" i="1"/>
  <c r="M155" i="1"/>
  <c r="L154" i="1"/>
  <c r="X143" i="1"/>
  <c r="M136" i="1"/>
  <c r="L132" i="1"/>
  <c r="R103" i="1"/>
  <c r="S92" i="1"/>
  <c r="R82" i="1"/>
  <c r="AC55" i="1"/>
  <c r="Y55" i="1"/>
  <c r="AB55" i="1"/>
  <c r="S54" i="1"/>
  <c r="X52" i="1"/>
  <c r="R47" i="1"/>
  <c r="W45" i="1"/>
  <c r="X45" i="1" s="1"/>
  <c r="R44" i="1"/>
  <c r="AC39" i="1"/>
  <c r="S37" i="1"/>
  <c r="AC29" i="1"/>
  <c r="L27" i="1"/>
  <c r="X25" i="1"/>
  <c r="AB22" i="1"/>
  <c r="R18" i="1"/>
  <c r="X16" i="1"/>
  <c r="AB13" i="1"/>
  <c r="R12" i="1"/>
  <c r="M223" i="1"/>
  <c r="X227" i="1"/>
  <c r="L224" i="1"/>
  <c r="L216" i="1"/>
  <c r="AC214" i="1"/>
  <c r="R209" i="1"/>
  <c r="R208" i="1"/>
  <c r="R203" i="1"/>
  <c r="Y187" i="1"/>
  <c r="R165" i="1"/>
  <c r="W162" i="1"/>
  <c r="X162" i="1" s="1"/>
  <c r="R152" i="1"/>
  <c r="X90" i="1"/>
  <c r="L34" i="1"/>
  <c r="R24" i="1"/>
  <c r="X13" i="1"/>
  <c r="I6" i="1"/>
  <c r="T6" i="1"/>
  <c r="U6" i="1" s="1"/>
  <c r="X6" i="1" s="1"/>
  <c r="AC164" i="1"/>
  <c r="AB231" i="1"/>
  <c r="M242" i="1"/>
  <c r="AB162" i="1"/>
  <c r="W157" i="1"/>
  <c r="X157" i="1" s="1"/>
  <c r="Z157" i="1"/>
  <c r="AA157" i="1" s="1"/>
  <c r="AB157" i="1" s="1"/>
  <c r="S206" i="1"/>
  <c r="M228" i="1"/>
  <c r="Y233" i="1"/>
  <c r="X213" i="1"/>
  <c r="Z241" i="1"/>
  <c r="AA241" i="1" s="1"/>
  <c r="AB241" i="1" s="1"/>
  <c r="L238" i="1"/>
  <c r="M237" i="1"/>
  <c r="S232" i="1"/>
  <c r="L231" i="1"/>
  <c r="M225" i="1"/>
  <c r="X223" i="1"/>
  <c r="L220" i="1"/>
  <c r="L218" i="1"/>
  <c r="L217" i="1"/>
  <c r="X205" i="1"/>
  <c r="L203" i="1"/>
  <c r="R200" i="1"/>
  <c r="R195" i="1"/>
  <c r="M193" i="1"/>
  <c r="AC190" i="1"/>
  <c r="X189" i="1"/>
  <c r="S187" i="1"/>
  <c r="W154" i="1"/>
  <c r="X154" i="1" s="1"/>
  <c r="M147" i="1"/>
  <c r="X139" i="1"/>
  <c r="Y139" i="1"/>
  <c r="R133" i="1"/>
  <c r="K124" i="1"/>
  <c r="L124" i="1" s="1"/>
  <c r="M110" i="1"/>
  <c r="R106" i="1"/>
  <c r="V95" i="1"/>
  <c r="K92" i="1"/>
  <c r="R90" i="1"/>
  <c r="Z86" i="1"/>
  <c r="AA86" i="1" s="1"/>
  <c r="AB86" i="1" s="1"/>
  <c r="W86" i="1"/>
  <c r="Y86" i="1" s="1"/>
  <c r="S80" i="1"/>
  <c r="L73" i="1"/>
  <c r="S71" i="1"/>
  <c r="X56" i="1"/>
  <c r="M15" i="1"/>
  <c r="AB160" i="1"/>
  <c r="Y142" i="1"/>
  <c r="AB224" i="1"/>
  <c r="AB192" i="1"/>
  <c r="AB190" i="1"/>
  <c r="AC189" i="1"/>
  <c r="X181" i="1"/>
  <c r="X145" i="1"/>
  <c r="AB126" i="1"/>
  <c r="W92" i="1"/>
  <c r="X92" i="1" s="1"/>
  <c r="Z92" i="1"/>
  <c r="AA92" i="1" s="1"/>
  <c r="AB92" i="1" s="1"/>
  <c r="V69" i="1"/>
  <c r="V62" i="1"/>
  <c r="X40" i="1"/>
  <c r="M28" i="1"/>
  <c r="Y5" i="1"/>
  <c r="AB239" i="1"/>
  <c r="S140" i="1"/>
  <c r="AC222" i="1"/>
  <c r="S247" i="1"/>
  <c r="Z237" i="1"/>
  <c r="AA237" i="1" s="1"/>
  <c r="AB237" i="1" s="1"/>
  <c r="AC235" i="1"/>
  <c r="S233" i="1"/>
  <c r="S226" i="1"/>
  <c r="S223" i="1"/>
  <c r="M221" i="1"/>
  <c r="S210" i="1"/>
  <c r="M209" i="1"/>
  <c r="S205" i="1"/>
  <c r="Y201" i="1"/>
  <c r="X192" i="1"/>
  <c r="X191" i="1"/>
  <c r="Z173" i="1"/>
  <c r="AA173" i="1" s="1"/>
  <c r="AB173" i="1" s="1"/>
  <c r="W173" i="1"/>
  <c r="X173" i="1" s="1"/>
  <c r="M166" i="1"/>
  <c r="L165" i="1"/>
  <c r="Z158" i="1"/>
  <c r="AA158" i="1" s="1"/>
  <c r="AB158" i="1" s="1"/>
  <c r="W158" i="1"/>
  <c r="X158" i="1" s="1"/>
  <c r="L156" i="1"/>
  <c r="X146" i="1"/>
  <c r="R143" i="1"/>
  <c r="S139" i="1"/>
  <c r="S134" i="1"/>
  <c r="M133" i="1"/>
  <c r="M106" i="1"/>
  <c r="S97" i="1"/>
  <c r="S87" i="1"/>
  <c r="L58" i="1"/>
  <c r="M58" i="1"/>
  <c r="L48" i="1"/>
  <c r="M16" i="1"/>
  <c r="M131" i="1"/>
  <c r="L131" i="1"/>
  <c r="M150" i="1"/>
  <c r="L62" i="1"/>
  <c r="M62" i="1"/>
  <c r="AB218" i="1"/>
  <c r="R245" i="1"/>
  <c r="L244" i="1"/>
  <c r="M243" i="1"/>
  <c r="R239" i="1"/>
  <c r="S234" i="1"/>
  <c r="L226" i="1"/>
  <c r="AB216" i="1"/>
  <c r="S213" i="1"/>
  <c r="AC208" i="1"/>
  <c r="S204" i="1"/>
  <c r="R201" i="1"/>
  <c r="S197" i="1"/>
  <c r="S188" i="1"/>
  <c r="Z183" i="1"/>
  <c r="AA183" i="1" s="1"/>
  <c r="AB183" i="1" s="1"/>
  <c r="L179" i="1"/>
  <c r="L175" i="1"/>
  <c r="M171" i="1"/>
  <c r="L171" i="1"/>
  <c r="M170" i="1"/>
  <c r="W168" i="1"/>
  <c r="X168" i="1" s="1"/>
  <c r="R167" i="1"/>
  <c r="S157" i="1"/>
  <c r="W151" i="1"/>
  <c r="Y151" i="1" s="1"/>
  <c r="R150" i="1"/>
  <c r="R149" i="1"/>
  <c r="S144" i="1"/>
  <c r="X140" i="1"/>
  <c r="L139" i="1"/>
  <c r="X137" i="1"/>
  <c r="R125" i="1"/>
  <c r="R117" i="1"/>
  <c r="Z111" i="1"/>
  <c r="AA111" i="1" s="1"/>
  <c r="AB111" i="1" s="1"/>
  <c r="W111" i="1"/>
  <c r="X111" i="1" s="1"/>
  <c r="R102" i="1"/>
  <c r="S100" i="1"/>
  <c r="M87" i="1"/>
  <c r="V70" i="1"/>
  <c r="Z70" i="1" s="1"/>
  <c r="AA70" i="1" s="1"/>
  <c r="AB70" i="1" s="1"/>
  <c r="M66" i="1"/>
  <c r="S59" i="1"/>
  <c r="AB50" i="1"/>
  <c r="S43" i="1"/>
  <c r="M42" i="1"/>
  <c r="S36" i="1"/>
  <c r="M22" i="1"/>
  <c r="Y17" i="1"/>
  <c r="AC17" i="1"/>
  <c r="R230" i="1"/>
  <c r="V115" i="1"/>
  <c r="K115" i="1"/>
  <c r="L115" i="1" s="1"/>
  <c r="S236" i="1"/>
  <c r="Y218" i="1"/>
  <c r="AC178" i="1"/>
  <c r="R173" i="1"/>
  <c r="AB168" i="1"/>
  <c r="Z159" i="1"/>
  <c r="AA159" i="1" s="1"/>
  <c r="AB159" i="1" s="1"/>
  <c r="M157" i="1"/>
  <c r="Y140" i="1"/>
  <c r="AC140" i="1"/>
  <c r="Y128" i="1"/>
  <c r="R91" i="1"/>
  <c r="AC88" i="1"/>
  <c r="W60" i="1"/>
  <c r="X60" i="1" s="1"/>
  <c r="AB34" i="1"/>
  <c r="L162" i="1"/>
  <c r="M162" i="1"/>
  <c r="S202" i="1"/>
  <c r="S158" i="1"/>
  <c r="M247" i="1"/>
  <c r="L240" i="1"/>
  <c r="M239" i="1"/>
  <c r="S235" i="1"/>
  <c r="M233" i="1"/>
  <c r="AC231" i="1"/>
  <c r="S230" i="1"/>
  <c r="S228" i="1"/>
  <c r="M227" i="1"/>
  <c r="X225" i="1"/>
  <c r="L222" i="1"/>
  <c r="S215" i="1"/>
  <c r="L214" i="1"/>
  <c r="M212" i="1"/>
  <c r="L211" i="1"/>
  <c r="AB209" i="1"/>
  <c r="X207" i="1"/>
  <c r="M204" i="1"/>
  <c r="AB199" i="1"/>
  <c r="M196" i="1"/>
  <c r="L189" i="1"/>
  <c r="L188" i="1"/>
  <c r="Z185" i="1"/>
  <c r="AA185" i="1" s="1"/>
  <c r="AC185" i="1" s="1"/>
  <c r="X183" i="1"/>
  <c r="L180" i="1"/>
  <c r="X177" i="1"/>
  <c r="M167" i="1"/>
  <c r="R145" i="1"/>
  <c r="X141" i="1"/>
  <c r="S137" i="1"/>
  <c r="R123" i="1"/>
  <c r="L117" i="1"/>
  <c r="K102" i="1"/>
  <c r="L102" i="1" s="1"/>
  <c r="M95" i="1"/>
  <c r="AB60" i="1"/>
  <c r="AC60" i="1"/>
  <c r="AB41" i="1"/>
  <c r="X21" i="1"/>
  <c r="W9" i="1"/>
  <c r="X9" i="1" s="1"/>
  <c r="M5" i="1"/>
  <c r="R186" i="1"/>
  <c r="L183" i="1"/>
  <c r="L168" i="1"/>
  <c r="W166" i="1"/>
  <c r="X166" i="1" s="1"/>
  <c r="S161" i="1"/>
  <c r="L158" i="1"/>
  <c r="W156" i="1"/>
  <c r="X156" i="1" s="1"/>
  <c r="S153" i="1"/>
  <c r="AB142" i="1"/>
  <c r="R136" i="1"/>
  <c r="AB132" i="1"/>
  <c r="Y130" i="1"/>
  <c r="R129" i="1"/>
  <c r="K125" i="1"/>
  <c r="R122" i="1"/>
  <c r="S113" i="1"/>
  <c r="Y101" i="1"/>
  <c r="S95" i="1"/>
  <c r="S94" i="1"/>
  <c r="S72" i="1"/>
  <c r="S66" i="1"/>
  <c r="S62" i="1"/>
  <c r="R57" i="1"/>
  <c r="M56" i="1"/>
  <c r="M50" i="1"/>
  <c r="L49" i="1"/>
  <c r="AB47" i="1"/>
  <c r="W46" i="1"/>
  <c r="X46" i="1" s="1"/>
  <c r="R45" i="1"/>
  <c r="S40" i="1"/>
  <c r="Y39" i="1"/>
  <c r="R33" i="1"/>
  <c r="X29" i="1"/>
  <c r="S25" i="1"/>
  <c r="R21" i="1"/>
  <c r="S13" i="1"/>
  <c r="L7" i="1"/>
  <c r="AB156" i="1"/>
  <c r="M145" i="1"/>
  <c r="S131" i="1"/>
  <c r="S115" i="1"/>
  <c r="Z90" i="1"/>
  <c r="AA90" i="1" s="1"/>
  <c r="AB90" i="1" s="1"/>
  <c r="S79" i="1"/>
  <c r="R73" i="1"/>
  <c r="L72" i="1"/>
  <c r="AB59" i="1"/>
  <c r="X47" i="1"/>
  <c r="Y27" i="1"/>
  <c r="AB17" i="1"/>
  <c r="AB182" i="1"/>
  <c r="Y178" i="1"/>
  <c r="L160" i="1"/>
  <c r="X150" i="1"/>
  <c r="R147" i="1"/>
  <c r="L146" i="1"/>
  <c r="AB141" i="1"/>
  <c r="AB140" i="1"/>
  <c r="M137" i="1"/>
  <c r="R130" i="1"/>
  <c r="X113" i="1"/>
  <c r="S110" i="1"/>
  <c r="S101" i="1"/>
  <c r="S96" i="1"/>
  <c r="K94" i="1"/>
  <c r="L94" i="1" s="1"/>
  <c r="M84" i="1"/>
  <c r="K82" i="1"/>
  <c r="L82" i="1" s="1"/>
  <c r="S63" i="1"/>
  <c r="Y58" i="1"/>
  <c r="S52" i="1"/>
  <c r="AB48" i="1"/>
  <c r="AC46" i="1"/>
  <c r="Z43" i="1"/>
  <c r="AA43" i="1" s="1"/>
  <c r="AB43" i="1" s="1"/>
  <c r="M37" i="1"/>
  <c r="L33" i="1"/>
  <c r="L32" i="1"/>
  <c r="R26" i="1"/>
  <c r="X17" i="1"/>
  <c r="Y15" i="1"/>
  <c r="R10" i="1"/>
  <c r="R8" i="1"/>
  <c r="S172" i="1"/>
  <c r="S163" i="1"/>
  <c r="L161" i="1"/>
  <c r="L135" i="1"/>
  <c r="AB127" i="1"/>
  <c r="R120" i="1"/>
  <c r="AC105" i="1"/>
  <c r="X98" i="1"/>
  <c r="R89" i="1"/>
  <c r="K88" i="1"/>
  <c r="L88" i="1" s="1"/>
  <c r="K65" i="1"/>
  <c r="L65" i="1" s="1"/>
  <c r="L57" i="1"/>
  <c r="R53" i="1"/>
  <c r="L52" i="1"/>
  <c r="X48" i="1"/>
  <c r="R46" i="1"/>
  <c r="L38" i="1"/>
  <c r="AB36" i="1"/>
  <c r="L20" i="1"/>
  <c r="R14" i="1"/>
  <c r="Z6" i="1"/>
  <c r="AA6" i="1" s="1"/>
  <c r="L130" i="1"/>
  <c r="AB128" i="1"/>
  <c r="X127" i="1"/>
  <c r="L119" i="1"/>
  <c r="R111" i="1"/>
  <c r="R108" i="1"/>
  <c r="K85" i="1"/>
  <c r="L85" i="1" s="1"/>
  <c r="L79" i="1"/>
  <c r="X55" i="1"/>
  <c r="X35" i="1"/>
  <c r="R34" i="1"/>
  <c r="L26" i="1"/>
  <c r="AB24" i="1"/>
  <c r="R22" i="1"/>
  <c r="AB12" i="1"/>
  <c r="X11" i="1"/>
  <c r="L67" i="1"/>
  <c r="L53" i="1"/>
  <c r="L46" i="1"/>
  <c r="R42" i="1"/>
  <c r="L41" i="1"/>
  <c r="AB37" i="1"/>
  <c r="X23" i="1"/>
  <c r="L14" i="1"/>
  <c r="L10" i="1"/>
  <c r="L8" i="1"/>
  <c r="R5" i="1"/>
  <c r="X37" i="1"/>
  <c r="R30" i="1"/>
  <c r="L29" i="1"/>
  <c r="AB25" i="1"/>
  <c r="Y205" i="1"/>
  <c r="AB205" i="1"/>
  <c r="AC205" i="1"/>
  <c r="X197" i="1"/>
  <c r="Y197" i="1"/>
  <c r="AB197" i="1"/>
  <c r="AC197" i="1"/>
  <c r="AC245" i="1"/>
  <c r="X245" i="1"/>
  <c r="Y245" i="1"/>
  <c r="Y215" i="1"/>
  <c r="AB215" i="1"/>
  <c r="AC215" i="1"/>
  <c r="AC216" i="1"/>
  <c r="X206" i="1"/>
  <c r="Y206" i="1"/>
  <c r="AC206" i="1"/>
  <c r="Y202" i="1"/>
  <c r="AC202" i="1"/>
  <c r="X193" i="1"/>
  <c r="Y193" i="1"/>
  <c r="X230" i="1"/>
  <c r="Y230" i="1"/>
  <c r="X208" i="1"/>
  <c r="Y208" i="1"/>
  <c r="Y207" i="1"/>
  <c r="X247" i="1"/>
  <c r="Y247" i="1"/>
  <c r="AC247" i="1"/>
  <c r="Y234" i="1"/>
  <c r="Y238" i="1"/>
  <c r="Y231" i="1"/>
  <c r="X231" i="1"/>
  <c r="Y240" i="1"/>
  <c r="AC241" i="1"/>
  <c r="Y221" i="1"/>
  <c r="AC220" i="1"/>
  <c r="Y184" i="1"/>
  <c r="AB184" i="1"/>
  <c r="AC184" i="1"/>
  <c r="X184" i="1"/>
  <c r="Y223" i="1"/>
  <c r="AC224" i="1"/>
  <c r="Y203" i="1"/>
  <c r="X203" i="1"/>
  <c r="AB203" i="1"/>
  <c r="AC203" i="1"/>
  <c r="AB200" i="1"/>
  <c r="AC200" i="1"/>
  <c r="Y225" i="1"/>
  <c r="Y244" i="1"/>
  <c r="AB244" i="1"/>
  <c r="AC244" i="1"/>
  <c r="AC243" i="1"/>
  <c r="Y232" i="1"/>
  <c r="Y214" i="1"/>
  <c r="X214" i="1"/>
  <c r="X228" i="1"/>
  <c r="Y228" i="1"/>
  <c r="AC228" i="1"/>
  <c r="Y242" i="1"/>
  <c r="AB247" i="1"/>
  <c r="AB245" i="1"/>
  <c r="X240" i="1"/>
  <c r="X234" i="1"/>
  <c r="Y227" i="1"/>
  <c r="AB227" i="1"/>
  <c r="AC227" i="1"/>
  <c r="Y212" i="1"/>
  <c r="AC212" i="1"/>
  <c r="L148" i="1"/>
  <c r="M148" i="1"/>
  <c r="Y235" i="1"/>
  <c r="Y209" i="1"/>
  <c r="Y204" i="1"/>
  <c r="R202" i="1"/>
  <c r="Y192" i="1"/>
  <c r="M186" i="1"/>
  <c r="M183" i="1"/>
  <c r="S180" i="1"/>
  <c r="AB175" i="1"/>
  <c r="Y153" i="1"/>
  <c r="AB153" i="1"/>
  <c r="AC153" i="1"/>
  <c r="L143" i="1"/>
  <c r="M143" i="1"/>
  <c r="X138" i="1"/>
  <c r="S104" i="1"/>
  <c r="R104" i="1"/>
  <c r="Y134" i="1"/>
  <c r="AB134" i="1"/>
  <c r="AC134" i="1"/>
  <c r="M114" i="1"/>
  <c r="L114" i="1"/>
  <c r="AC213" i="1"/>
  <c r="W200" i="1"/>
  <c r="AC198" i="1"/>
  <c r="AB189" i="1"/>
  <c r="R181" i="1"/>
  <c r="S181" i="1"/>
  <c r="M179" i="1"/>
  <c r="AC175" i="1"/>
  <c r="R170" i="1"/>
  <c r="S170" i="1"/>
  <c r="AC166" i="1"/>
  <c r="X165" i="1"/>
  <c r="Y165" i="1"/>
  <c r="AC154" i="1"/>
  <c r="X163" i="1"/>
  <c r="Y163" i="1"/>
  <c r="L184" i="1"/>
  <c r="M184" i="1"/>
  <c r="Y138" i="1"/>
  <c r="AC138" i="1"/>
  <c r="AB138" i="1"/>
  <c r="X131" i="1"/>
  <c r="Y131" i="1"/>
  <c r="L111" i="1"/>
  <c r="M111" i="1"/>
  <c r="AC217" i="1"/>
  <c r="Y189" i="1"/>
  <c r="M181" i="1"/>
  <c r="X167" i="1"/>
  <c r="Y167" i="1"/>
  <c r="AB167" i="1"/>
  <c r="AC167" i="1"/>
  <c r="AC156" i="1"/>
  <c r="X155" i="1"/>
  <c r="Y155" i="1"/>
  <c r="AC155" i="1"/>
  <c r="X149" i="1"/>
  <c r="Y149" i="1"/>
  <c r="X147" i="1"/>
  <c r="Y147" i="1"/>
  <c r="AC147" i="1"/>
  <c r="AC236" i="1"/>
  <c r="Z230" i="1"/>
  <c r="AA230" i="1" s="1"/>
  <c r="AC219" i="1"/>
  <c r="AB217" i="1"/>
  <c r="Y213" i="1"/>
  <c r="AC210" i="1"/>
  <c r="M202" i="1"/>
  <c r="Y198" i="1"/>
  <c r="Y191" i="1"/>
  <c r="AB191" i="1"/>
  <c r="AC191" i="1"/>
  <c r="AC188" i="1"/>
  <c r="Y188" i="1"/>
  <c r="X185" i="1"/>
  <c r="Y185" i="1"/>
  <c r="S174" i="1"/>
  <c r="M172" i="1"/>
  <c r="W169" i="1"/>
  <c r="X169" i="1" s="1"/>
  <c r="Z169" i="1"/>
  <c r="AA169" i="1" s="1"/>
  <c r="S135" i="1"/>
  <c r="R135" i="1"/>
  <c r="AC78" i="1"/>
  <c r="AB236" i="1"/>
  <c r="M236" i="1"/>
  <c r="S231" i="1"/>
  <c r="AB219" i="1"/>
  <c r="M219" i="1"/>
  <c r="M217" i="1"/>
  <c r="S214" i="1"/>
  <c r="AB210" i="1"/>
  <c r="M210" i="1"/>
  <c r="AB202" i="1"/>
  <c r="S199" i="1"/>
  <c r="S189" i="1"/>
  <c r="X176" i="1"/>
  <c r="Y176" i="1"/>
  <c r="AC176" i="1"/>
  <c r="Y148" i="1"/>
  <c r="AB148" i="1"/>
  <c r="AC148" i="1"/>
  <c r="S147" i="1"/>
  <c r="S200" i="1"/>
  <c r="AC195" i="1"/>
  <c r="S194" i="1"/>
  <c r="AB186" i="1"/>
  <c r="AC186" i="1"/>
  <c r="Y181" i="1"/>
  <c r="AC172" i="1"/>
  <c r="AC168" i="1"/>
  <c r="L129" i="1"/>
  <c r="M129" i="1"/>
  <c r="Z242" i="1"/>
  <c r="AA242" i="1" s="1"/>
  <c r="AB242" i="1" s="1"/>
  <c r="Z240" i="1"/>
  <c r="AA240" i="1" s="1"/>
  <c r="AB240" i="1" s="1"/>
  <c r="Z238" i="1"/>
  <c r="AA238" i="1" s="1"/>
  <c r="AB238" i="1" s="1"/>
  <c r="Y236" i="1"/>
  <c r="AC229" i="1"/>
  <c r="Z225" i="1"/>
  <c r="AA225" i="1" s="1"/>
  <c r="AB225" i="1" s="1"/>
  <c r="Z223" i="1"/>
  <c r="AA223" i="1" s="1"/>
  <c r="AB223" i="1" s="1"/>
  <c r="Z221" i="1"/>
  <c r="AA221" i="1" s="1"/>
  <c r="AB221" i="1" s="1"/>
  <c r="Y219" i="1"/>
  <c r="Y210" i="1"/>
  <c r="AC207" i="1"/>
  <c r="L205" i="1"/>
  <c r="AB195" i="1"/>
  <c r="R190" i="1"/>
  <c r="Y182" i="1"/>
  <c r="AC182" i="1"/>
  <c r="X178" i="1"/>
  <c r="AB177" i="1"/>
  <c r="AC177" i="1"/>
  <c r="S176" i="1"/>
  <c r="M174" i="1"/>
  <c r="AB172" i="1"/>
  <c r="AC171" i="1"/>
  <c r="AC160" i="1"/>
  <c r="X159" i="1"/>
  <c r="Y159" i="1"/>
  <c r="X144" i="1"/>
  <c r="Y141" i="1"/>
  <c r="AC141" i="1"/>
  <c r="Y133" i="1"/>
  <c r="X132" i="1"/>
  <c r="Y132" i="1"/>
  <c r="AC132" i="1"/>
  <c r="Y120" i="1"/>
  <c r="L191" i="1"/>
  <c r="M191" i="1"/>
  <c r="AB229" i="1"/>
  <c r="M229" i="1"/>
  <c r="S224" i="1"/>
  <c r="S222" i="1"/>
  <c r="S220" i="1"/>
  <c r="S211" i="1"/>
  <c r="AB207" i="1"/>
  <c r="M207" i="1"/>
  <c r="AC194" i="1"/>
  <c r="X180" i="1"/>
  <c r="Y180" i="1"/>
  <c r="AB180" i="1"/>
  <c r="AB151" i="1"/>
  <c r="AC151" i="1"/>
  <c r="W122" i="1"/>
  <c r="Z122" i="1"/>
  <c r="AA122" i="1" s="1"/>
  <c r="K103" i="1"/>
  <c r="V103" i="1"/>
  <c r="S243" i="1"/>
  <c r="S241" i="1"/>
  <c r="S239" i="1"/>
  <c r="S237" i="1"/>
  <c r="O248" i="1"/>
  <c r="R226" i="1"/>
  <c r="X201" i="1"/>
  <c r="M200" i="1"/>
  <c r="AB194" i="1"/>
  <c r="AC192" i="1"/>
  <c r="L190" i="1"/>
  <c r="M188" i="1"/>
  <c r="AC174" i="1"/>
  <c r="R168" i="1"/>
  <c r="S168" i="1"/>
  <c r="AC162" i="1"/>
  <c r="X161" i="1"/>
  <c r="Y161" i="1"/>
  <c r="AB161" i="1"/>
  <c r="AC161" i="1"/>
  <c r="Y144" i="1"/>
  <c r="AB144" i="1"/>
  <c r="AC144" i="1"/>
  <c r="S132" i="1"/>
  <c r="R132" i="1"/>
  <c r="AC199" i="1"/>
  <c r="Y196" i="1"/>
  <c r="AC196" i="1"/>
  <c r="AB193" i="1"/>
  <c r="R178" i="1"/>
  <c r="M176" i="1"/>
  <c r="AB174" i="1"/>
  <c r="X153" i="1"/>
  <c r="Y146" i="1"/>
  <c r="Y137" i="1"/>
  <c r="Y125" i="1"/>
  <c r="Y152" i="1"/>
  <c r="Y150" i="1"/>
  <c r="M140" i="1"/>
  <c r="S138" i="1"/>
  <c r="Y129" i="1"/>
  <c r="M128" i="1"/>
  <c r="R93" i="1"/>
  <c r="S93" i="1"/>
  <c r="V80" i="1"/>
  <c r="K80" i="1"/>
  <c r="X14" i="1"/>
  <c r="Y14" i="1"/>
  <c r="AB14" i="1"/>
  <c r="AC14" i="1"/>
  <c r="Y145" i="1"/>
  <c r="AC142" i="1"/>
  <c r="AC139" i="1"/>
  <c r="X129" i="1"/>
  <c r="AC127" i="1"/>
  <c r="W124" i="1"/>
  <c r="S120" i="1"/>
  <c r="L104" i="1"/>
  <c r="M104" i="1"/>
  <c r="K89" i="1"/>
  <c r="L89" i="1" s="1"/>
  <c r="V89" i="1"/>
  <c r="S85" i="1"/>
  <c r="R85" i="1"/>
  <c r="X59" i="1"/>
  <c r="Y59" i="1"/>
  <c r="K122" i="1"/>
  <c r="M121" i="1"/>
  <c r="S118" i="1"/>
  <c r="W102" i="1"/>
  <c r="X102" i="1" s="1"/>
  <c r="Z102" i="1"/>
  <c r="AA102" i="1" s="1"/>
  <c r="AB102" i="1" s="1"/>
  <c r="R27" i="1"/>
  <c r="S27" i="1"/>
  <c r="AC124" i="1"/>
  <c r="S108" i="1"/>
  <c r="K100" i="1"/>
  <c r="V100" i="1"/>
  <c r="W85" i="1"/>
  <c r="X85" i="1" s="1"/>
  <c r="Z85" i="1"/>
  <c r="AA85" i="1" s="1"/>
  <c r="AB85" i="1" s="1"/>
  <c r="W77" i="1"/>
  <c r="Z77" i="1"/>
  <c r="AA77" i="1" s="1"/>
  <c r="Z112" i="1"/>
  <c r="AA112" i="1" s="1"/>
  <c r="AB112" i="1" s="1"/>
  <c r="W112" i="1"/>
  <c r="K107" i="1"/>
  <c r="V107" i="1"/>
  <c r="X101" i="1"/>
  <c r="W82" i="1"/>
  <c r="X82" i="1" s="1"/>
  <c r="Z82" i="1"/>
  <c r="AA82" i="1" s="1"/>
  <c r="AB82" i="1" s="1"/>
  <c r="M70" i="1"/>
  <c r="X43" i="1"/>
  <c r="Y43" i="1"/>
  <c r="AC146" i="1"/>
  <c r="Y127" i="1"/>
  <c r="V108" i="1"/>
  <c r="K108" i="1"/>
  <c r="W94" i="1"/>
  <c r="X94" i="1" s="1"/>
  <c r="Z94" i="1"/>
  <c r="AA94" i="1" s="1"/>
  <c r="AB94" i="1" s="1"/>
  <c r="L75" i="1"/>
  <c r="M75" i="1"/>
  <c r="M169" i="1"/>
  <c r="S152" i="1"/>
  <c r="S150" i="1"/>
  <c r="AB146" i="1"/>
  <c r="M146" i="1"/>
  <c r="M130" i="1"/>
  <c r="R124" i="1"/>
  <c r="S124" i="1"/>
  <c r="S117" i="1"/>
  <c r="W99" i="1"/>
  <c r="Z99" i="1"/>
  <c r="AA99" i="1" s="1"/>
  <c r="Z98" i="1"/>
  <c r="AA98" i="1" s="1"/>
  <c r="K83" i="1"/>
  <c r="L83" i="1" s="1"/>
  <c r="V83" i="1"/>
  <c r="Y68" i="1"/>
  <c r="X125" i="1"/>
  <c r="W121" i="1"/>
  <c r="Z121" i="1"/>
  <c r="AA121" i="1" s="1"/>
  <c r="V116" i="1"/>
  <c r="K116" i="1"/>
  <c r="L116" i="1" s="1"/>
  <c r="S111" i="1"/>
  <c r="L109" i="1"/>
  <c r="M109" i="1"/>
  <c r="Y104" i="1"/>
  <c r="Y92" i="1"/>
  <c r="AC143" i="1"/>
  <c r="AC137" i="1"/>
  <c r="AC135" i="1"/>
  <c r="AC133" i="1"/>
  <c r="Y126" i="1"/>
  <c r="AC126" i="1"/>
  <c r="Z120" i="1"/>
  <c r="AA120" i="1" s="1"/>
  <c r="AB120" i="1" s="1"/>
  <c r="R112" i="1"/>
  <c r="S112" i="1"/>
  <c r="X106" i="1"/>
  <c r="Y106" i="1"/>
  <c r="Y98" i="1"/>
  <c r="L78" i="1"/>
  <c r="M78" i="1"/>
  <c r="X134" i="1"/>
  <c r="S128" i="1"/>
  <c r="Z125" i="1"/>
  <c r="AA125" i="1" s="1"/>
  <c r="AB125" i="1" s="1"/>
  <c r="V119" i="1"/>
  <c r="M117" i="1"/>
  <c r="V97" i="1"/>
  <c r="K97" i="1"/>
  <c r="Z93" i="1"/>
  <c r="AA93" i="1" s="1"/>
  <c r="AB93" i="1" s="1"/>
  <c r="W93" i="1"/>
  <c r="R88" i="1"/>
  <c r="S88" i="1"/>
  <c r="Y74" i="1"/>
  <c r="X68" i="1"/>
  <c r="L133" i="1"/>
  <c r="AC129" i="1"/>
  <c r="M115" i="1"/>
  <c r="R99" i="1"/>
  <c r="R98" i="1"/>
  <c r="S98" i="1"/>
  <c r="X57" i="1"/>
  <c r="Y57" i="1"/>
  <c r="AC57" i="1"/>
  <c r="AB57" i="1"/>
  <c r="K98" i="1"/>
  <c r="L98" i="1" s="1"/>
  <c r="K77" i="1"/>
  <c r="L77" i="1" s="1"/>
  <c r="V75" i="1"/>
  <c r="Z74" i="1"/>
  <c r="AA74" i="1" s="1"/>
  <c r="AB74" i="1" s="1"/>
  <c r="R68" i="1"/>
  <c r="S67" i="1"/>
  <c r="Y65" i="1"/>
  <c r="Z63" i="1"/>
  <c r="AA63" i="1" s="1"/>
  <c r="AB63" i="1" s="1"/>
  <c r="Y51" i="1"/>
  <c r="AB51" i="1"/>
  <c r="AC51" i="1"/>
  <c r="X50" i="1"/>
  <c r="X49" i="1"/>
  <c r="Y49" i="1"/>
  <c r="AB49" i="1"/>
  <c r="AC49" i="1"/>
  <c r="M46" i="1"/>
  <c r="Y35" i="1"/>
  <c r="AB35" i="1"/>
  <c r="AC35" i="1"/>
  <c r="S34" i="1"/>
  <c r="X65" i="1"/>
  <c r="M55" i="1"/>
  <c r="AC37" i="1"/>
  <c r="X32" i="1"/>
  <c r="Y32" i="1"/>
  <c r="AB30" i="1"/>
  <c r="AC30" i="1"/>
  <c r="X10" i="1"/>
  <c r="Y10" i="1"/>
  <c r="AB10" i="1"/>
  <c r="AC10" i="1"/>
  <c r="X8" i="1"/>
  <c r="Y8" i="1"/>
  <c r="Y63" i="1"/>
  <c r="AB45" i="1"/>
  <c r="AC45" i="1"/>
  <c r="X31" i="1"/>
  <c r="Y31" i="1"/>
  <c r="AB31" i="1"/>
  <c r="AC31" i="1"/>
  <c r="K101" i="1"/>
  <c r="R84" i="1"/>
  <c r="M79" i="1"/>
  <c r="K76" i="1"/>
  <c r="R72" i="1"/>
  <c r="M69" i="1"/>
  <c r="K68" i="1"/>
  <c r="M67" i="1"/>
  <c r="S57" i="1"/>
  <c r="Y53" i="1"/>
  <c r="Y23" i="1"/>
  <c r="AB23" i="1"/>
  <c r="AC23" i="1"/>
  <c r="S22" i="1"/>
  <c r="R15" i="1"/>
  <c r="S15" i="1"/>
  <c r="S10" i="1"/>
  <c r="S8" i="1"/>
  <c r="W76" i="1"/>
  <c r="X76" i="1" s="1"/>
  <c r="Z76" i="1"/>
  <c r="AA76" i="1" s="1"/>
  <c r="AB76" i="1" s="1"/>
  <c r="R58" i="1"/>
  <c r="S58" i="1"/>
  <c r="R50" i="1"/>
  <c r="S50" i="1"/>
  <c r="Y40" i="1"/>
  <c r="X38" i="1"/>
  <c r="Y38" i="1"/>
  <c r="AB38" i="1"/>
  <c r="AC38" i="1"/>
  <c r="L35" i="1"/>
  <c r="M35" i="1"/>
  <c r="AC25" i="1"/>
  <c r="X12" i="1"/>
  <c r="Y12" i="1"/>
  <c r="S89" i="1"/>
  <c r="S83" i="1"/>
  <c r="Z73" i="1"/>
  <c r="AA73" i="1" s="1"/>
  <c r="S60" i="1"/>
  <c r="Y46" i="1"/>
  <c r="M30" i="1"/>
  <c r="X20" i="1"/>
  <c r="Y20" i="1"/>
  <c r="AB18" i="1"/>
  <c r="AC18" i="1"/>
  <c r="Y11" i="1"/>
  <c r="AB11" i="1"/>
  <c r="AC11" i="1"/>
  <c r="L84" i="1"/>
  <c r="Y73" i="1"/>
  <c r="S65" i="1"/>
  <c r="AB53" i="1"/>
  <c r="AC53" i="1"/>
  <c r="AC44" i="1"/>
  <c r="Y41" i="1"/>
  <c r="Y33" i="1"/>
  <c r="AC33" i="1"/>
  <c r="X19" i="1"/>
  <c r="Y19" i="1"/>
  <c r="AB19" i="1"/>
  <c r="AC19" i="1"/>
  <c r="Y6" i="1"/>
  <c r="W79" i="1"/>
  <c r="X79" i="1" s="1"/>
  <c r="M72" i="1"/>
  <c r="V71" i="1"/>
  <c r="K71" i="1"/>
  <c r="L71" i="1" s="1"/>
  <c r="Z68" i="1"/>
  <c r="AA68" i="1" s="1"/>
  <c r="AB68" i="1" s="1"/>
  <c r="K64" i="1"/>
  <c r="AB56" i="1"/>
  <c r="X54" i="1"/>
  <c r="Y54" i="1"/>
  <c r="AB54" i="1"/>
  <c r="AC54" i="1"/>
  <c r="AB46" i="1"/>
  <c r="Y28" i="1"/>
  <c r="X27" i="1"/>
  <c r="X26" i="1"/>
  <c r="Y26" i="1"/>
  <c r="AB26" i="1"/>
  <c r="AC26" i="1"/>
  <c r="L23" i="1"/>
  <c r="M23" i="1"/>
  <c r="AB21" i="1"/>
  <c r="AB7" i="1"/>
  <c r="W64" i="1"/>
  <c r="X64" i="1" s="1"/>
  <c r="Z64" i="1"/>
  <c r="AA64" i="1" s="1"/>
  <c r="AB64" i="1" s="1"/>
  <c r="R39" i="1"/>
  <c r="S39" i="1"/>
  <c r="R6" i="1"/>
  <c r="S6" i="1"/>
  <c r="X66" i="1"/>
  <c r="Y66" i="1"/>
  <c r="AC58" i="1"/>
  <c r="Y56" i="1"/>
  <c r="AC56" i="1"/>
  <c r="Y29" i="1"/>
  <c r="Y21" i="1"/>
  <c r="AC21" i="1"/>
  <c r="M18" i="1"/>
  <c r="AC15" i="1"/>
  <c r="L11" i="1"/>
  <c r="M11" i="1"/>
  <c r="Y7" i="1"/>
  <c r="AC7" i="1"/>
  <c r="M81" i="1"/>
  <c r="S77" i="1"/>
  <c r="V67" i="1"/>
  <c r="AB58" i="1"/>
  <c r="M53" i="1"/>
  <c r="X51" i="1"/>
  <c r="AC50" i="1"/>
  <c r="AB42" i="1"/>
  <c r="AC42" i="1"/>
  <c r="Y30" i="1"/>
  <c r="AB15" i="1"/>
  <c r="L6" i="1"/>
  <c r="M6" i="1"/>
  <c r="Y48" i="1"/>
  <c r="I44" i="1"/>
  <c r="L44" i="1" s="1"/>
  <c r="Y37" i="1"/>
  <c r="AC34" i="1"/>
  <c r="Y25" i="1"/>
  <c r="AC22" i="1"/>
  <c r="Y13" i="1"/>
  <c r="K63" i="1"/>
  <c r="M61" i="1"/>
  <c r="AC59" i="1"/>
  <c r="S56" i="1"/>
  <c r="M52" i="1"/>
  <c r="AC47" i="1"/>
  <c r="M41" i="1"/>
  <c r="AC36" i="1"/>
  <c r="S33" i="1"/>
  <c r="M29" i="1"/>
  <c r="AC24" i="1"/>
  <c r="S21" i="1"/>
  <c r="M17" i="1"/>
  <c r="AC12" i="1"/>
  <c r="S7" i="1"/>
  <c r="Y34" i="1"/>
  <c r="Y22" i="1"/>
  <c r="M54" i="1"/>
  <c r="M43" i="1"/>
  <c r="S35" i="1"/>
  <c r="M31" i="1"/>
  <c r="S23" i="1"/>
  <c r="M19" i="1"/>
  <c r="S11" i="1"/>
  <c r="Y47" i="1"/>
  <c r="Y36" i="1"/>
  <c r="Y24" i="1"/>
  <c r="AC9" i="1"/>
  <c r="AC5" i="1"/>
  <c r="AC40" i="1"/>
  <c r="AC28" i="1"/>
  <c r="AC16" i="1"/>
  <c r="AB40" i="1"/>
  <c r="AB28" i="1"/>
  <c r="AB16" i="1"/>
  <c r="Y173" i="1" l="1"/>
  <c r="M96" i="1"/>
  <c r="AC65" i="1"/>
  <c r="X164" i="1"/>
  <c r="Y239" i="1"/>
  <c r="AC130" i="1"/>
  <c r="Y175" i="1"/>
  <c r="AB234" i="1"/>
  <c r="AC163" i="1"/>
  <c r="Z109" i="1"/>
  <c r="AA109" i="1" s="1"/>
  <c r="AB109" i="1" s="1"/>
  <c r="AC104" i="1"/>
  <c r="X174" i="1"/>
  <c r="Y87" i="1"/>
  <c r="Z106" i="1"/>
  <c r="AA106" i="1" s="1"/>
  <c r="AC106" i="1" s="1"/>
  <c r="L74" i="1"/>
  <c r="Z81" i="1"/>
  <c r="AA81" i="1" s="1"/>
  <c r="AB81" i="1" s="1"/>
  <c r="Z87" i="1"/>
  <c r="AA87" i="1" s="1"/>
  <c r="AB87" i="1" s="1"/>
  <c r="Y81" i="1"/>
  <c r="Y156" i="1"/>
  <c r="M112" i="1"/>
  <c r="W118" i="1"/>
  <c r="X118" i="1" s="1"/>
  <c r="AC173" i="1"/>
  <c r="AC237" i="1"/>
  <c r="AC79" i="1"/>
  <c r="U248" i="1"/>
  <c r="U249" i="1" s="1"/>
  <c r="O249" i="1" s="1"/>
  <c r="AB233" i="1"/>
  <c r="X151" i="1"/>
  <c r="AB6" i="1"/>
  <c r="X86" i="1"/>
  <c r="Z61" i="1"/>
  <c r="AA61" i="1" s="1"/>
  <c r="AB61" i="1" s="1"/>
  <c r="Y157" i="1"/>
  <c r="AB185" i="1"/>
  <c r="Y169" i="1"/>
  <c r="AC113" i="1"/>
  <c r="W110" i="1"/>
  <c r="Y110" i="1" s="1"/>
  <c r="Y160" i="1"/>
  <c r="AC110" i="1"/>
  <c r="Y171" i="1"/>
  <c r="Y123" i="1"/>
  <c r="X117" i="1"/>
  <c r="Y117" i="1"/>
  <c r="AC6" i="1"/>
  <c r="Y199" i="1"/>
  <c r="Z117" i="1"/>
  <c r="AA117" i="1" s="1"/>
  <c r="M102" i="1"/>
  <c r="Y162" i="1"/>
  <c r="AC111" i="1"/>
  <c r="AC92" i="1"/>
  <c r="Y166" i="1"/>
  <c r="W78" i="1"/>
  <c r="X78" i="1" s="1"/>
  <c r="L123" i="1"/>
  <c r="M60" i="1"/>
  <c r="AB226" i="1"/>
  <c r="Y220" i="1"/>
  <c r="M113" i="1"/>
  <c r="W72" i="1"/>
  <c r="AC101" i="1"/>
  <c r="Y154" i="1"/>
  <c r="Y88" i="1"/>
  <c r="AC72" i="1"/>
  <c r="AC150" i="1"/>
  <c r="AC179" i="1"/>
  <c r="W84" i="1"/>
  <c r="X84" i="1" s="1"/>
  <c r="Z96" i="1"/>
  <c r="AA96" i="1" s="1"/>
  <c r="AB96" i="1" s="1"/>
  <c r="AC204" i="1"/>
  <c r="Y179" i="1"/>
  <c r="Y172" i="1"/>
  <c r="AC159" i="1"/>
  <c r="M90" i="1"/>
  <c r="Y60" i="1"/>
  <c r="AC165" i="1"/>
  <c r="M99" i="1"/>
  <c r="Y111" i="1"/>
  <c r="X114" i="1"/>
  <c r="Z114" i="1"/>
  <c r="AA114" i="1" s="1"/>
  <c r="AB114" i="1" s="1"/>
  <c r="M120" i="1"/>
  <c r="M85" i="1"/>
  <c r="AC43" i="1"/>
  <c r="M124" i="1"/>
  <c r="AC125" i="1"/>
  <c r="AC152" i="1"/>
  <c r="AC76" i="1"/>
  <c r="L93" i="1"/>
  <c r="Y216" i="1"/>
  <c r="Y44" i="1"/>
  <c r="M65" i="1"/>
  <c r="M86" i="1"/>
  <c r="Y76" i="1"/>
  <c r="AC66" i="1"/>
  <c r="M82" i="1"/>
  <c r="AC201" i="1"/>
  <c r="AC232" i="1"/>
  <c r="Y243" i="1"/>
  <c r="M77" i="1"/>
  <c r="AC93" i="1"/>
  <c r="Y9" i="1"/>
  <c r="AC70" i="1"/>
  <c r="AC91" i="1"/>
  <c r="Y45" i="1"/>
  <c r="AB8" i="1"/>
  <c r="AC84" i="1"/>
  <c r="M88" i="1"/>
  <c r="AC157" i="1"/>
  <c r="Y158" i="1"/>
  <c r="Z115" i="1"/>
  <c r="AA115" i="1" s="1"/>
  <c r="W115" i="1"/>
  <c r="W62" i="1"/>
  <c r="Z62" i="1"/>
  <c r="AA62" i="1" s="1"/>
  <c r="L92" i="1"/>
  <c r="M92" i="1"/>
  <c r="AC114" i="1"/>
  <c r="W69" i="1"/>
  <c r="Z69" i="1"/>
  <c r="AA69" i="1" s="1"/>
  <c r="M94" i="1"/>
  <c r="AC90" i="1"/>
  <c r="W95" i="1"/>
  <c r="Z95" i="1"/>
  <c r="AA95" i="1" s="1"/>
  <c r="AC158" i="1"/>
  <c r="AC63" i="1"/>
  <c r="AC74" i="1"/>
  <c r="AC86" i="1"/>
  <c r="AC183" i="1"/>
  <c r="M125" i="1"/>
  <c r="L125" i="1"/>
  <c r="AB123" i="1"/>
  <c r="AC123" i="1"/>
  <c r="Y94" i="1"/>
  <c r="M71" i="1"/>
  <c r="AC238" i="1"/>
  <c r="AC112" i="1"/>
  <c r="Y168" i="1"/>
  <c r="M89" i="1"/>
  <c r="W70" i="1"/>
  <c r="Y70" i="1" s="1"/>
  <c r="W91" i="1"/>
  <c r="X91" i="1" s="1"/>
  <c r="AC225" i="1"/>
  <c r="L91" i="1"/>
  <c r="AC82" i="1"/>
  <c r="X96" i="1"/>
  <c r="Y96" i="1"/>
  <c r="L64" i="1"/>
  <c r="M64" i="1"/>
  <c r="L76" i="1"/>
  <c r="M76" i="1"/>
  <c r="L97" i="1"/>
  <c r="M97" i="1"/>
  <c r="X99" i="1"/>
  <c r="Y99" i="1"/>
  <c r="W108" i="1"/>
  <c r="Z108" i="1"/>
  <c r="AA108" i="1" s="1"/>
  <c r="X77" i="1"/>
  <c r="Y77" i="1"/>
  <c r="L80" i="1"/>
  <c r="M80" i="1"/>
  <c r="AB122" i="1"/>
  <c r="AC122" i="1"/>
  <c r="AB169" i="1"/>
  <c r="AC169" i="1"/>
  <c r="L103" i="1"/>
  <c r="M103" i="1"/>
  <c r="W97" i="1"/>
  <c r="Z97" i="1"/>
  <c r="AA97" i="1" s="1"/>
  <c r="W80" i="1"/>
  <c r="Z80" i="1"/>
  <c r="AA80" i="1" s="1"/>
  <c r="X122" i="1"/>
  <c r="Y122" i="1"/>
  <c r="M108" i="1"/>
  <c r="L108" i="1"/>
  <c r="Y82" i="1"/>
  <c r="AC68" i="1"/>
  <c r="L122" i="1"/>
  <c r="M122" i="1"/>
  <c r="X200" i="1"/>
  <c r="Y200" i="1"/>
  <c r="L63" i="1"/>
  <c r="M63" i="1"/>
  <c r="Z71" i="1"/>
  <c r="AA71" i="1" s="1"/>
  <c r="W71" i="1"/>
  <c r="R248" i="1"/>
  <c r="M101" i="1"/>
  <c r="L101" i="1"/>
  <c r="AB106" i="1"/>
  <c r="Z83" i="1"/>
  <c r="AA83" i="1" s="1"/>
  <c r="W83" i="1"/>
  <c r="AB118" i="1"/>
  <c r="AC118" i="1"/>
  <c r="AC221" i="1"/>
  <c r="AB77" i="1"/>
  <c r="AC77" i="1"/>
  <c r="Z119" i="1"/>
  <c r="AA119" i="1" s="1"/>
  <c r="W119" i="1"/>
  <c r="Z107" i="1"/>
  <c r="AA107" i="1" s="1"/>
  <c r="W107" i="1"/>
  <c r="Z100" i="1"/>
  <c r="AA100" i="1" s="1"/>
  <c r="W100" i="1"/>
  <c r="M98" i="1"/>
  <c r="Y102" i="1"/>
  <c r="L107" i="1"/>
  <c r="M107" i="1"/>
  <c r="L100" i="1"/>
  <c r="M100" i="1"/>
  <c r="X124" i="1"/>
  <c r="Y124" i="1"/>
  <c r="AB230" i="1"/>
  <c r="AC230" i="1"/>
  <c r="Y109" i="1"/>
  <c r="AC99" i="1"/>
  <c r="AB99" i="1"/>
  <c r="M83" i="1"/>
  <c r="X112" i="1"/>
  <c r="Y112" i="1"/>
  <c r="AC102" i="1"/>
  <c r="AC85" i="1"/>
  <c r="AC240" i="1"/>
  <c r="Z67" i="1"/>
  <c r="AA67" i="1" s="1"/>
  <c r="W67" i="1"/>
  <c r="AC64" i="1"/>
  <c r="L68" i="1"/>
  <c r="M68" i="1"/>
  <c r="Y64" i="1"/>
  <c r="Y85" i="1"/>
  <c r="X121" i="1"/>
  <c r="Y121" i="1"/>
  <c r="Y61" i="1"/>
  <c r="M44" i="1"/>
  <c r="I248" i="1"/>
  <c r="X70" i="1"/>
  <c r="Z75" i="1"/>
  <c r="AA75" i="1" s="1"/>
  <c r="W75" i="1"/>
  <c r="X93" i="1"/>
  <c r="Y93" i="1"/>
  <c r="W116" i="1"/>
  <c r="Z116" i="1"/>
  <c r="AA116" i="1" s="1"/>
  <c r="W89" i="1"/>
  <c r="Z89" i="1"/>
  <c r="AA89" i="1" s="1"/>
  <c r="I281" i="1"/>
  <c r="AC223" i="1"/>
  <c r="Y79" i="1"/>
  <c r="AB73" i="1"/>
  <c r="AC73" i="1"/>
  <c r="AC94" i="1"/>
  <c r="M116" i="1"/>
  <c r="AB121" i="1"/>
  <c r="AC121" i="1"/>
  <c r="AB98" i="1"/>
  <c r="AC98" i="1"/>
  <c r="W103" i="1"/>
  <c r="Z103" i="1"/>
  <c r="AA103" i="1" s="1"/>
  <c r="AC120" i="1"/>
  <c r="AC242" i="1"/>
  <c r="Y118" i="1" l="1"/>
  <c r="AC109" i="1"/>
  <c r="AC87" i="1"/>
  <c r="AC81" i="1"/>
  <c r="AC61" i="1"/>
  <c r="X110" i="1"/>
  <c r="AC96" i="1"/>
  <c r="Y78" i="1"/>
  <c r="Y84" i="1"/>
  <c r="AB117" i="1"/>
  <c r="AC117" i="1"/>
  <c r="X72" i="1"/>
  <c r="Y72" i="1"/>
  <c r="X69" i="1"/>
  <c r="Y69" i="1"/>
  <c r="AB69" i="1"/>
  <c r="AC69" i="1"/>
  <c r="AB62" i="1"/>
  <c r="AC62" i="1"/>
  <c r="Y62" i="1"/>
  <c r="X62" i="1"/>
  <c r="AC95" i="1"/>
  <c r="AB95" i="1"/>
  <c r="X115" i="1"/>
  <c r="Y115" i="1"/>
  <c r="X95" i="1"/>
  <c r="Y95" i="1"/>
  <c r="AB115" i="1"/>
  <c r="AC115" i="1"/>
  <c r="Y91" i="1"/>
  <c r="X108" i="1"/>
  <c r="Y108" i="1"/>
  <c r="Y103" i="1"/>
  <c r="X103" i="1"/>
  <c r="X67" i="1"/>
  <c r="Y67" i="1"/>
  <c r="X89" i="1"/>
  <c r="Y89" i="1"/>
  <c r="AB83" i="1"/>
  <c r="AC83" i="1"/>
  <c r="AB107" i="1"/>
  <c r="AC107" i="1"/>
  <c r="AB119" i="1"/>
  <c r="AC119" i="1"/>
  <c r="AB67" i="1"/>
  <c r="AC67" i="1"/>
  <c r="X97" i="1"/>
  <c r="Y97" i="1"/>
  <c r="AB89" i="1"/>
  <c r="AC89" i="1"/>
  <c r="X107" i="1"/>
  <c r="Y107" i="1"/>
  <c r="AB116" i="1"/>
  <c r="AC116" i="1"/>
  <c r="X119" i="1"/>
  <c r="Y119" i="1"/>
  <c r="X116" i="1"/>
  <c r="Y116" i="1"/>
  <c r="AB71" i="1"/>
  <c r="AC71" i="1"/>
  <c r="AB80" i="1"/>
  <c r="AC80" i="1"/>
  <c r="AB100" i="1"/>
  <c r="AC100" i="1"/>
  <c r="AA248" i="1"/>
  <c r="X71" i="1"/>
  <c r="Y71" i="1"/>
  <c r="X75" i="1"/>
  <c r="Y75" i="1"/>
  <c r="AB75" i="1"/>
  <c r="AC75" i="1"/>
  <c r="X80" i="1"/>
  <c r="Y80" i="1"/>
  <c r="X83" i="1"/>
  <c r="Y83" i="1"/>
  <c r="X100" i="1"/>
  <c r="Y100" i="1"/>
  <c r="AB103" i="1"/>
  <c r="AC103" i="1"/>
  <c r="AB97" i="1"/>
  <c r="AC97" i="1"/>
  <c r="AB108" i="1"/>
  <c r="AC108" i="1"/>
  <c r="AA249" i="1" l="1"/>
  <c r="AA282" i="1" s="1"/>
  <c r="AA284" i="1"/>
  <c r="AA285" i="1" s="1"/>
  <c r="AC248" i="1"/>
  <c r="AB248" i="1"/>
  <c r="AA292" i="1" l="1"/>
  <c r="AA287" i="1"/>
  <c r="AA288" i="1" s="1"/>
</calcChain>
</file>

<file path=xl/sharedStrings.xml><?xml version="1.0" encoding="utf-8"?>
<sst xmlns="http://schemas.openxmlformats.org/spreadsheetml/2006/main" count="1029" uniqueCount="569">
  <si>
    <t>Sqm</t>
  </si>
  <si>
    <r>
      <t>Supply and installation of 50mm thick double skin   ceiling system made of 0.8 mm thick  Powder Coated GI sheets on both sides,  40  plus or minus  2 kg/m</t>
    </r>
    <r>
      <rPr>
        <vertAlign val="superscript"/>
        <sz val="11"/>
        <rFont val="Calibri"/>
        <family val="2"/>
        <scheme val="minor"/>
      </rPr>
      <t>3</t>
    </r>
    <r>
      <rPr>
        <sz val="11"/>
        <rFont val="Calibri"/>
        <family val="2"/>
        <scheme val="minor"/>
      </rPr>
      <t xml:space="preserve">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r>
  </si>
  <si>
    <r>
      <t>Supply  and  installation  of  50mm  thick  double  skin  modular  wall  Panels made of 0.8 mm thick powder coated GI on both the sides, with  40  plus or minus  2  kg/m</t>
    </r>
    <r>
      <rPr>
        <vertAlign val="superscript"/>
        <sz val="11"/>
        <rFont val="Calibri"/>
        <family val="2"/>
        <scheme val="minor"/>
      </rPr>
      <t>3</t>
    </r>
    <r>
      <rPr>
        <sz val="11"/>
        <rFont val="Calibri"/>
        <family val="2"/>
        <scheme val="minor"/>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</si>
  <si>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t>Nos</t>
  </si>
  <si>
    <t>Job</t>
  </si>
  <si>
    <t>Total Excess Amount (A+B)</t>
  </si>
  <si>
    <t>Supplemental Items (B)</t>
  </si>
  <si>
    <t>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</si>
  <si>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</si>
  <si>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</si>
  <si>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(for change rooms to corridor entrance)</t>
  </si>
  <si>
    <t>V-Board Partitions on top of false ceiling for partitioning of sterile corridor and non-sterile corridor (for dividing corridors into zones above ceiling)</t>
  </si>
  <si>
    <t>Supply, Transportation and installation of 20KVA / 312V DC on line UPS system (for emergency lighting in all rooms &amp; Corridor except OTs &amp; TIRs)</t>
  </si>
  <si>
    <t xml:space="preserve">Local Area Network (LAN) System   </t>
  </si>
  <si>
    <t>Recording in counselling room</t>
  </si>
  <si>
    <t>Monitor Stand beside Bed in ICUs &amp; TIRs</t>
  </si>
  <si>
    <t>Providing (1500 X 2100) single sliding door 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304 - In TIRs</t>
  </si>
  <si>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(at Entrance)</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</si>
  <si>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</si>
  <si>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</si>
  <si>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Valve box -4 services : Valve box - 4 Service consisting of Isolation valve 15 mm OD - 04 Nos. and  isolation valve 22 mm OD - 01 Nos. accessories ie Pressure gauge connection in a powder coated box The box consisting of lock &amp; key and a brakable glass for emergency. (for TIRs)</t>
  </si>
  <si>
    <t>6 Gas Digital Alarm Panele : 6  Gas Digital Alarm Panel(Oxygen, Nitrous oxide, Medical Air, Surgical Air, Vacuum, Carbon dieoxide) consisting of all necessary accessories ie pressure sensors, regulators, hand vatves, pressure gauges etc. (for OTs)</t>
  </si>
  <si>
    <t>4 Gas Digital Alarm Panels : 4  Gas Digital Alarm Panel consisting of atl necessary accessories ie Pressure sensors,reguIators,hand valves ,pressure gauges ecL(Oxygen, Nitrous oxide, Medical Air, Vacuum) (for TIRs)</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</si>
  <si>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</si>
  <si>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r>
      <t>Supply and Laying of Floor leveller compund (self smoothing mortar) to level the surface, having bulk density not less than 2 Kg/l for a fresh mortor, compressive strength not less than 20 N/mm</t>
    </r>
    <r>
      <rPr>
        <vertAlign val="superscript"/>
        <sz val="11"/>
        <color theme="1"/>
        <rFont val="Calibri"/>
        <family val="2"/>
        <scheme val="minor"/>
      </rPr>
      <t>2</t>
    </r>
    <r>
      <rPr>
        <sz val="11"/>
        <color theme="1"/>
        <rFont val="Calibri"/>
        <family val="2"/>
        <scheme val="minor"/>
      </rPr>
      <t>, initial setting time not more than 40 minutes and offer a 25 minutes working time, The surface should be walkabe after 30 min of laying. (all rooms &amp; corridors except OTs, TIRs and Sterile corridor)</t>
    </r>
  </si>
  <si>
    <t>Cum</t>
  </si>
  <si>
    <t>Supply and placing of the Design Mix Plain Cement Concrete of M 25 grade corresponding to IS 456 with minimum cement content of 380 kgs per 1 cum of concrete using Concrete Batching Plant with 20mm size graded machine crushed hard granite metal (coarse aggregate - as per IS 383 - 1970 and IS 2386 Part 1 to Part 8) including cost and conveyance of all materials like cement, fine aggregate (sand) coarse aggregate, water etc., to site and sales &amp; other taxes on all materials. (in 6 OTs)</t>
  </si>
  <si>
    <r>
      <t>Supply and installation of Under-deck Thermocol insulation sheets of 40 mm thick having more than 30 Kg/m</t>
    </r>
    <r>
      <rPr>
        <vertAlign val="superscript"/>
        <sz val="11"/>
        <color theme="1"/>
        <rFont val="Calibri"/>
        <family val="2"/>
        <scheme val="minor"/>
      </rPr>
      <t>3</t>
    </r>
    <r>
      <rPr>
        <sz val="11"/>
        <color theme="1"/>
        <rFont val="Calibri"/>
        <family val="2"/>
        <scheme val="minor"/>
      </rPr>
      <t xml:space="preserve"> density to ceiling by brush application of bituminous adhesive to the sheets and secured with screw along with washer at the centre of the sheet supported with GI wire running diagonally to the sheet of 2mm dia. (in ICUs &amp; MOTs Integration Room)</t>
    </r>
  </si>
  <si>
    <t>Amount (Rs.)</t>
  </si>
  <si>
    <t>QTY</t>
  </si>
  <si>
    <t>Unit Rate (Rs.)</t>
  </si>
  <si>
    <t>UOM</t>
  </si>
  <si>
    <t>Item Description</t>
  </si>
  <si>
    <t>Sl.No</t>
  </si>
  <si>
    <t>Supplemental Items</t>
  </si>
  <si>
    <t>Excess (A)</t>
  </si>
  <si>
    <t>Double Arm Surgical Pendant</t>
  </si>
  <si>
    <t>Electrical connections for 2 UPS</t>
  </si>
  <si>
    <t>Anesthetic Gas Scavenging System (AGSS)</t>
  </si>
  <si>
    <t>SOTC241</t>
  </si>
  <si>
    <t>Each</t>
  </si>
  <si>
    <t>Validation By Third Party Agency Charges per Each MOT</t>
  </si>
  <si>
    <t>SOTC240</t>
  </si>
  <si>
    <t>Vaccum system  Ingersoll Rand Make Model 15V x 10 Model with 5 HP Motor with 1000 Liters Reciever, Filters, Electricals, Etc Secretion Trap and Bacteria Filter</t>
  </si>
  <si>
    <t>SOTC239</t>
  </si>
  <si>
    <t>Electrical Control Panel for MGPS</t>
  </si>
  <si>
    <t>SOTC238</t>
  </si>
  <si>
    <t>2x20 Oxygen Main manifold System</t>
  </si>
  <si>
    <t>SOTC237</t>
  </si>
  <si>
    <t xml:space="preserve">Supporting structure for MGPS lines with Ismb Columns, beams, MS angles, Flats and square rods </t>
  </si>
  <si>
    <t>SOTC236</t>
  </si>
  <si>
    <t>Aneste Iwata Make TFS 150 C9 Model, Compresso Two stage, Motor 15 HP &amp; 57.18 CFM, 60 CFM Air Dryer with 2000 Ltrs Receiver Twin System (For Air4, Air7)</t>
  </si>
  <si>
    <t>SOTC235</t>
  </si>
  <si>
    <t>Fully Automatic CO2  Control System</t>
  </si>
  <si>
    <t>SOTC234</t>
  </si>
  <si>
    <t>2 cylinder emergency manifold CO2</t>
  </si>
  <si>
    <t>SOTC233</t>
  </si>
  <si>
    <t>4 + 4 size of CO2 manifold System</t>
  </si>
  <si>
    <t>SOTC232</t>
  </si>
  <si>
    <t>Valve box -6 services</t>
  </si>
  <si>
    <t>SOTC231</t>
  </si>
  <si>
    <t xml:space="preserve">Valve box -3 services </t>
  </si>
  <si>
    <t>SOTC230</t>
  </si>
  <si>
    <t>Valve box -2 services</t>
  </si>
  <si>
    <t>SOTC229</t>
  </si>
  <si>
    <t>Bed Head wall panel horizontal 1500 mm long single railing</t>
  </si>
  <si>
    <t>SOTC228</t>
  </si>
  <si>
    <t>Vacuum Tube</t>
  </si>
  <si>
    <t>SOTC227</t>
  </si>
  <si>
    <t>Adapters for Nitrous Oxide</t>
  </si>
  <si>
    <t>SOTC226</t>
  </si>
  <si>
    <t>Adapters for Air</t>
  </si>
  <si>
    <t>SOTC225</t>
  </si>
  <si>
    <t>Adapters for Vacuum</t>
  </si>
  <si>
    <t>SOTC224</t>
  </si>
  <si>
    <t>Suction Jars  of 600 ml capacity</t>
  </si>
  <si>
    <t>SOTC223</t>
  </si>
  <si>
    <t>Kit for conversion of Oxygen</t>
  </si>
  <si>
    <t>SOTC222</t>
  </si>
  <si>
    <t>L Type Adapter for Oxygen Flow meters</t>
  </si>
  <si>
    <t>SOTC221</t>
  </si>
  <si>
    <t>BPC Flow meter with Humidifier bottle and L adapter</t>
  </si>
  <si>
    <t>SOTC220</t>
  </si>
  <si>
    <t>Master Digital Alarm Panels</t>
  </si>
  <si>
    <t>SOTC219</t>
  </si>
  <si>
    <t>5 Gas Digital Area Alarm Panels</t>
  </si>
  <si>
    <t>SOTC218</t>
  </si>
  <si>
    <t>3 Gas Digital Area Alarm Panels</t>
  </si>
  <si>
    <t>SOTC217</t>
  </si>
  <si>
    <t>2 Gas Digital Area Alarm Panels</t>
  </si>
  <si>
    <t>SOTC216</t>
  </si>
  <si>
    <t>Gas Outlet Points with probes for Oxygen with S Brackets</t>
  </si>
  <si>
    <t>SOTC215</t>
  </si>
  <si>
    <t xml:space="preserve">54 mm Isolation Valves </t>
  </si>
  <si>
    <t>SOTC214</t>
  </si>
  <si>
    <t>42 mm Isolation Valves</t>
  </si>
  <si>
    <t>SOTC213</t>
  </si>
  <si>
    <t>28 mm Isolation Valves</t>
  </si>
  <si>
    <t>SOTC212</t>
  </si>
  <si>
    <t>22 mm (3/4") Isolation Valves</t>
  </si>
  <si>
    <t>SOTC211</t>
  </si>
  <si>
    <t>15 mm (1/2") Isolation Valves</t>
  </si>
  <si>
    <t>SOTC210</t>
  </si>
  <si>
    <t>Rmt</t>
  </si>
  <si>
    <t>22 mm dia. and 0.90 mm thick Copper Pipe Lines for distribution lines</t>
  </si>
  <si>
    <t>SOTC209</t>
  </si>
  <si>
    <t>15 mm dia. and 0.90 mm thick Copper Pipe Lines for distribution lines</t>
  </si>
  <si>
    <t>SOTC208</t>
  </si>
  <si>
    <t>12 mm dia. and 0.70 mm thick Copper Pipe Lines for distribution lines</t>
  </si>
  <si>
    <t>SOTC207</t>
  </si>
  <si>
    <t>54 mm dia. and 1.20 mm thick Copper Pipe Lines for Main lines</t>
  </si>
  <si>
    <t>SOTC206</t>
  </si>
  <si>
    <t>42 mm dia. and 1.20 mm thick Copper Pipe Lines for Main lines</t>
  </si>
  <si>
    <t>SOTC205</t>
  </si>
  <si>
    <t>28 mm dia. and 0.90 mm thick Copper Pipe Lines for Main lines</t>
  </si>
  <si>
    <t>SOTC204</t>
  </si>
  <si>
    <t>Supply and fixing of 16mm to 20 mm thick ploished marbles slab partitions of size 4'0"*2'0"</t>
  </si>
  <si>
    <t>SOTC203</t>
  </si>
  <si>
    <t>Supply and Fixing of white glazed flat back bowl urinals</t>
  </si>
  <si>
    <t>SOTC202</t>
  </si>
  <si>
    <t>Supplying and fixing15 mm nominal size 152.0 mm CP finish iron body shower rose 1st quality including cost and conveyance of all materials, labour charges , overheads &amp; contractors profit for finished item of work in all floors.</t>
  </si>
  <si>
    <t>SOTC201</t>
  </si>
  <si>
    <t>SWR PVC pipes (Prince/ Sudhakar/ Kisan/ Supreme or any ISI brand) 4 Kg/Sq.cm. -110mmdia</t>
  </si>
  <si>
    <t>SOTC200</t>
  </si>
  <si>
    <t>SWR PVC pipes (Prince/ Sudhakar/ Kisan/ Supreme or any ISI brand) 4 Kg/Sq.cm. - 75mmdia</t>
  </si>
  <si>
    <t>SOTC199</t>
  </si>
  <si>
    <t>Bronze Gate/ Globe valve   - 25mm Nominal bore</t>
  </si>
  <si>
    <t>SOTC198</t>
  </si>
  <si>
    <t>Ashirvad/ Ajay/ Astral Flowguard or equivalent CPVC Pipes and Fittings  -28.60mm OD pipe</t>
  </si>
  <si>
    <t>SOTC197</t>
  </si>
  <si>
    <t>Ashirvad/Ajay/Astral Flowguard or equivalent CPVC Pipes and Fittings  - 22.20mm OD pipe</t>
  </si>
  <si>
    <t>SOTC196</t>
  </si>
  <si>
    <t>Ashirvad/ Ajay/ Astral Flowguard or equivalent CPVC Pipes and Fittings  - 15.90mm OD pipe</t>
  </si>
  <si>
    <t>SOTC195</t>
  </si>
  <si>
    <t xml:space="preserve">Chromium plated finish brass body quarter turn Bibcock cum Health Faucet </t>
  </si>
  <si>
    <t>SOTC194</t>
  </si>
  <si>
    <t>Self Closing Tap - Push Type</t>
  </si>
  <si>
    <t>SOTC193</t>
  </si>
  <si>
    <t xml:space="preserve">15 mm brass body CP finish bib tap of not less than 300 grams weight </t>
  </si>
  <si>
    <t>SOTC192</t>
  </si>
  <si>
    <t xml:space="preserve">25.4mm dia , 609.6mm long aluminium anodized towel rods  </t>
  </si>
  <si>
    <t>SOTC191</t>
  </si>
  <si>
    <t xml:space="preserve">TV shape mirror with plastic frame of size 609.6mm x 457.2mm </t>
  </si>
  <si>
    <t>SOTC190</t>
  </si>
  <si>
    <t xml:space="preserve">CP finish brass soap dish   </t>
  </si>
  <si>
    <t>SOTC189</t>
  </si>
  <si>
    <t xml:space="preserve">Indian make Flat Back Wash Hand Basin 1st quality </t>
  </si>
  <si>
    <t>SOTC188</t>
  </si>
  <si>
    <t xml:space="preserve">European Water Closet of 1st quality </t>
  </si>
  <si>
    <t>SOTC187</t>
  </si>
  <si>
    <t xml:space="preserve">580mm x 440mm long Orissa pan white glazed Water Closet </t>
  </si>
  <si>
    <t>SOTC186</t>
  </si>
  <si>
    <t xml:space="preserve">4" (101.6mm) multi floor trap with jali - UPVC/SWR   </t>
  </si>
  <si>
    <t>SOTC185</t>
  </si>
  <si>
    <t>Supply and fixing of pre painted Galvalume Trapezoidal Profile Roofing with 0.50mm Thickness.</t>
  </si>
  <si>
    <t>SOTC184</t>
  </si>
  <si>
    <t>Kgs</t>
  </si>
  <si>
    <t>Supply and fabricating,erecting and fixing inposition trusses of approved design with structural steel other than MS.</t>
  </si>
  <si>
    <t>SOTC183</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</si>
  <si>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</si>
  <si>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SOTC182</t>
  </si>
  <si>
    <t>Grouting the holes with neat cement slurry of 20mm dia with all required accessories of all materials etc., including cost &amp; Conveyance of all labour Charges etc., complete finished item of work (*As per SSR2021-22 of S.NO:-8)</t>
  </si>
  <si>
    <t>SOTC181</t>
  </si>
  <si>
    <t>Fixed Glass Window – 1200 x 1200</t>
  </si>
  <si>
    <t>SOTC180</t>
  </si>
  <si>
    <t>Impervious coat to exposed RCC roof slab surfacesof 20mm thick (APSS No. 901 and 903)</t>
  </si>
  <si>
    <t>SOTC179</t>
  </si>
  <si>
    <t>Vinyl flooring</t>
  </si>
  <si>
    <t>SOTC178</t>
  </si>
  <si>
    <t>False ceiling as per Technical specification</t>
  </si>
  <si>
    <t>SOTC177</t>
  </si>
  <si>
    <t xml:space="preserve">Scientific Doors with metal door frames and door shutters made of galvanize steel </t>
  </si>
  <si>
    <t>SOTC176</t>
  </si>
  <si>
    <t xml:space="preserve">Doors Shutters  WPC(800mm x 2100mm) </t>
  </si>
  <si>
    <t>SOTC175</t>
  </si>
  <si>
    <t xml:space="preserve">Doors as per approved drawings with medium teak wood frame (1000mm x 2100mm) </t>
  </si>
  <si>
    <t>SOTC174</t>
  </si>
  <si>
    <t xml:space="preserve">Doors as per approved drawings with medium teak wood frame (1500mm x 2600mm) </t>
  </si>
  <si>
    <t>SOTC173</t>
  </si>
  <si>
    <t xml:space="preserve">Flooring with  16 to 18 mm  thick high polished granite stone slabs black colour  for platforms (S.S.701 and special) </t>
  </si>
  <si>
    <t>SOTC172</t>
  </si>
  <si>
    <t>MS Grills to Windows</t>
  </si>
  <si>
    <t>SOTC171</t>
  </si>
  <si>
    <t>UPVC 3 track Sliding Windows</t>
  </si>
  <si>
    <t>SOTC170</t>
  </si>
  <si>
    <t xml:space="preserve">UPVC Fixed Louvered Ventilator </t>
  </si>
  <si>
    <t>SOTC169</t>
  </si>
  <si>
    <t xml:space="preserve">Two shutter cupboards  </t>
  </si>
  <si>
    <t>SOTC168</t>
  </si>
  <si>
    <t xml:space="preserve">Painting to new iron work  </t>
  </si>
  <si>
    <t>SOTC167</t>
  </si>
  <si>
    <t xml:space="preserve">Painting to new wood work  </t>
  </si>
  <si>
    <t>SOTC166</t>
  </si>
  <si>
    <t>Painting one coat water based cement primer of interior grade I and two coats of  acrylic emulsion paint for ceiling and Walls</t>
  </si>
  <si>
    <t>SOTC165</t>
  </si>
  <si>
    <t xml:space="preserve">Dadooing to walls with  glazed full body Ceramic tiles </t>
  </si>
  <si>
    <t>SOTC164</t>
  </si>
  <si>
    <t xml:space="preserve">Dadooing to walls with  glazed full body Porcelain wall tiles </t>
  </si>
  <si>
    <t>SOTC163</t>
  </si>
  <si>
    <t xml:space="preserve">Flooring with non-skid full body ceramic floor tiles  </t>
  </si>
  <si>
    <t>SOTC162</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</si>
  <si>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</si>
  <si>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SOTC161</t>
  </si>
  <si>
    <t>Impervious coat to exposed RCC roof slab surfaces (APSS No. 901 and 903) For Toilets</t>
  </si>
  <si>
    <t>SOTC160</t>
  </si>
  <si>
    <t>Plastering 12mm thick in two coats  with base coat of 8mm thick in CM (1:6) and top coat of 4mm thick in CM (1:4). for Internal walls.</t>
  </si>
  <si>
    <t>SOTC159</t>
  </si>
  <si>
    <t>MT</t>
  </si>
  <si>
    <t>Thermo Mechanically Treated (Fe -500/500D/550D) for RCC works</t>
  </si>
  <si>
    <t>SOTC158</t>
  </si>
  <si>
    <t xml:space="preserve">Filling with light weight concrete in Cement Concrete (1:5:10) proportion  using brick jelly for low roofs  </t>
  </si>
  <si>
    <t>SOTC157</t>
  </si>
  <si>
    <t>PCC (1:3:6) nominal mix using 20mm size graded m/c (For bed blocks and hold fasts) (OTs screed)</t>
  </si>
  <si>
    <t>SOTC156</t>
  </si>
  <si>
    <t>Reinforced  Masonry for partition walls (100 mm thick) in CM (1:4)</t>
  </si>
  <si>
    <t>SOTC155</t>
  </si>
  <si>
    <t xml:space="preserve">Brick Masonry work in CM (1:6) prop in superstructure </t>
  </si>
  <si>
    <t>SOTC154</t>
  </si>
  <si>
    <t>RCC  M 20 grade design mix  (25 mm thick Shelves)</t>
  </si>
  <si>
    <t>SOTC153</t>
  </si>
  <si>
    <t>RCC  M 20 grade design mix  (50mm thick platforms)</t>
  </si>
  <si>
    <t>SOTC152</t>
  </si>
  <si>
    <t>RCC M 25 grade design mix  (For lintels)</t>
  </si>
  <si>
    <t>SOTC151</t>
  </si>
  <si>
    <t>Conveyance of un-useful excavated earth to a distance of 16 KM for disposal including  hire charges of T and P, labour charges etc., complete for finished item of work.</t>
  </si>
  <si>
    <t>SOTC150</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</si>
  <si>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</si>
  <si>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SOTC149</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</si>
  <si>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</si>
  <si>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SOTC148</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</si>
  <si>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</si>
  <si>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SOTC147</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</si>
  <si>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</si>
  <si>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SOTC146</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</si>
  <si>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</si>
  <si>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SOTC145</t>
  </si>
  <si>
    <t>Biometric Access Control System</t>
  </si>
  <si>
    <t>SOTC144</t>
  </si>
  <si>
    <t>SOTC143</t>
  </si>
  <si>
    <t xml:space="preserve">Telephone &amp; EPABX System   </t>
  </si>
  <si>
    <t>SOTC142</t>
  </si>
  <si>
    <t>Supply &amp; Fixing of Powder Coated Fire Rated doors.</t>
  </si>
  <si>
    <t>SOTC141</t>
  </si>
  <si>
    <t>Supply and fixing of Escape signage boards in Rigid Photo luminescent based glow</t>
  </si>
  <si>
    <t>SOTC140</t>
  </si>
  <si>
    <t xml:space="preserve">Supply and fixing of 2 Kg Fire extinguisher Clean Agent </t>
  </si>
  <si>
    <t>SOTC139</t>
  </si>
  <si>
    <t xml:space="preserve">Supply and fixing of ABC Powder MAP 4 Kg Fire extinguisher </t>
  </si>
  <si>
    <t>SOTC138</t>
  </si>
  <si>
    <t>Supply and fixing of ABC stored pressure squeeze grip type fire extinguishers, 9 kg capacity.</t>
  </si>
  <si>
    <t>SOTC137</t>
  </si>
  <si>
    <t>Supply &amp; Fixing of 4.5Kg, CO2 Type Fire Extinguisher.</t>
  </si>
  <si>
    <t>SOTC136</t>
  </si>
  <si>
    <t xml:space="preserve">Automatic  Fire Alarm System   </t>
  </si>
  <si>
    <t>SOTC135</t>
  </si>
  <si>
    <t xml:space="preserve">Automatic Smoke Detection System   </t>
  </si>
  <si>
    <t>SOTC134</t>
  </si>
  <si>
    <t>Ductable Air Conditioners 5.5 TR with ISEER ≥ 4</t>
  </si>
  <si>
    <t>SOTC133</t>
  </si>
  <si>
    <t>Ductable Air Conditioners 8.5 TR with ISEER ≥ 4</t>
  </si>
  <si>
    <t>SOTC132</t>
  </si>
  <si>
    <t>Ductable Air Conditioners 11.0 TR with ISEER ≥ 4</t>
  </si>
  <si>
    <t>SOTC131</t>
  </si>
  <si>
    <t xml:space="preserve">Voltage stabilizer for 5 KVA  maximum load </t>
  </si>
  <si>
    <t>SOTC130</t>
  </si>
  <si>
    <t xml:space="preserve">Voltage stabilizer for 4 KVA  maximum load </t>
  </si>
  <si>
    <t>SOTC129</t>
  </si>
  <si>
    <t xml:space="preserve">2.0 TR with , 24000 BTU/Hr High Wall mount Split Air Conditioners </t>
  </si>
  <si>
    <t>SOTC128</t>
  </si>
  <si>
    <t xml:space="preserve">1.50 TR with , 18000 BTU/Hr High Wall mount Split Air Conditioners   </t>
  </si>
  <si>
    <t>SOTC127</t>
  </si>
  <si>
    <t>26 persons ICU bed cum passenger  lift (1768 Kgs)   G+8 Floors, 9 stops,9 Openings (Cost Includes amount for Construction of Shaft / Cladding from Ground to 8th Floor)</t>
  </si>
  <si>
    <t>SOTC126</t>
  </si>
  <si>
    <t xml:space="preserve">Supply, Transportation, Installation, Testing and commissioning of storage / Pressure type  5 Star rated water heater with ABS plastic body of 15 Ltrs  </t>
  </si>
  <si>
    <t>SOTC125</t>
  </si>
  <si>
    <t>Supply and providing of UPS cum battery rack 20 batteries</t>
  </si>
  <si>
    <t>SOTC124</t>
  </si>
  <si>
    <t>Supply and fixing of 12V, 150 AH  MF battery</t>
  </si>
  <si>
    <t>SOTC123</t>
  </si>
  <si>
    <t xml:space="preserve">Supply, Transportation and installation of 10KVA / 312V DC on line UPS system </t>
  </si>
  <si>
    <t>SOTC122</t>
  </si>
  <si>
    <t>Supply, Transportation and Installation of 300mm x 50mm x 2mm thick  thick hot dip GI perforated cable tray</t>
  </si>
  <si>
    <t>SOTC121</t>
  </si>
  <si>
    <t xml:space="preserve">Supply, Transportation and Installation of 150mm x 50mm x 2mm thick  hot dip GI perforated cable tray </t>
  </si>
  <si>
    <t>SOTC120</t>
  </si>
  <si>
    <t xml:space="preserve">Laying of PVC armoured under ground cable from 120 Sq.mm to 400 Sqmm saddles on wall </t>
  </si>
  <si>
    <t>SOTC119</t>
  </si>
  <si>
    <t xml:space="preserve">Laying of PVC armoured under ground cable up to 95 Sqmm on wall  </t>
  </si>
  <si>
    <t>SOTC118</t>
  </si>
  <si>
    <t xml:space="preserve">Earth work excavation of Trench  laying of U.G cables from 95 Sqmm </t>
  </si>
  <si>
    <t>SOTC117</t>
  </si>
  <si>
    <t xml:space="preserve">Earth work excavation of Trench  laying of U.G cables up to 70 sqmm </t>
  </si>
  <si>
    <t>SOTC116</t>
  </si>
  <si>
    <t>Termination of UG cables of 3.5 core 300 Sq.mm</t>
  </si>
  <si>
    <t>SOTC115</t>
  </si>
  <si>
    <t xml:space="preserve">Termination of UG cables of 3.5 core 240 Sq.mm </t>
  </si>
  <si>
    <t>SOTC114</t>
  </si>
  <si>
    <t>Termination of UG cables of 3.5 core 185 Sq.mm</t>
  </si>
  <si>
    <t>SOTC113</t>
  </si>
  <si>
    <t>Termination of UG cables of 3.5 core 120 Sq.mm</t>
  </si>
  <si>
    <t>SOTC112</t>
  </si>
  <si>
    <t xml:space="preserve">Termination of UG cables of 3.5 core 70 Sq.mm </t>
  </si>
  <si>
    <t>SOTC111</t>
  </si>
  <si>
    <t>Termination of UG cables of 3.5 core 50 Sq.mm</t>
  </si>
  <si>
    <t>SOTC110</t>
  </si>
  <si>
    <t xml:space="preserve">Termination of UG cables of 3.5 core 25 Sq.mm </t>
  </si>
  <si>
    <t>SOTC109</t>
  </si>
  <si>
    <t>Supply of 300 Sqmm 3.5 Core XLPE insulated UG Cable.</t>
  </si>
  <si>
    <t>SOTC108</t>
  </si>
  <si>
    <t>Supply of 240 Sqmm 3.5 Core XLPE insulated UG Cable.</t>
  </si>
  <si>
    <t>SOTC107</t>
  </si>
  <si>
    <t>Supply of 185 Sqmm 3.5 Core XLPE insulated UG Cable.</t>
  </si>
  <si>
    <t>SOTC106</t>
  </si>
  <si>
    <t>Supply of 120 Sqmm 3.5 Core XLPE insulated UG Cable.</t>
  </si>
  <si>
    <t>SOTC105</t>
  </si>
  <si>
    <t>Supply of 70 Sqmm 3.5 Core XLPE insulated UG Cable.</t>
  </si>
  <si>
    <t>SOTC104</t>
  </si>
  <si>
    <t>Supply of 50 Sqmm 3.5 Core XLPE insulated UG Cable.</t>
  </si>
  <si>
    <t>SOTC103</t>
  </si>
  <si>
    <t>Supply of 25 Sqmm 3.5 Core XLPE insulated UG Cable.</t>
  </si>
  <si>
    <t>SOTC102</t>
  </si>
  <si>
    <t>100(B)</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</si>
  <si>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</si>
  <si>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SOTC101</t>
  </si>
  <si>
    <t>100(A)</t>
  </si>
  <si>
    <t xml:space="preserve">130KVAR  Out Door Capacitor panel : Incomer: 250A FP MCCB - 1 No, 63A 10KA TP MCB - 9 Nos. 20 KVAR Capacitor Duty contactors  - 5 Nos.,  10 KVAR Capacitor Duty contactors - 2 Nos, .5 KVAR Capacitor Duty contactors - 2 Nos. 12 stage APFC Relay - 1 No </t>
  </si>
  <si>
    <t>SOTC100</t>
  </si>
  <si>
    <t>Electrical Lighting Panels : Incomer: 250 A 4 Pole MCCB - 1 No, Out Goings  125 A 4P MCCB - 4 No's 63 A 4P MCCB - 3 No's with required Digital Ammeter and Voltmer, LED Indicators</t>
  </si>
  <si>
    <t>SOTC099</t>
  </si>
  <si>
    <t>Floor Power Panel :  Incomer: 630A 4 Pole MCCB,- 1 No Outgoings 250 A 4P MCCB - 4 No's 125 A 4P MCCB - 10 No's, 63 A 4P MCCB - 4 No's with required Digital Ammeter and Voltmer, LED Indicators</t>
  </si>
  <si>
    <t>SOTC098</t>
  </si>
  <si>
    <t>Main Power Panel with 1000A 4 Pole ACB as incomer - 1 No and out goings  800 A 4P MCCB - 1 No., 630 A 4P MCCB - 1 No., 400A 4P MCCB - 4 Nos &amp; 250A 4P MCCB - 3 No's with required Digital Ammeter and Voltmer, LED Indicators</t>
  </si>
  <si>
    <t>SOTC097</t>
  </si>
  <si>
    <t>Supply and fixing of GI louver shutter including GI mesh</t>
  </si>
  <si>
    <t>SOTC096</t>
  </si>
  <si>
    <t>Labour charges for fixing the  exhaust fan in wall with necessary connections</t>
  </si>
  <si>
    <t>SOTC095</t>
  </si>
  <si>
    <t>Supply,Transportation  of 12" (300mm) ISI, 900 RPM Heavy duty exhaust fan</t>
  </si>
  <si>
    <t>SOTC094</t>
  </si>
  <si>
    <t xml:space="preserve">Supply  of  12" (300mm)  Light  duty  exhaust fan </t>
  </si>
  <si>
    <t>SOTC093</t>
  </si>
  <si>
    <t xml:space="preserve">Supply and erecting 19/20mm steel tube down rod of one meter length </t>
  </si>
  <si>
    <t>SOTC092</t>
  </si>
  <si>
    <t>Labour charges for fixing of ceiling fan and regulator</t>
  </si>
  <si>
    <t>SOTC091</t>
  </si>
  <si>
    <t xml:space="preserve">Supply and fixing of Modular type Stepped  electronic  regulator. </t>
  </si>
  <si>
    <t>SOTC090</t>
  </si>
  <si>
    <t xml:space="preserve">Supply, Transportation of energy efficient fan, 1200 mm sweep, aluminium body, consuming 28
W, BEE 5 star rated, ceiling fan </t>
  </si>
  <si>
    <t>SOTC089</t>
  </si>
  <si>
    <t xml:space="preserve">Supply, transportation and fixing  ISI mark batten holder / slanting holder </t>
  </si>
  <si>
    <t>SOTC088</t>
  </si>
  <si>
    <t xml:space="preserve">Supply, transportation and fixing 18 W +/-10% (&gt;= 1800 Lumens)  Down lighter back lit LED Down Light </t>
  </si>
  <si>
    <t>SOTC087</t>
  </si>
  <si>
    <t xml:space="preserve">Supply, transportation and fixing 12 W +/-10% (&gt;= 1200 Lumens)  Down lighter back lit LED Down Light Recessed / Surface </t>
  </si>
  <si>
    <t>SOTC086</t>
  </si>
  <si>
    <t xml:space="preserve">Supply, transportation and fixing  32-36W (&gt;=3600 Lumens), 2' x2'  (600mm x 600mm) slim panel LED luminaire </t>
  </si>
  <si>
    <t>SOTC085</t>
  </si>
  <si>
    <t xml:space="preserve">Supply, transportation and fixing   of    22W +/ 10% , &gt;/    2300      lumens, 1200mm length LED light </t>
  </si>
  <si>
    <t>SOTC084</t>
  </si>
  <si>
    <t>Supply and Run of  25mm x 3mm copper strip</t>
  </si>
  <si>
    <t>SOTC083</t>
  </si>
  <si>
    <t xml:space="preserve">Supply and Run of  50mm x 6mm G.I Strip </t>
  </si>
  <si>
    <t>SOTC082</t>
  </si>
  <si>
    <t>Providing independent earthing for Important equipment with 100mm dia Heavy gauge C.I Earthing</t>
  </si>
  <si>
    <t>SOTC081</t>
  </si>
  <si>
    <t>Providing independent earthing by exacavating a pit to a depth of 2.25Mtr in all soils as per size specified in the data for Sophisticated Electronic equipment (Copper Earthing)</t>
  </si>
  <si>
    <t>SOTC080</t>
  </si>
  <si>
    <t>Providing independent earthing for Important equipment with 40mm dia 'B' class 2.5m long G.I pipe (GI Earthing)</t>
  </si>
  <si>
    <t>SOTC079</t>
  </si>
  <si>
    <t xml:space="preserve">Supply and fixing of cable  adopteres box with cover for DBs including, massanory work etc., complete.,
</t>
  </si>
  <si>
    <t>SOTC078</t>
  </si>
  <si>
    <t xml:space="preserve">Supply and fixing of 8 Way VTPN DB with IP 43 Protection as per IS:13032 </t>
  </si>
  <si>
    <t>SOTC077</t>
  </si>
  <si>
    <t xml:space="preserve">Supply and fixing of 4 Way TPN DB Horizontal with IP 43 Protection as per IS:13032  (For Power DB's)
</t>
  </si>
  <si>
    <t>SOTC076</t>
  </si>
  <si>
    <t xml:space="preserve">Supply and fixing of 4 Way TPN DB Horizontal with IP 43 Protection as per IS:13032   (For Lighting DBs)  
</t>
  </si>
  <si>
    <t>SOTC075</t>
  </si>
  <si>
    <t xml:space="preserve">Supply and fixing of DP Metal Enclosure with IP 20 Protection DB Make with 1 No 20A, 10 KA DP MCB   </t>
  </si>
  <si>
    <t>SOTC074</t>
  </si>
  <si>
    <t>Supply and  Run of 5 of 10.0 Sq.mm FRLSH / HFFR PVC insulated 1100V grade as per IS:694/1990, IS 17048 specifications for Copper cable.</t>
  </si>
  <si>
    <t>SOTC073</t>
  </si>
  <si>
    <t>Supply and  Run of 5 of 6.0 Sq.mm FRLSH / HFFR PVC insulated 1100V grade as per IS:694/1990, IS 17048 specifications for Copper cable.</t>
  </si>
  <si>
    <t>SOTC072</t>
  </si>
  <si>
    <t>Supply and  Run of  3 of 6.0 Sq.mm FRLSH / HFFR PVC insulated 1100V grade as per IS:694/1990, IS 17048 specifications for Copper cable.</t>
  </si>
  <si>
    <t>SOTC071</t>
  </si>
  <si>
    <t>Supply and  Run of 3 runs of 4.0 sq mm (phase neutral and earth) FRLSH / HFFR PVC insulated 1100V grade as per IS:694/1990, IS 17048 specifications for Copper cable.</t>
  </si>
  <si>
    <t>SOTC070</t>
  </si>
  <si>
    <t xml:space="preserve">Supply and  Run of 3 of 2.5 sq.mm (phase, neutral and earth) FRLSH / HFFR PVC insulated 1100V grade as per IS:694/1990, IS 17048 specifications for Copper cable. </t>
  </si>
  <si>
    <t>SOTC069</t>
  </si>
  <si>
    <t>Supply and  Run of   3 of 1.5 sq.mm (phase, neutral and earth) FRLSH / HFFR PVC insulated 1100V grade as per IS:694/1990, IS 17048 specifications for Copper cable .</t>
  </si>
  <si>
    <t>SOTC068</t>
  </si>
  <si>
    <t>Supply and  Run of 1 of 1.5 sq.mm (phase, neutral and earth) FRLSH / HFFR PVC insulated 1100V grade as per IS:694/1990, IS 17048 specifications for Copper cable.</t>
  </si>
  <si>
    <t>SOTC067</t>
  </si>
  <si>
    <t>Supply &amp; fixing of 64A, socket with 64A switch control modular type</t>
  </si>
  <si>
    <t>SOTC066</t>
  </si>
  <si>
    <t>Supply &amp; fixing of 32A, socket with switch control modular</t>
  </si>
  <si>
    <t>SOTC065</t>
  </si>
  <si>
    <t xml:space="preserve">Supply &amp; fixing of 16A/6A, 2 in one  socket with 16A switch control modular type </t>
  </si>
  <si>
    <t>SOTC064</t>
  </si>
  <si>
    <t>Pts</t>
  </si>
  <si>
    <t xml:space="preserve">Supply and fixing of  6A switchs - 2 Nos  and 6A 3/2 pin socket - 3 Nos Modular type with cover plate  </t>
  </si>
  <si>
    <t>SOTC063</t>
  </si>
  <si>
    <t>Wiring with  3 of 1.5 sq.mm with 6A switch  and  6A, 3/2 pin socket Modular type with 6A switch control  fixing on separate board.</t>
  </si>
  <si>
    <t>SOTC062</t>
  </si>
  <si>
    <t xml:space="preserve">Supply and fixing of 6A/10A ISI Mark 3/2 pin Modular socket  Common switch board </t>
  </si>
  <si>
    <t>SOTC061</t>
  </si>
  <si>
    <t xml:space="preserve">Wiring with run of 2 of 1.5 Sqmm  Copper cable for stairecase points wiring.   
</t>
  </si>
  <si>
    <t>SOTC060</t>
  </si>
  <si>
    <t xml:space="preserve">Wiring with run of 2 of 1.5 Sqmm  Copper cable for points wiring.   
</t>
  </si>
  <si>
    <t>SOTC059</t>
  </si>
  <si>
    <t>Supply and Fixing of 25mm dia Conduit Pipes Concealed on wall.</t>
  </si>
  <si>
    <t>SOTC058</t>
  </si>
  <si>
    <t>Supply and Fixing of 25mm dia Conduit Pipes surface on wall.</t>
  </si>
  <si>
    <t>SOTC057</t>
  </si>
  <si>
    <t xml:space="preserve">CCTV CEILING CAMERA </t>
  </si>
  <si>
    <t>SOTC056</t>
  </si>
  <si>
    <t>WRITING BOARDS FOR ICUS, PRE OPP</t>
  </si>
  <si>
    <t>SOTC055</t>
  </si>
  <si>
    <t>X-RAY VIEWERS FOR ALL ICUS AND PRE OPP AREAS  AND  DOCTORS ROOMS</t>
  </si>
  <si>
    <t>SOTC054</t>
  </si>
  <si>
    <t>BED HEAD PANEL FOR TIR WITH DOUBLE OUTLETS AND ELECTRICAL OUTLETS</t>
  </si>
  <si>
    <t>SOTC053</t>
  </si>
  <si>
    <t>Ceiling/Wall mounted CCTV Room Camera</t>
  </si>
  <si>
    <t>SOTC052</t>
  </si>
  <si>
    <t>Wall mounted LED TV43 inchesFull HD</t>
  </si>
  <si>
    <t>SOTC051</t>
  </si>
  <si>
    <t>12mm thick glazed Glass partition walls in TIRs</t>
  </si>
  <si>
    <t>SOTC050</t>
  </si>
  <si>
    <t xml:space="preserve">Hermetically Sealed Doors (1.80mt x 2.10 mt)  </t>
  </si>
  <si>
    <t>SOTC049</t>
  </si>
  <si>
    <t xml:space="preserve">Pressure Relief Dampers </t>
  </si>
  <si>
    <t>SOTC047</t>
  </si>
  <si>
    <t>Condensing Units</t>
  </si>
  <si>
    <t>SOTC046</t>
  </si>
  <si>
    <t>Air Handling Units (AHUs) 8.5 TR</t>
  </si>
  <si>
    <t>SOTC045</t>
  </si>
  <si>
    <t>Air Handling Units (AHUs) 11 TR</t>
  </si>
  <si>
    <t>SOTC044</t>
  </si>
  <si>
    <t xml:space="preserve">Uni Directional Ceiling Laminar Airflow Systems  </t>
  </si>
  <si>
    <t>SOTC043</t>
  </si>
  <si>
    <t>Flooring with Vinyl Sheets In TIR Corridor</t>
  </si>
  <si>
    <t>SOTC042</t>
  </si>
  <si>
    <t>Electro conductive Flooring inside TIRs</t>
  </si>
  <si>
    <t>SOTC041</t>
  </si>
  <si>
    <r>
      <t xml:space="preserve">Stainless Steel Pre-fabricated </t>
    </r>
    <r>
      <rPr>
        <b/>
        <sz val="11"/>
        <color theme="1"/>
        <rFont val="Calibri"/>
        <family val="2"/>
        <scheme val="minor"/>
      </rPr>
      <t>Ceiling panels in TIRs and TIR Corridor</t>
    </r>
  </si>
  <si>
    <t>SOTC040</t>
  </si>
  <si>
    <r>
      <t xml:space="preserve">Stainless Steel Pre-fabricated </t>
    </r>
    <r>
      <rPr>
        <b/>
        <sz val="11"/>
        <color theme="1"/>
        <rFont val="Calibri"/>
        <family val="2"/>
        <scheme val="minor"/>
      </rPr>
      <t>Wall panels in TIRs &amp; TIR Corridor</t>
    </r>
  </si>
  <si>
    <t>SOTC039</t>
  </si>
  <si>
    <t>Electrical Installations in MOTs &amp; TIRs</t>
  </si>
  <si>
    <t>SOTC038</t>
  </si>
  <si>
    <t>Sound Analog Mixer</t>
  </si>
  <si>
    <t>SOTC037</t>
  </si>
  <si>
    <t>Equalization &amp; Loud Speaker Control System</t>
  </si>
  <si>
    <t>SOTC036</t>
  </si>
  <si>
    <t>4K Laser Projection TV</t>
  </si>
  <si>
    <t>SOTC035</t>
  </si>
  <si>
    <t>HiFi Active Sub Woofer</t>
  </si>
  <si>
    <t>SOTC034</t>
  </si>
  <si>
    <t>Amplifier (8 Channel)</t>
  </si>
  <si>
    <t>SOTC033</t>
  </si>
  <si>
    <t>Home Theatre Power Conditioner, 230 V</t>
  </si>
  <si>
    <t>SOTC032</t>
  </si>
  <si>
    <t>Video Conferencing System</t>
  </si>
  <si>
    <t>SOTC031</t>
  </si>
  <si>
    <t xml:space="preserve">Ceiling Mounted Speakers  </t>
  </si>
  <si>
    <t>SOTC030</t>
  </si>
  <si>
    <t xml:space="preserve">Digital mixer Amplifier  </t>
  </si>
  <si>
    <t>SOTC029</t>
  </si>
  <si>
    <t xml:space="preserve">Wireless Microphone  </t>
  </si>
  <si>
    <t>SOTC028</t>
  </si>
  <si>
    <t>Cable connections for integration within MOTs and with Workshop Projector Hall, Networks with OFC Cable</t>
  </si>
  <si>
    <t>SOTC027</t>
  </si>
  <si>
    <t xml:space="preserve">Wall mounted large screen display 55 inch (Commercial Grade)  </t>
  </si>
  <si>
    <t>SOTC026</t>
  </si>
  <si>
    <t xml:space="preserve">Medical Grade Monitors 32 inch 4 K Resolution  </t>
  </si>
  <si>
    <t>SOTC025</t>
  </si>
  <si>
    <t xml:space="preserve">Video and Image Management system </t>
  </si>
  <si>
    <t>SOTC024</t>
  </si>
  <si>
    <t xml:space="preserve">3-Bay Scrub Stations/Sinks </t>
  </si>
  <si>
    <t>SOTC023</t>
  </si>
  <si>
    <t xml:space="preserve">Touch Screen Surgeon Control Panels </t>
  </si>
  <si>
    <t>SOTC022</t>
  </si>
  <si>
    <t>X-Ray CT Scan LED viewing Screen</t>
  </si>
  <si>
    <t>SOTC021</t>
  </si>
  <si>
    <t>Writing Board (List Board)</t>
  </si>
  <si>
    <t>SOTC020</t>
  </si>
  <si>
    <t xml:space="preserve">Storage Units  </t>
  </si>
  <si>
    <t>SOTC019</t>
  </si>
  <si>
    <t>(1.50mt x 2.10 mt)  Sliding Automatic Sliding Doors with View Windoy of 1 Mt x 1 Mt</t>
  </si>
  <si>
    <t>SOTC018</t>
  </si>
  <si>
    <t>SOTC017</t>
  </si>
  <si>
    <t>View Window with Motorised Blinds of 1 Mt Length &amp; 1 Mt Height</t>
  </si>
  <si>
    <t>SOTC016</t>
  </si>
  <si>
    <t xml:space="preserve">LED Peripheral Lights cum clean room (OT) luminaries  </t>
  </si>
  <si>
    <t>SOTC015</t>
  </si>
  <si>
    <t>SOTC014</t>
  </si>
  <si>
    <t xml:space="preserve">Detachable Hi Definition Cameras in Triple Dome Ceiling OT  Lights  </t>
  </si>
  <si>
    <t>SOTC013</t>
  </si>
  <si>
    <t>Double Dome Ceiling  OT LED Lights  (Imported)</t>
  </si>
  <si>
    <t>SOTC012</t>
  </si>
  <si>
    <t>Triple Dome Ceiling  OT LED Lights  (Imported)</t>
  </si>
  <si>
    <t>SOTC011</t>
  </si>
  <si>
    <t>Single arm Anesthesia Pendants (Imported)</t>
  </si>
  <si>
    <t>SOTC010</t>
  </si>
  <si>
    <t>SOTC009</t>
  </si>
  <si>
    <t>SOTC008</t>
  </si>
  <si>
    <t>SOTC007</t>
  </si>
  <si>
    <t>SOTC006</t>
  </si>
  <si>
    <t>Flooring with Vinyl Sheets In MOT Corridor</t>
  </si>
  <si>
    <t>SOTC005</t>
  </si>
  <si>
    <t>Electro conductive Flooring inside MOTs</t>
  </si>
  <si>
    <t>SOTC004</t>
  </si>
  <si>
    <t xml:space="preserve">Dynamic Hatch Box </t>
  </si>
  <si>
    <t>SOTC003</t>
  </si>
  <si>
    <r>
      <t xml:space="preserve">Stainless Steel Pre-fabricated </t>
    </r>
    <r>
      <rPr>
        <b/>
        <sz val="11"/>
        <color theme="1"/>
        <rFont val="Calibri"/>
        <family val="2"/>
        <scheme val="minor"/>
      </rPr>
      <t>Ceiling panels In MOTs &amp; MOTs Corridor</t>
    </r>
  </si>
  <si>
    <t>SOTC002</t>
  </si>
  <si>
    <r>
      <t xml:space="preserve">Stainless Steel Pre-fabricated Wall panels. </t>
    </r>
    <r>
      <rPr>
        <b/>
        <sz val="11"/>
        <color theme="1"/>
        <rFont val="Calibri"/>
        <family val="2"/>
        <scheme val="minor"/>
      </rPr>
      <t>(MOTs &amp; MOT Corridor) - Wall panels</t>
    </r>
  </si>
  <si>
    <t>SOTC001</t>
  </si>
  <si>
    <t>Less</t>
  </si>
  <si>
    <t>Excess</t>
  </si>
  <si>
    <t>Remarks</t>
  </si>
  <si>
    <t>Variation</t>
  </si>
  <si>
    <t>As Per Work Done/To Be Done</t>
  </si>
  <si>
    <t>Total (6 Ots)</t>
  </si>
  <si>
    <t>Actual QTY for Additional 2 OTs</t>
  </si>
  <si>
    <t>Additional Sanction fot 2 Ots</t>
  </si>
  <si>
    <t>Actual Quantities for agreement items (with 4 Ots)</t>
  </si>
  <si>
    <t>As Per Agreement (with 4 Ots)</t>
  </si>
  <si>
    <t>Item Name</t>
  </si>
  <si>
    <t>Item Code</t>
  </si>
  <si>
    <t>Item S.No</t>
  </si>
  <si>
    <t>S.No</t>
  </si>
  <si>
    <r>
      <t>REVISED ESTIMATE OF SOTC 8</t>
    </r>
    <r>
      <rPr>
        <b/>
        <vertAlign val="superscript"/>
        <sz val="20"/>
        <color theme="1"/>
        <rFont val="Calibri"/>
        <family val="2"/>
        <scheme val="minor"/>
      </rPr>
      <t>TH</t>
    </r>
    <r>
      <rPr>
        <b/>
        <sz val="20"/>
        <color theme="1"/>
        <rFont val="Calibri"/>
        <family val="2"/>
        <scheme val="minor"/>
      </rPr>
      <t xml:space="preserve"> FLOOR, SOUTH-WEST BLOCK, GANDHI HOSPITAL</t>
    </r>
  </si>
  <si>
    <t>750 KVA Generator Set with AMF Control Panel Supply, Transportation, erection and commissioning (Excluding Foundation) of 3 Phase, 415, 50Hz, water cooled multi cylinder diesel generator set with alternator of 750 KVA output continuous rating directly coupled Engine and Alternator 750 KVA, 415 Volts with guard and mounted on a common base plate of Robust construction and complete with AMF panel having IP-52 protection, Acoustic Enclosure as per CPCB norms , sound absorbing material, t to restrict sound level up to 75 dB up to 1 Mtr distance and as per CPCB norms etc.</t>
  </si>
  <si>
    <r>
      <t>Water Proofing of roof and peripheral walls of south west block, 8</t>
    </r>
    <r>
      <rPr>
        <vertAlign val="superscript"/>
        <sz val="11"/>
        <color indexed="8"/>
        <rFont val="Calibri"/>
        <family val="2"/>
        <scheme val="minor"/>
      </rPr>
      <t>th</t>
    </r>
    <r>
      <rPr>
        <sz val="11"/>
        <color indexed="8"/>
        <rFont val="Calibri"/>
        <family val="2"/>
        <scheme val="minor"/>
      </rPr>
      <t xml:space="preserve"> floor, Gandhi Hospital which includes Dismantling of existing screed and lifting of debris to ground floor, Surface preparation and cracks treatment, Providing Angle fillet/taper of 75mm X 75mm with polymer modified mortor in the ratio of cement:sand:admixture (1:1.5:1.5) (Forsoc Nitobond SBR/M-Crete PC Bond @ 10% by weight of cement), Applying 1 coat of Forsoc Nitoproof WB Primer, Application of 2 coats of pitch free based liquid applied single component elastomeric waterproofing membrane (Forsoc Nito proof 600PF/BASF HLM5000), Laying 200 GSM Geotextile Fabric, Laying of 125mm Fiber Reinforced M</t>
    </r>
    <r>
      <rPr>
        <vertAlign val="subscript"/>
        <sz val="11"/>
        <color indexed="8"/>
        <rFont val="Calibri"/>
        <family val="2"/>
        <scheme val="minor"/>
      </rPr>
      <t xml:space="preserve">20 </t>
    </r>
    <r>
      <rPr>
        <sz val="11"/>
        <color indexed="8"/>
        <rFont val="Calibri"/>
        <family val="2"/>
        <scheme val="minor"/>
      </rPr>
      <t>grade protective concrete screed on terrace, Control joints treatment and External walls repair with window Frame-walls joints/Gaps treatment.</t>
    </r>
  </si>
  <si>
    <t xml:space="preserve"> </t>
  </si>
  <si>
    <t>80% blockout Ruler Blinds for MOTs Integration Room Windows</t>
  </si>
  <si>
    <t>Harita Nidhi</t>
  </si>
  <si>
    <t>Labour Cess @ 1% on Basic Value</t>
  </si>
  <si>
    <t>BASIC VALUE</t>
  </si>
  <si>
    <t>NAC @ 0.1%</t>
  </si>
  <si>
    <t>DMF @ 30% of Sch</t>
  </si>
  <si>
    <t>SMEF @ 2% of Sch</t>
  </si>
  <si>
    <t>Acoustic Wall Panelling with framework consisting of 25mm high GI wall channels with fully knurled surface of 0.55mm thick bottom wedge of 80mm width, having two equal flanges of 26mm is anchored to GI studs of 50mm high. GI studs of 50mm High to be fixed to wall at 600mm centres, 25mm thick channels are then fixed perpendicular to the GI studs and suitable fixing channel is fixed to the cross channel to fix the panel to achieve overall air gap of 75mm from the wall and GI Clips for inside panel and Clips for border panel of 18mm to be fixed to the GI wall channel to achieve required shape. Secured arranging of polyester wool of – thickness/density,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</si>
  <si>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Accooustic Ceiling Paneling with Perforated board Fine line Grid false ceiling using 11mm thick Perforated Board sheet tiles of size 595mm x 595mm fixing to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Secured arranging of polyester wool of 50mm thick 1000 GSM,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</si>
  <si>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Seinorage Charges</t>
  </si>
  <si>
    <t>TCV Incl GST</t>
  </si>
  <si>
    <t>Exact value to be calculated</t>
  </si>
  <si>
    <t>Wooden Flooring with Engineered wood planks of 14mm thick (MOTs Integration Room)</t>
  </si>
  <si>
    <t>Skirting for Wooden Flooring with Engineered wood planks of 14mm thick (MOTs Integration Room)</t>
  </si>
  <si>
    <t>Supply and installation of double pass RO system with raw water tank capacity of 5000 ltr plastic tank having 2 nos feed pumps of 1.5 HP with max flow of 9000 ltr/hr including construction of sand filter of dimensions (H=1665 mm, D=325 mm) with filter media as Quartz sand of SS vessel construction and Activated Carbon filter of dimensions (H= 1665mm) with filter media as Activated carbon (IV-600) of SS vessel construction, with 4 nos of spiral wound RO membrane of size 8 inch dia x 1 m length of make G.E OSMONICS (or) HYDRAUNAUTICS, 4 nos UV system with service flow of 1500 ltr/hr (Before Snd filter and after SS tank out-let) with cPVC pipeline recirculation loop to avoid contamination in pipe to supply for 10 beds in Post ICU, 4 beds in Transplant ICU, 1 for each TIR, 2 in Point of Care Lab and one for each scrub station) Drinage outlet to be provided near each RO outlet.</t>
  </si>
  <si>
    <t>Sand</t>
  </si>
  <si>
    <t>Metal</t>
  </si>
  <si>
    <t>Supply and installation of double pass RO system with raw water tank capacity of 5000 ltr plastic tank having 2 nos feed pumps of 1.5 HP with max flow of 9000 ltr/hr including construction of sand filter of dimensions (H=1665 mm, D=325 mm) with filter media as Quartz sand of SS vessel construction and Activated Carbon filter of dimensions (H= 1665mm) with filter media as Activated carbon (IV-600) of SS vessel construction, with 4 nos of spiral wound RO membrane of size 8 inch dia x 1 m length of make G.E OSMONICS (or) HYDRAUNAUTICS, 4 nos UV system with service flow of 1500 ltr/hr (Before Snd filter and after SS tank out-let) with cPVC pipeline recirculation loop to avoid contamination in pipe to supply for 10 beds in Post ICU, 4 beds in Transplant ICU and 1 for each TIR.) Drinage outlet to be provided near each RO outlet.</t>
  </si>
  <si>
    <t>Bricks</t>
  </si>
  <si>
    <t>Sand (QTY)</t>
  </si>
  <si>
    <t>Metal (QTY)</t>
  </si>
  <si>
    <t>Sand Rate</t>
  </si>
  <si>
    <t>Metal Rate</t>
  </si>
  <si>
    <t>Brick Rate</t>
  </si>
  <si>
    <t>Co-efficients</t>
  </si>
  <si>
    <t>Rates</t>
  </si>
  <si>
    <t>Brick (QTY)</t>
  </si>
  <si>
    <t>Sand Amount</t>
  </si>
  <si>
    <t>Metal Amount</t>
  </si>
  <si>
    <t>Brick Amount</t>
  </si>
  <si>
    <t>Amount</t>
  </si>
  <si>
    <t>Total Amount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</si>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</sst>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
    <numFmt numFmtId="165" formatCode="_ * #,##0_ ;_ * \-#,##0_ ;_ * &quot;-&quot;??_ ;_ @_ "/>
    <numFmt numFmtId="166" formatCode="_ * #,##0.0_ ;_ * \-#,##0.0_ ;_ * &quot;-&quot;??_ ;_ @_ "/>
  </numFmts>
  <fonts count="25">
    <font>
      <sz val="11"/>
      <color theme="1"/>
      <name val="Calibri"/>
      <family val="2"/>
      <scheme val="minor"/>
    </font>
    <font>
      <sz val="11"/>
      <color theme="1"/>
      <name val="Calibri"/>
      <family val="2"/>
      <scheme val="minor"/>
    </font>
    <font>
      <b/>
      <sz val="11"/>
      <color theme="1"/>
      <name val="Calibri"/>
      <family val="2"/>
      <scheme val="minor"/>
    </font>
    <font>
      <sz val="11"/>
      <name val="Cambria"/>
      <family val="1"/>
    </font>
    <font>
      <sz val="12"/>
      <color theme="1"/>
      <name val="Times New Roman"/>
      <family val="1"/>
    </font>
    <font>
      <b/>
      <sz val="12"/>
      <color theme="1"/>
      <name val="Times New Roman"/>
      <family val="1"/>
    </font>
    <font>
      <sz val="11"/>
      <name val="Calibri"/>
      <family val="2"/>
      <scheme val="minor"/>
    </font>
    <font>
      <vertAlign val="superscript"/>
      <sz val="11"/>
      <name val="Calibri"/>
      <family val="2"/>
      <scheme val="minor"/>
    </font>
    <font>
      <sz val="12"/>
      <color theme="1"/>
      <name val="Calibri"/>
      <family val="2"/>
      <scheme val="minor"/>
    </font>
    <font>
      <b/>
      <sz val="12"/>
      <color theme="1"/>
      <name val="Calibri"/>
      <family val="2"/>
      <scheme val="minor"/>
    </font>
    <font>
      <sz val="12"/>
      <color theme="1"/>
      <name val="Arial"/>
      <family val="2"/>
    </font>
    <font>
      <sz val="11"/>
      <name val="Calibri"/>
      <family val="2"/>
    </font>
    <font>
      <sz val="10"/>
      <name val="Arial"/>
      <family val="2"/>
    </font>
    <font>
      <vertAlign val="superscript"/>
      <sz val="11"/>
      <color theme="1"/>
      <name val="Calibri"/>
      <family val="2"/>
      <scheme val="minor"/>
    </font>
    <font>
      <b/>
      <sz val="16"/>
      <color theme="1"/>
      <name val="Calibri"/>
      <family val="2"/>
      <scheme val="minor"/>
    </font>
    <font>
      <sz val="11"/>
      <name val="Times New Roman"/>
      <family val="1"/>
    </font>
    <font>
      <sz val="10"/>
      <name val="Helv"/>
      <charset val="204"/>
    </font>
    <font>
      <b/>
      <sz val="12"/>
      <color theme="1"/>
      <name val="Arial"/>
      <family val="2"/>
    </font>
    <font>
      <b/>
      <sz val="20"/>
      <color theme="1"/>
      <name val="Calibri"/>
      <family val="2"/>
      <scheme val="minor"/>
    </font>
    <font>
      <b/>
      <vertAlign val="superscript"/>
      <sz val="20"/>
      <color theme="1"/>
      <name val="Calibri"/>
      <family val="2"/>
      <scheme val="minor"/>
    </font>
    <font>
      <vertAlign val="superscript"/>
      <sz val="11"/>
      <color indexed="8"/>
      <name val="Calibri"/>
      <family val="2"/>
      <scheme val="minor"/>
    </font>
    <font>
      <sz val="11"/>
      <color indexed="8"/>
      <name val="Calibri"/>
      <family val="2"/>
      <scheme val="minor"/>
    </font>
    <font>
      <vertAlign val="subscript"/>
      <sz val="11"/>
      <color indexed="8"/>
      <name val="Calibri"/>
      <family val="2"/>
      <scheme val="minor"/>
    </font>
    <font>
      <sz val="11"/>
      <color rgb="FFFF0000"/>
      <name val="Calibri"/>
      <family val="2"/>
      <scheme val="minor"/>
    </font>
    <font>
      <b/>
      <sz val="14"/>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79998168889431442"/>
        <bgColor indexed="64"/>
      </patternFill>
    </fill>
  </fills>
  <borders count="52">
    <border>
      <left/>
      <right/>
      <top/>
      <bottom/>
      <diagonal/>
    </border>
    <border>
      <left/>
      <right style="thin">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ck">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ck">
        <color indexed="64"/>
      </right>
      <top/>
      <bottom style="thin">
        <color indexed="64"/>
      </bottom>
      <diagonal/>
    </border>
    <border>
      <left style="thick">
        <color indexed="64"/>
      </left>
      <right style="medium">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style="medium">
        <color indexed="64"/>
      </left>
      <right style="thick">
        <color indexed="64"/>
      </right>
      <top style="thin">
        <color indexed="64"/>
      </top>
      <bottom/>
      <diagonal/>
    </border>
    <border>
      <left style="medium">
        <color indexed="64"/>
      </left>
      <right style="medium">
        <color indexed="64"/>
      </right>
      <top style="thin">
        <color indexed="64"/>
      </top>
      <bottom/>
      <diagonal/>
    </border>
    <border>
      <left style="thin">
        <color rgb="FF000000"/>
      </left>
      <right/>
      <top style="thin">
        <color rgb="FF000000"/>
      </top>
      <bottom style="thin">
        <color rgb="FF000000"/>
      </bottom>
      <diagonal/>
    </border>
    <border>
      <left style="medium">
        <color indexed="64"/>
      </left>
      <right style="medium">
        <color indexed="64"/>
      </right>
      <top style="hair">
        <color auto="1"/>
      </top>
      <bottom style="hair">
        <color auto="1"/>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bottom/>
      <diagonal/>
    </border>
    <border>
      <left style="medium">
        <color indexed="64"/>
      </left>
      <right style="medium">
        <color indexed="64"/>
      </right>
      <top/>
      <bottom/>
      <diagonal/>
    </border>
    <border>
      <left style="thick">
        <color indexed="64"/>
      </left>
      <right style="medium">
        <color indexed="64"/>
      </right>
      <top/>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thick">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ck">
        <color indexed="64"/>
      </left>
      <right style="thin">
        <color indexed="64"/>
      </right>
      <top style="thick">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thick">
        <color indexed="64"/>
      </right>
      <top style="thin">
        <color indexed="64"/>
      </top>
      <bottom/>
      <diagonal/>
    </border>
    <border>
      <left/>
      <right style="thick">
        <color indexed="64"/>
      </right>
      <top/>
      <bottom/>
      <diagonal/>
    </border>
    <border>
      <left style="medium">
        <color indexed="64"/>
      </left>
      <right/>
      <top/>
      <bottom style="thin">
        <color indexed="64"/>
      </bottom>
      <diagonal/>
    </border>
    <border>
      <left/>
      <right style="thick">
        <color indexed="64"/>
      </right>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rgb="FF000000"/>
      </left>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0" fontId="12" fillId="0" borderId="0"/>
    <xf numFmtId="43" fontId="1" fillId="0" borderId="0" applyFont="0" applyFill="0" applyBorder="0" applyAlignment="0" applyProtection="0"/>
    <xf numFmtId="0" fontId="15" fillId="0" borderId="0"/>
    <xf numFmtId="0" fontId="1" fillId="0" borderId="0"/>
    <xf numFmtId="0" fontId="16" fillId="0" borderId="0"/>
  </cellStyleXfs>
  <cellXfs count="387">
    <xf numFmtId="0" fontId="0" fillId="0" borderId="0" xfId="0"/>
    <xf numFmtId="0" fontId="0" fillId="0" borderId="0" xfId="0" applyAlignment="1">
      <alignment horizontal="left" vertical="center" wrapText="1"/>
    </xf>
    <xf numFmtId="0" fontId="0" fillId="2" borderId="0" xfId="0" applyFill="1"/>
    <xf numFmtId="0" fontId="0" fillId="3" borderId="0" xfId="0" applyFill="1"/>
    <xf numFmtId="2" fontId="0" fillId="3" borderId="0" xfId="0" applyNumberFormat="1" applyFill="1"/>
    <xf numFmtId="0" fontId="0" fillId="4" borderId="0" xfId="0" applyFill="1"/>
    <xf numFmtId="0" fontId="0" fillId="5" borderId="0" xfId="0" applyFill="1" applyAlignment="1">
      <alignment horizontal="right"/>
    </xf>
    <xf numFmtId="2" fontId="0" fillId="5" borderId="0" xfId="0" applyNumberFormat="1" applyFill="1" applyAlignment="1">
      <alignment horizontal="right"/>
    </xf>
    <xf numFmtId="3" fontId="0" fillId="4" borderId="0" xfId="0" applyNumberFormat="1" applyFill="1" applyAlignment="1">
      <alignment wrapText="1"/>
    </xf>
    <xf numFmtId="0" fontId="0" fillId="0" borderId="0" xfId="0" applyAlignment="1">
      <alignment wrapText="1"/>
    </xf>
    <xf numFmtId="2" fontId="0" fillId="0" borderId="0" xfId="0" applyNumberFormat="1"/>
    <xf numFmtId="0" fontId="0" fillId="0" borderId="0" xfId="0" applyAlignment="1">
      <alignment horizontal="right"/>
    </xf>
    <xf numFmtId="2" fontId="0" fillId="0" borderId="0" xfId="0" applyNumberFormat="1" applyAlignment="1">
      <alignment horizontal="right"/>
    </xf>
    <xf numFmtId="4" fontId="0" fillId="0" borderId="0" xfId="0" applyNumberFormat="1" applyAlignment="1">
      <alignment horizontal="right"/>
    </xf>
    <xf numFmtId="4" fontId="0" fillId="0" borderId="0" xfId="0" applyNumberFormat="1"/>
    <xf numFmtId="4" fontId="0" fillId="4" borderId="0" xfId="0" applyNumberFormat="1" applyFill="1"/>
    <xf numFmtId="3" fontId="0" fillId="0" borderId="0" xfId="0" applyNumberFormat="1"/>
    <xf numFmtId="2" fontId="0" fillId="0" borderId="0" xfId="0" applyNumberFormat="1" applyAlignment="1">
      <alignment horizontal="center" vertical="center"/>
    </xf>
    <xf numFmtId="164" fontId="0" fillId="0" borderId="0" xfId="0" applyNumberFormat="1" applyAlignment="1">
      <alignment horizontal="right"/>
    </xf>
    <xf numFmtId="0" fontId="0" fillId="0" borderId="0" xfId="0" applyAlignment="1">
      <alignment horizontal="center"/>
    </xf>
    <xf numFmtId="4" fontId="0" fillId="3" borderId="0" xfId="0" applyNumberFormat="1" applyFill="1"/>
    <xf numFmtId="4" fontId="0" fillId="0" borderId="0" xfId="0" applyNumberFormat="1" applyAlignment="1">
      <alignment horizontal="center"/>
    </xf>
    <xf numFmtId="2" fontId="0" fillId="0" borderId="0" xfId="0" applyNumberFormat="1" applyAlignment="1">
      <alignment horizontal="center"/>
    </xf>
    <xf numFmtId="4" fontId="0" fillId="4" borderId="0" xfId="0" applyNumberFormat="1" applyFill="1" applyAlignment="1">
      <alignment horizontal="center"/>
    </xf>
    <xf numFmtId="0" fontId="0" fillId="0" borderId="0" xfId="0" applyAlignment="1">
      <alignment vertical="center" wrapText="1"/>
    </xf>
    <xf numFmtId="0" fontId="0" fillId="0" borderId="0" xfId="0" applyAlignment="1">
      <alignment horizontal="center" vertical="center"/>
    </xf>
    <xf numFmtId="0" fontId="3" fillId="3" borderId="0" xfId="0" applyFont="1" applyFill="1" applyAlignment="1">
      <alignment horizontal="center" vertical="center"/>
    </xf>
    <xf numFmtId="4" fontId="0" fillId="3" borderId="0" xfId="0" applyNumberFormat="1" applyFill="1" applyAlignment="1">
      <alignment horizontal="center" vertical="center"/>
    </xf>
    <xf numFmtId="0" fontId="4" fillId="0" borderId="0" xfId="0" applyFont="1" applyAlignment="1">
      <alignment vertical="center" wrapText="1"/>
    </xf>
    <xf numFmtId="0" fontId="0" fillId="3" borderId="0" xfId="0" applyFill="1" applyAlignment="1">
      <alignment horizontal="center" vertical="center"/>
    </xf>
    <xf numFmtId="0" fontId="5" fillId="0" borderId="0" xfId="0" applyFont="1" applyAlignment="1">
      <alignment vertical="center" wrapText="1"/>
    </xf>
    <xf numFmtId="43" fontId="0" fillId="0" borderId="0" xfId="0" applyNumberFormat="1"/>
    <xf numFmtId="0" fontId="0" fillId="0" borderId="1" xfId="0" applyBorder="1" applyAlignment="1">
      <alignment horizontal="left" vertical="center" wrapText="1"/>
    </xf>
    <xf numFmtId="0" fontId="4" fillId="0" borderId="6" xfId="0" applyFont="1" applyBorder="1" applyAlignment="1">
      <alignment horizontal="left" vertical="center" wrapText="1"/>
    </xf>
    <xf numFmtId="0" fontId="0" fillId="0" borderId="6" xfId="0" applyBorder="1"/>
    <xf numFmtId="0" fontId="0" fillId="0" borderId="6" xfId="0" applyBorder="1" applyAlignment="1">
      <alignment horizontal="left" vertical="center" wrapText="1"/>
    </xf>
    <xf numFmtId="0" fontId="0" fillId="0" borderId="6" xfId="0" applyBorder="1" applyAlignment="1">
      <alignment wrapText="1"/>
    </xf>
    <xf numFmtId="165" fontId="10" fillId="6" borderId="6" xfId="0" applyNumberFormat="1" applyFont="1" applyFill="1" applyBorder="1" applyAlignment="1">
      <alignment horizontal="right" vertical="center"/>
    </xf>
    <xf numFmtId="43" fontId="0" fillId="0" borderId="6" xfId="0" applyNumberFormat="1" applyBorder="1" applyAlignment="1">
      <alignment horizontal="left" vertical="center" wrapText="1"/>
    </xf>
    <xf numFmtId="1" fontId="10" fillId="6" borderId="6" xfId="0" applyNumberFormat="1" applyFont="1" applyFill="1" applyBorder="1" applyAlignment="1">
      <alignment horizontal="center" vertical="center"/>
    </xf>
    <xf numFmtId="165" fontId="0" fillId="0" borderId="22" xfId="3" applyNumberFormat="1" applyFont="1" applyFill="1" applyBorder="1" applyAlignment="1">
      <alignment horizontal="right" vertical="center" wrapText="1"/>
    </xf>
    <xf numFmtId="2" fontId="0" fillId="0" borderId="22" xfId="3" applyNumberFormat="1" applyFont="1" applyFill="1" applyBorder="1" applyAlignment="1">
      <alignment horizontal="center" vertical="center" wrapText="1"/>
    </xf>
    <xf numFmtId="3" fontId="10" fillId="6" borderId="6" xfId="0" applyNumberFormat="1" applyFont="1" applyFill="1" applyBorder="1" applyAlignment="1">
      <alignment horizontal="right" vertical="center"/>
    </xf>
    <xf numFmtId="165" fontId="0" fillId="0" borderId="3" xfId="3" applyNumberFormat="1" applyFont="1" applyFill="1" applyBorder="1" applyAlignment="1">
      <alignment horizontal="right" vertical="center" wrapText="1"/>
    </xf>
    <xf numFmtId="2" fontId="0" fillId="0" borderId="3" xfId="3" applyNumberFormat="1" applyFont="1" applyFill="1" applyBorder="1" applyAlignment="1">
      <alignment horizontal="center" vertical="center" wrapText="1"/>
    </xf>
    <xf numFmtId="2" fontId="0" fillId="0" borderId="3" xfId="3" applyNumberFormat="1" applyFont="1" applyFill="1" applyBorder="1" applyAlignment="1">
      <alignment horizontal="center" vertical="center"/>
    </xf>
    <xf numFmtId="0" fontId="10" fillId="6" borderId="6" xfId="0" applyFont="1" applyFill="1" applyBorder="1" applyAlignment="1">
      <alignment horizontal="right" vertical="center"/>
    </xf>
    <xf numFmtId="0" fontId="10" fillId="6" borderId="6" xfId="0" applyFont="1" applyFill="1" applyBorder="1" applyAlignment="1">
      <alignment horizontal="center"/>
    </xf>
    <xf numFmtId="0" fontId="17" fillId="6" borderId="6" xfId="0" applyFont="1" applyFill="1" applyBorder="1" applyAlignment="1">
      <alignment horizontal="center" vertical="center" wrapText="1"/>
    </xf>
    <xf numFmtId="0" fontId="0" fillId="0" borderId="1" xfId="0" applyBorder="1" applyAlignment="1">
      <alignment wrapText="1"/>
    </xf>
    <xf numFmtId="0" fontId="9" fillId="0" borderId="1" xfId="0" applyFont="1" applyBorder="1" applyAlignment="1">
      <alignment horizontal="center" vertical="center" wrapText="1"/>
    </xf>
    <xf numFmtId="43" fontId="0" fillId="0" borderId="1" xfId="1" applyFont="1" applyBorder="1" applyAlignment="1">
      <alignment horizontal="left" vertical="center" wrapText="1"/>
    </xf>
    <xf numFmtId="0" fontId="9" fillId="0" borderId="10" xfId="0" applyFont="1" applyBorder="1" applyAlignment="1">
      <alignment horizontal="center" vertical="center" wrapText="1"/>
    </xf>
    <xf numFmtId="2" fontId="9" fillId="0" borderId="10" xfId="0" applyNumberFormat="1" applyFont="1" applyBorder="1" applyAlignment="1">
      <alignment horizontal="center" vertical="center" wrapText="1"/>
    </xf>
    <xf numFmtId="0" fontId="2" fillId="0" borderId="8" xfId="0" applyFont="1" applyBorder="1" applyAlignment="1">
      <alignment horizontal="center" vertical="center"/>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3" fontId="2" fillId="0" borderId="4" xfId="0" applyNumberFormat="1" applyFont="1" applyBorder="1" applyAlignment="1">
      <alignment horizontal="center" vertical="center" wrapText="1"/>
    </xf>
    <xf numFmtId="2" fontId="2" fillId="0" borderId="4" xfId="0" applyNumberFormat="1" applyFont="1" applyBorder="1" applyAlignment="1">
      <alignment horizontal="center" vertical="center" wrapText="1"/>
    </xf>
    <xf numFmtId="1" fontId="2" fillId="0" borderId="4" xfId="0" applyNumberFormat="1" applyFont="1" applyBorder="1" applyAlignment="1">
      <alignment horizontal="center" vertical="center"/>
    </xf>
    <xf numFmtId="0" fontId="0" fillId="0" borderId="4" xfId="0" applyBorder="1"/>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vertical="top" wrapText="1"/>
    </xf>
    <xf numFmtId="49" fontId="0" fillId="0" borderId="3" xfId="0" applyNumberFormat="1" applyBorder="1" applyAlignment="1">
      <alignment horizontal="center" vertical="center" wrapText="1"/>
    </xf>
    <xf numFmtId="0" fontId="0" fillId="0" borderId="3" xfId="0" applyBorder="1" applyAlignment="1">
      <alignment horizontal="center" vertical="center"/>
    </xf>
    <xf numFmtId="43" fontId="0" fillId="0" borderId="3" xfId="0" applyNumberFormat="1" applyBorder="1" applyAlignment="1">
      <alignment horizontal="right" vertical="center"/>
    </xf>
    <xf numFmtId="2" fontId="0" fillId="0" borderId="3" xfId="0" applyNumberFormat="1" applyBorder="1" applyAlignment="1">
      <alignment horizontal="center" vertical="center"/>
    </xf>
    <xf numFmtId="43" fontId="0" fillId="0" borderId="3" xfId="0" applyNumberFormat="1" applyBorder="1" applyAlignment="1">
      <alignment horizontal="center" vertical="center"/>
    </xf>
    <xf numFmtId="0" fontId="0" fillId="0" borderId="3" xfId="0" applyBorder="1" applyAlignment="1">
      <alignment horizontal="right" vertical="center"/>
    </xf>
    <xf numFmtId="0" fontId="0" fillId="0" borderId="3" xfId="0" applyBorder="1" applyAlignment="1">
      <alignment vertical="center" wrapText="1"/>
    </xf>
    <xf numFmtId="0" fontId="0" fillId="0" borderId="3" xfId="2" applyFont="1" applyBorder="1" applyAlignment="1">
      <alignment vertical="center" wrapText="1"/>
    </xf>
    <xf numFmtId="0" fontId="0" fillId="0" borderId="3" xfId="6" applyFont="1" applyBorder="1" applyAlignment="1">
      <alignment vertical="center" wrapText="1"/>
    </xf>
    <xf numFmtId="0" fontId="0" fillId="0" borderId="5" xfId="0" applyBorder="1" applyAlignment="1">
      <alignment horizontal="center" vertical="center"/>
    </xf>
    <xf numFmtId="0" fontId="0" fillId="0" borderId="3" xfId="5" applyFont="1" applyBorder="1" applyAlignment="1">
      <alignment vertical="center" wrapText="1"/>
    </xf>
    <xf numFmtId="0" fontId="0" fillId="0" borderId="3" xfId="4" applyFont="1" applyBorder="1" applyAlignment="1">
      <alignment vertical="center" wrapText="1"/>
    </xf>
    <xf numFmtId="0" fontId="0" fillId="0" borderId="3" xfId="0" applyBorder="1" applyAlignment="1">
      <alignment horizontal="left" vertical="center" wrapText="1"/>
    </xf>
    <xf numFmtId="0" fontId="0" fillId="0" borderId="32" xfId="0" applyBorder="1" applyAlignment="1">
      <alignment horizontal="center" vertical="center" wrapText="1"/>
    </xf>
    <xf numFmtId="0" fontId="0" fillId="0" borderId="22" xfId="0" applyBorder="1" applyAlignment="1">
      <alignment horizontal="center" vertical="center" wrapText="1"/>
    </xf>
    <xf numFmtId="0" fontId="0" fillId="0" borderId="33" xfId="0" applyBorder="1" applyAlignment="1">
      <alignment horizontal="left" vertical="center" wrapText="1"/>
    </xf>
    <xf numFmtId="0" fontId="0" fillId="0" borderId="22" xfId="0" applyBorder="1" applyAlignment="1">
      <alignment horizontal="center" vertical="center"/>
    </xf>
    <xf numFmtId="2" fontId="0" fillId="0" borderId="22" xfId="0" applyNumberFormat="1" applyBorder="1" applyAlignment="1">
      <alignment horizontal="center" vertical="center"/>
    </xf>
    <xf numFmtId="43" fontId="0" fillId="0" borderId="22" xfId="0" applyNumberFormat="1" applyBorder="1" applyAlignment="1">
      <alignment horizontal="center" vertical="center"/>
    </xf>
    <xf numFmtId="43" fontId="0" fillId="0" borderId="22" xfId="0" applyNumberFormat="1" applyBorder="1" applyAlignment="1">
      <alignment horizontal="right" vertical="center"/>
    </xf>
    <xf numFmtId="0" fontId="0" fillId="0" borderId="22" xfId="0" applyBorder="1" applyAlignment="1">
      <alignment horizontal="right" vertical="center"/>
    </xf>
    <xf numFmtId="0" fontId="0" fillId="0" borderId="22" xfId="0" applyBorder="1"/>
    <xf numFmtId="0" fontId="0" fillId="0" borderId="31" xfId="0" applyBorder="1"/>
    <xf numFmtId="0" fontId="0" fillId="0" borderId="16" xfId="0" applyBorder="1"/>
    <xf numFmtId="165" fontId="0" fillId="0" borderId="16" xfId="0" applyNumberFormat="1" applyBorder="1" applyAlignment="1">
      <alignment wrapText="1"/>
    </xf>
    <xf numFmtId="0" fontId="0" fillId="0" borderId="16" xfId="0" applyBorder="1" applyAlignment="1">
      <alignment horizontal="right"/>
    </xf>
    <xf numFmtId="2" fontId="0" fillId="0" borderId="16" xfId="0" applyNumberFormat="1" applyBorder="1" applyAlignment="1">
      <alignment horizontal="right"/>
    </xf>
    <xf numFmtId="165" fontId="0" fillId="0" borderId="16" xfId="0" applyNumberFormat="1" applyBorder="1" applyAlignment="1">
      <alignment horizontal="right"/>
    </xf>
    <xf numFmtId="2" fontId="0" fillId="0" borderId="16" xfId="0" applyNumberFormat="1" applyBorder="1"/>
    <xf numFmtId="43" fontId="0" fillId="0" borderId="16" xfId="0" applyNumberFormat="1" applyBorder="1"/>
    <xf numFmtId="43" fontId="0" fillId="0" borderId="16" xfId="0" applyNumberFormat="1" applyBorder="1" applyAlignment="1">
      <alignment horizontal="right" vertical="center"/>
    </xf>
    <xf numFmtId="4" fontId="0" fillId="0" borderId="16" xfId="0" applyNumberFormat="1" applyBorder="1"/>
    <xf numFmtId="0" fontId="0" fillId="0" borderId="14" xfId="0" applyBorder="1"/>
    <xf numFmtId="0" fontId="0" fillId="0" borderId="10" xfId="0" applyBorder="1"/>
    <xf numFmtId="0" fontId="0" fillId="0" borderId="10" xfId="0" applyBorder="1" applyAlignment="1">
      <alignment wrapText="1"/>
    </xf>
    <xf numFmtId="0" fontId="0" fillId="0" borderId="10" xfId="0" applyBorder="1" applyAlignment="1">
      <alignment horizontal="right"/>
    </xf>
    <xf numFmtId="2" fontId="0" fillId="0" borderId="10" xfId="0" applyNumberFormat="1" applyBorder="1" applyAlignment="1">
      <alignment horizontal="right"/>
    </xf>
    <xf numFmtId="165" fontId="0" fillId="0" borderId="10" xfId="0" applyNumberFormat="1" applyBorder="1" applyAlignment="1">
      <alignment horizontal="right"/>
    </xf>
    <xf numFmtId="43" fontId="0" fillId="0" borderId="10" xfId="0" applyNumberFormat="1" applyBorder="1"/>
    <xf numFmtId="2" fontId="0" fillId="0" borderId="10" xfId="0" applyNumberFormat="1" applyBorder="1"/>
    <xf numFmtId="43" fontId="0" fillId="0" borderId="10" xfId="0" applyNumberFormat="1" applyBorder="1" applyAlignment="1">
      <alignment horizontal="right" vertical="center"/>
    </xf>
    <xf numFmtId="4" fontId="0" fillId="0" borderId="10" xfId="0" applyNumberFormat="1" applyBorder="1"/>
    <xf numFmtId="0" fontId="9" fillId="0" borderId="27" xfId="0" applyFont="1" applyBorder="1" applyAlignment="1">
      <alignment horizontal="center" vertical="center"/>
    </xf>
    <xf numFmtId="0" fontId="9" fillId="0" borderId="26" xfId="0" applyFont="1" applyBorder="1"/>
    <xf numFmtId="0" fontId="9" fillId="0" borderId="26" xfId="0" applyFont="1" applyBorder="1" applyAlignment="1">
      <alignment horizontal="center" vertical="center" wrapText="1"/>
    </xf>
    <xf numFmtId="0" fontId="9" fillId="0" borderId="26" xfId="0" applyFont="1" applyBorder="1" applyAlignment="1">
      <alignment horizontal="center" vertical="center"/>
    </xf>
    <xf numFmtId="0" fontId="8" fillId="0" borderId="26" xfId="0" applyFont="1" applyBorder="1" applyAlignment="1">
      <alignment horizontal="right"/>
    </xf>
    <xf numFmtId="2" fontId="9" fillId="0" borderId="26" xfId="0" applyNumberFormat="1" applyFont="1" applyBorder="1" applyAlignment="1">
      <alignment horizontal="center" vertical="center"/>
    </xf>
    <xf numFmtId="0" fontId="8" fillId="0" borderId="26" xfId="0" applyFont="1" applyBorder="1"/>
    <xf numFmtId="2" fontId="8" fillId="0" borderId="26" xfId="0" applyNumberFormat="1" applyFont="1" applyBorder="1"/>
    <xf numFmtId="4" fontId="8" fillId="0" borderId="26" xfId="0" applyNumberFormat="1" applyFont="1" applyBorder="1"/>
    <xf numFmtId="0" fontId="0" fillId="0" borderId="8" xfId="0"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center" vertical="center"/>
    </xf>
    <xf numFmtId="0" fontId="0" fillId="0" borderId="4" xfId="0" applyBorder="1" applyAlignment="1">
      <alignment horizontal="right"/>
    </xf>
    <xf numFmtId="2" fontId="0" fillId="0" borderId="4" xfId="0" applyNumberFormat="1" applyBorder="1" applyAlignment="1">
      <alignment horizontal="center" vertical="center"/>
    </xf>
    <xf numFmtId="164" fontId="0" fillId="0" borderId="4" xfId="0" applyNumberFormat="1" applyBorder="1" applyAlignment="1">
      <alignment horizontal="right"/>
    </xf>
    <xf numFmtId="2" fontId="0" fillId="0" borderId="4" xfId="0" applyNumberFormat="1" applyBorder="1"/>
    <xf numFmtId="3" fontId="0" fillId="0" borderId="4" xfId="0" applyNumberFormat="1" applyBorder="1"/>
    <xf numFmtId="4" fontId="0" fillId="0" borderId="4" xfId="0" applyNumberFormat="1" applyBorder="1"/>
    <xf numFmtId="0" fontId="0" fillId="0" borderId="3" xfId="0" applyBorder="1"/>
    <xf numFmtId="0" fontId="0" fillId="0" borderId="24" xfId="0" applyBorder="1" applyAlignment="1">
      <alignment horizontal="left" vertical="center" wrapText="1"/>
    </xf>
    <xf numFmtId="0" fontId="0" fillId="0" borderId="3" xfId="0" applyBorder="1" applyAlignment="1">
      <alignment horizontal="right"/>
    </xf>
    <xf numFmtId="164" fontId="0" fillId="0" borderId="3" xfId="0" applyNumberFormat="1" applyBorder="1" applyAlignment="1">
      <alignment horizontal="right"/>
    </xf>
    <xf numFmtId="2" fontId="0" fillId="0" borderId="3" xfId="0" applyNumberFormat="1" applyBorder="1"/>
    <xf numFmtId="3" fontId="0" fillId="0" borderId="3" xfId="0" applyNumberFormat="1" applyBorder="1"/>
    <xf numFmtId="4" fontId="0" fillId="0" borderId="3" xfId="0" applyNumberFormat="1" applyBorder="1"/>
    <xf numFmtId="0" fontId="0" fillId="0" borderId="10" xfId="0" applyBorder="1" applyAlignment="1">
      <alignment horizontal="left" vertical="center" wrapText="1"/>
    </xf>
    <xf numFmtId="0" fontId="6" fillId="0" borderId="3" xfId="0" applyFont="1" applyBorder="1" applyAlignment="1">
      <alignment horizontal="left" vertical="center" wrapText="1"/>
    </xf>
    <xf numFmtId="2" fontId="0" fillId="0" borderId="3" xfId="0" applyNumberFormat="1" applyBorder="1" applyAlignment="1">
      <alignment horizontal="right"/>
    </xf>
    <xf numFmtId="43" fontId="0" fillId="0" borderId="3" xfId="0" applyNumberFormat="1" applyBorder="1"/>
    <xf numFmtId="0" fontId="0" fillId="0" borderId="3" xfId="2" applyFont="1" applyBorder="1" applyAlignment="1">
      <alignment horizontal="left" vertical="center" wrapText="1"/>
    </xf>
    <xf numFmtId="0" fontId="11" fillId="0" borderId="23" xfId="0" applyFont="1" applyBorder="1" applyAlignment="1">
      <alignment vertical="center" wrapText="1"/>
    </xf>
    <xf numFmtId="0" fontId="0" fillId="0" borderId="10" xfId="0" applyBorder="1" applyAlignment="1">
      <alignment horizontal="center" vertical="center"/>
    </xf>
    <xf numFmtId="2" fontId="0" fillId="0" borderId="10" xfId="0" applyNumberFormat="1" applyBorder="1" applyAlignment="1">
      <alignment horizontal="center" vertical="center"/>
    </xf>
    <xf numFmtId="43" fontId="0" fillId="0" borderId="10" xfId="0" applyNumberFormat="1" applyBorder="1" applyAlignment="1">
      <alignment horizontal="center" vertical="center"/>
    </xf>
    <xf numFmtId="0" fontId="6" fillId="0" borderId="6" xfId="0" applyFont="1" applyBorder="1" applyAlignment="1">
      <alignment horizontal="center" vertical="center"/>
    </xf>
    <xf numFmtId="0" fontId="0" fillId="0" borderId="3" xfId="0" applyBorder="1" applyAlignment="1">
      <alignment horizontal="left" vertical="top" wrapText="1"/>
    </xf>
    <xf numFmtId="0" fontId="0" fillId="0" borderId="10" xfId="0" applyBorder="1" applyAlignment="1">
      <alignment horizontal="left" vertical="top" wrapText="1"/>
    </xf>
    <xf numFmtId="49" fontId="0" fillId="0" borderId="10" xfId="0" applyNumberFormat="1" applyBorder="1" applyAlignment="1">
      <alignment horizontal="center" vertical="center" wrapText="1"/>
    </xf>
    <xf numFmtId="0" fontId="0" fillId="0" borderId="20" xfId="0" applyBorder="1" applyAlignment="1">
      <alignment horizontal="left" vertical="center" wrapText="1"/>
    </xf>
    <xf numFmtId="43" fontId="0" fillId="0" borderId="4" xfId="0" applyNumberFormat="1" applyBorder="1" applyAlignment="1">
      <alignment horizontal="center" vertical="center"/>
    </xf>
    <xf numFmtId="0" fontId="0" fillId="0" borderId="8" xfId="0" applyBorder="1"/>
    <xf numFmtId="0" fontId="0" fillId="0" borderId="20" xfId="0" applyBorder="1" applyAlignment="1">
      <alignment wrapText="1"/>
    </xf>
    <xf numFmtId="0" fontId="0" fillId="0" borderId="16" xfId="0" applyBorder="1" applyAlignment="1">
      <alignment horizontal="center" vertical="center" wrapText="1"/>
    </xf>
    <xf numFmtId="0" fontId="0" fillId="0" borderId="11" xfId="0" applyBorder="1" applyAlignment="1">
      <alignment wrapText="1"/>
    </xf>
    <xf numFmtId="0" fontId="0" fillId="0" borderId="0" xfId="0" applyAlignment="1">
      <alignment horizontal="justify" vertical="center"/>
    </xf>
    <xf numFmtId="0" fontId="0" fillId="7" borderId="8" xfId="0" applyFill="1" applyBorder="1"/>
    <xf numFmtId="0" fontId="0" fillId="7" borderId="4" xfId="0" applyFill="1" applyBorder="1"/>
    <xf numFmtId="0" fontId="0" fillId="7" borderId="0" xfId="0" applyFill="1" applyAlignment="1">
      <alignment wrapText="1"/>
    </xf>
    <xf numFmtId="0" fontId="0" fillId="7" borderId="4" xfId="0" applyFill="1" applyBorder="1" applyAlignment="1">
      <alignment horizontal="right"/>
    </xf>
    <xf numFmtId="2" fontId="0" fillId="7" borderId="4" xfId="0" applyNumberFormat="1" applyFill="1" applyBorder="1" applyAlignment="1">
      <alignment horizontal="right"/>
    </xf>
    <xf numFmtId="43" fontId="0" fillId="7" borderId="4" xfId="0" applyNumberFormat="1" applyFill="1" applyBorder="1"/>
    <xf numFmtId="2" fontId="0" fillId="7" borderId="4" xfId="0" applyNumberFormat="1" applyFill="1" applyBorder="1"/>
    <xf numFmtId="0" fontId="0" fillId="7" borderId="5" xfId="0" applyFill="1" applyBorder="1"/>
    <xf numFmtId="0" fontId="0" fillId="7" borderId="3" xfId="0" applyFill="1" applyBorder="1"/>
    <xf numFmtId="0" fontId="0" fillId="7" borderId="39" xfId="0" applyFill="1" applyBorder="1"/>
    <xf numFmtId="0" fontId="0" fillId="7" borderId="6" xfId="0" applyFill="1" applyBorder="1"/>
    <xf numFmtId="0" fontId="0" fillId="7" borderId="40" xfId="0" applyFill="1" applyBorder="1"/>
    <xf numFmtId="0" fontId="0" fillId="0" borderId="47" xfId="0" applyBorder="1" applyAlignment="1">
      <alignment wrapText="1"/>
    </xf>
    <xf numFmtId="0" fontId="0" fillId="0" borderId="48" xfId="0" applyBorder="1" applyAlignment="1">
      <alignment wrapText="1"/>
    </xf>
    <xf numFmtId="0" fontId="0" fillId="0" borderId="47" xfId="0" applyBorder="1"/>
    <xf numFmtId="0" fontId="0" fillId="0" borderId="33" xfId="0" applyBorder="1"/>
    <xf numFmtId="0" fontId="0" fillId="0" borderId="3" xfId="0" applyBorder="1" applyAlignment="1">
      <alignment horizontal="justify" vertical="center"/>
    </xf>
    <xf numFmtId="3" fontId="0" fillId="0" borderId="0" xfId="0" applyNumberFormat="1" applyAlignment="1">
      <alignment horizontal="right" vertical="center"/>
    </xf>
    <xf numFmtId="165" fontId="0" fillId="0" borderId="0" xfId="1" applyNumberFormat="1" applyFont="1" applyFill="1" applyBorder="1" applyAlignment="1">
      <alignment horizontal="right" vertical="center"/>
    </xf>
    <xf numFmtId="165" fontId="10" fillId="0" borderId="0" xfId="0" applyNumberFormat="1" applyFont="1" applyAlignment="1">
      <alignment horizontal="right" vertical="center"/>
    </xf>
    <xf numFmtId="43" fontId="0" fillId="0" borderId="0" xfId="0" applyNumberFormat="1" applyAlignment="1">
      <alignment horizontal="center" vertical="center"/>
    </xf>
    <xf numFmtId="0" fontId="6" fillId="0" borderId="0" xfId="0" applyFont="1" applyAlignment="1">
      <alignment horizontal="center" vertical="center"/>
    </xf>
    <xf numFmtId="2" fontId="0" fillId="0" borderId="39" xfId="0" applyNumberFormat="1" applyBorder="1" applyAlignment="1">
      <alignment horizontal="center" vertical="center"/>
    </xf>
    <xf numFmtId="2" fontId="0" fillId="0" borderId="13" xfId="0" applyNumberFormat="1" applyBorder="1" applyAlignment="1">
      <alignment horizontal="center" vertical="center"/>
    </xf>
    <xf numFmtId="0" fontId="0" fillId="0" borderId="16" xfId="0" applyBorder="1" applyAlignment="1">
      <alignment horizontal="center" vertical="center"/>
    </xf>
    <xf numFmtId="0" fontId="0" fillId="0" borderId="39" xfId="0" applyBorder="1" applyAlignment="1">
      <alignment horizontal="center" vertical="center"/>
    </xf>
    <xf numFmtId="3" fontId="0" fillId="0" borderId="3" xfId="0" applyNumberFormat="1" applyBorder="1" applyAlignment="1">
      <alignment horizontal="center" vertical="center"/>
    </xf>
    <xf numFmtId="3" fontId="0" fillId="0" borderId="10" xfId="0" applyNumberFormat="1" applyBorder="1" applyAlignment="1">
      <alignment horizontal="center" vertical="center"/>
    </xf>
    <xf numFmtId="0" fontId="0" fillId="0" borderId="16" xfId="0" applyBorder="1" applyAlignment="1">
      <alignment horizontal="right" vertical="center"/>
    </xf>
    <xf numFmtId="0" fontId="0" fillId="0" borderId="10" xfId="0" applyBorder="1" applyAlignment="1">
      <alignment horizontal="right" vertical="center"/>
    </xf>
    <xf numFmtId="43" fontId="0" fillId="0" borderId="16" xfId="1" applyFont="1" applyBorder="1" applyAlignment="1">
      <alignment horizontal="right" vertical="center"/>
    </xf>
    <xf numFmtId="43" fontId="24" fillId="0" borderId="26" xfId="1" applyFont="1" applyBorder="1" applyAlignment="1">
      <alignment horizontal="right" vertical="center"/>
    </xf>
    <xf numFmtId="0" fontId="0" fillId="0" borderId="31" xfId="0" applyBorder="1" applyAlignment="1">
      <alignment horizontal="center" vertical="center" wrapText="1"/>
    </xf>
    <xf numFmtId="0" fontId="0" fillId="0" borderId="16" xfId="0" applyBorder="1" applyAlignment="1">
      <alignment vertical="center" wrapText="1"/>
    </xf>
    <xf numFmtId="49" fontId="0" fillId="0" borderId="16" xfId="0" applyNumberFormat="1" applyBorder="1" applyAlignment="1">
      <alignment horizontal="center" vertical="center" wrapText="1"/>
    </xf>
    <xf numFmtId="2" fontId="0" fillId="0" borderId="16" xfId="0" applyNumberFormat="1" applyBorder="1" applyAlignment="1">
      <alignment horizontal="center" vertical="center"/>
    </xf>
    <xf numFmtId="0" fontId="0" fillId="0" borderId="19" xfId="0" applyBorder="1" applyAlignment="1">
      <alignment horizontal="center" vertical="center"/>
    </xf>
    <xf numFmtId="43" fontId="0" fillId="0" borderId="3" xfId="1" applyFont="1" applyBorder="1" applyAlignment="1">
      <alignment horizontal="right" vertical="center"/>
    </xf>
    <xf numFmtId="0" fontId="0" fillId="0" borderId="33" xfId="0" applyBorder="1" applyAlignment="1">
      <alignment wrapText="1"/>
    </xf>
    <xf numFmtId="0" fontId="11" fillId="0" borderId="51" xfId="0" applyFont="1" applyBorder="1" applyAlignment="1">
      <alignment vertical="center" wrapText="1"/>
    </xf>
    <xf numFmtId="0" fontId="0" fillId="0" borderId="41" xfId="0" applyBorder="1" applyAlignment="1">
      <alignment horizontal="left" vertical="center" wrapText="1"/>
    </xf>
    <xf numFmtId="43" fontId="0" fillId="0" borderId="10" xfId="1" applyFont="1" applyBorder="1" applyAlignment="1">
      <alignment horizontal="right" vertical="center"/>
    </xf>
    <xf numFmtId="0" fontId="18" fillId="0" borderId="36" xfId="0" applyFont="1" applyBorder="1" applyAlignment="1">
      <alignment horizontal="center" vertical="center"/>
    </xf>
    <xf numFmtId="0" fontId="18" fillId="0" borderId="35" xfId="0" applyFont="1" applyBorder="1" applyAlignment="1">
      <alignment horizontal="center" vertical="center"/>
    </xf>
    <xf numFmtId="0" fontId="18" fillId="0" borderId="34" xfId="0" applyFont="1" applyBorder="1" applyAlignment="1">
      <alignment horizontal="center" vertical="center"/>
    </xf>
    <xf numFmtId="0" fontId="9" fillId="0" borderId="31"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0" xfId="0" applyFont="1" applyBorder="1" applyAlignment="1">
      <alignment horizontal="center" vertical="center" wrapText="1"/>
    </xf>
    <xf numFmtId="0" fontId="14" fillId="0" borderId="30" xfId="0" applyFont="1" applyBorder="1" applyAlignment="1">
      <alignment horizontal="center" vertical="center"/>
    </xf>
    <xf numFmtId="0" fontId="14" fillId="0" borderId="29" xfId="0" applyFont="1" applyBorder="1" applyAlignment="1">
      <alignment horizontal="center" vertical="center"/>
    </xf>
    <xf numFmtId="0" fontId="14" fillId="0" borderId="28" xfId="0" applyFont="1" applyBorder="1" applyAlignment="1">
      <alignment horizontal="center" vertical="center"/>
    </xf>
    <xf numFmtId="0" fontId="0" fillId="0" borderId="19"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7" borderId="6" xfId="0" applyFill="1" applyBorder="1" applyAlignment="1">
      <alignment horizontal="right" vertical="top"/>
    </xf>
    <xf numFmtId="0" fontId="0" fillId="7" borderId="37" xfId="0" applyFill="1" applyBorder="1" applyAlignment="1">
      <alignment horizontal="right" vertical="top"/>
    </xf>
    <xf numFmtId="0" fontId="0" fillId="7" borderId="0" xfId="0" applyFill="1" applyAlignment="1">
      <alignment horizontal="right" vertical="top"/>
    </xf>
    <xf numFmtId="0" fontId="0" fillId="7" borderId="38" xfId="0" applyFill="1" applyBorder="1" applyAlignment="1">
      <alignment horizontal="right" vertical="top"/>
    </xf>
    <xf numFmtId="0" fontId="24" fillId="0" borderId="26" xfId="0" applyFont="1" applyBorder="1" applyAlignment="1">
      <alignment horizontal="right" vertical="center"/>
    </xf>
    <xf numFmtId="0" fontId="9" fillId="0" borderId="26" xfId="0" applyFont="1" applyBorder="1" applyAlignment="1">
      <alignment horizontal="center" vertical="center"/>
    </xf>
    <xf numFmtId="0" fontId="2" fillId="0" borderId="49" xfId="0" applyFont="1" applyBorder="1" applyAlignment="1">
      <alignment horizontal="center" vertical="center" wrapText="1"/>
    </xf>
    <xf numFmtId="0" fontId="2" fillId="0" borderId="50" xfId="0" applyFont="1" applyBorder="1" applyAlignment="1">
      <alignment horizontal="center" vertical="center" wrapText="1"/>
    </xf>
    <xf numFmtId="0" fontId="2" fillId="0" borderId="26" xfId="0" applyFont="1" applyBorder="1" applyAlignment="1">
      <alignment horizontal="center" vertical="center" wrapText="1"/>
    </xf>
    <xf numFmtId="0" fontId="9" fillId="0" borderId="49" xfId="0" applyFont="1" applyBorder="1" applyAlignment="1">
      <alignment horizontal="center" vertical="center" wrapText="1"/>
    </xf>
    <xf numFmtId="0" fontId="9" fillId="0" borderId="50" xfId="0" applyFont="1" applyBorder="1" applyAlignment="1">
      <alignment horizontal="center" vertical="center" wrapText="1"/>
    </xf>
    <xf numFmtId="0" fontId="2" fillId="0" borderId="16" xfId="0" applyFont="1" applyBorder="1" applyAlignment="1">
      <alignment horizontal="center" vertical="center"/>
    </xf>
    <xf numFmtId="0" fontId="2" fillId="0" borderId="10" xfId="0" applyFont="1" applyBorder="1" applyAlignment="1">
      <alignment horizontal="center" vertical="center"/>
    </xf>
    <xf numFmtId="0" fontId="2" fillId="0" borderId="29" xfId="0" applyFont="1" applyBorder="1" applyAlignment="1">
      <alignment horizontal="center" vertical="center" wrapText="1"/>
    </xf>
    <xf numFmtId="0" fontId="9" fillId="4" borderId="16" xfId="0" applyFont="1" applyFill="1" applyBorder="1" applyAlignment="1">
      <alignment horizontal="center" vertical="center" wrapText="1"/>
    </xf>
    <xf numFmtId="3" fontId="9" fillId="4" borderId="16" xfId="0" applyNumberFormat="1"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0" xfId="0" applyFont="1" applyFill="1" applyBorder="1" applyAlignment="1">
      <alignment horizontal="center" vertical="center"/>
    </xf>
    <xf numFmtId="0" fontId="2" fillId="4" borderId="4" xfId="0" applyFont="1" applyFill="1" applyBorder="1" applyAlignment="1">
      <alignment horizontal="center" vertical="center" wrapText="1"/>
    </xf>
    <xf numFmtId="3" fontId="2" fillId="4" borderId="4" xfId="0" applyNumberFormat="1" applyFont="1" applyFill="1" applyBorder="1" applyAlignment="1">
      <alignment horizontal="center" vertical="center" wrapText="1"/>
    </xf>
    <xf numFmtId="0" fontId="2" fillId="4" borderId="4" xfId="0" applyFont="1" applyFill="1" applyBorder="1" applyAlignment="1">
      <alignment horizontal="center" vertical="center"/>
    </xf>
    <xf numFmtId="49" fontId="0" fillId="4" borderId="3" xfId="0" applyNumberFormat="1" applyFill="1" applyBorder="1" applyAlignment="1">
      <alignment horizontal="center" vertical="center" wrapText="1"/>
    </xf>
    <xf numFmtId="3" fontId="0" fillId="4" borderId="3" xfId="0" applyNumberFormat="1" applyFill="1" applyBorder="1" applyAlignment="1">
      <alignment horizontal="right" vertical="center" wrapText="1"/>
    </xf>
    <xf numFmtId="0" fontId="0" fillId="4" borderId="3" xfId="0" applyFill="1" applyBorder="1" applyAlignment="1">
      <alignment horizontal="center" vertical="center" wrapText="1"/>
    </xf>
    <xf numFmtId="49" fontId="0" fillId="4" borderId="3" xfId="2" applyNumberFormat="1" applyFont="1" applyFill="1" applyBorder="1" applyAlignment="1">
      <alignment horizontal="center" vertical="center" wrapText="1"/>
    </xf>
    <xf numFmtId="3" fontId="0" fillId="4" borderId="3" xfId="2" applyNumberFormat="1" applyFont="1" applyFill="1" applyBorder="1" applyAlignment="1">
      <alignment horizontal="right" vertical="center" wrapText="1"/>
    </xf>
    <xf numFmtId="0" fontId="0" fillId="4" borderId="3" xfId="2" applyFont="1" applyFill="1" applyBorder="1" applyAlignment="1">
      <alignment horizontal="center" vertical="center" wrapText="1"/>
    </xf>
    <xf numFmtId="0" fontId="0" fillId="4" borderId="3" xfId="2" applyFont="1" applyFill="1" applyBorder="1" applyAlignment="1">
      <alignment horizontal="center" vertical="center"/>
    </xf>
    <xf numFmtId="3" fontId="0" fillId="4" borderId="22" xfId="0" applyNumberFormat="1" applyFill="1" applyBorder="1" applyAlignment="1">
      <alignment horizontal="right" vertical="center" wrapText="1"/>
    </xf>
    <xf numFmtId="0" fontId="0" fillId="4" borderId="22" xfId="0" applyFill="1" applyBorder="1" applyAlignment="1">
      <alignment horizontal="center" vertical="center" wrapText="1"/>
    </xf>
    <xf numFmtId="49" fontId="0" fillId="4" borderId="22" xfId="0" applyNumberFormat="1" applyFill="1" applyBorder="1" applyAlignment="1">
      <alignment horizontal="center"/>
    </xf>
    <xf numFmtId="3" fontId="0" fillId="4" borderId="22" xfId="0" applyNumberFormat="1" applyFill="1" applyBorder="1" applyAlignment="1">
      <alignment horizontal="right" vertical="center"/>
    </xf>
    <xf numFmtId="0" fontId="0" fillId="4" borderId="22" xfId="0" applyFill="1" applyBorder="1" applyAlignment="1">
      <alignment horizontal="center" vertical="center"/>
    </xf>
    <xf numFmtId="0" fontId="0" fillId="4" borderId="16" xfId="0" applyFill="1" applyBorder="1" applyAlignment="1">
      <alignment wrapText="1"/>
    </xf>
    <xf numFmtId="1" fontId="0" fillId="4" borderId="3" xfId="0" applyNumberFormat="1" applyFill="1" applyBorder="1" applyAlignment="1">
      <alignment horizontal="right"/>
    </xf>
    <xf numFmtId="0" fontId="0" fillId="4" borderId="16" xfId="0" applyFill="1" applyBorder="1"/>
    <xf numFmtId="0" fontId="0" fillId="4" borderId="10" xfId="0" applyFill="1" applyBorder="1" applyAlignment="1">
      <alignment wrapText="1"/>
    </xf>
    <xf numFmtId="3" fontId="0" fillId="4" borderId="10" xfId="0" applyNumberFormat="1" applyFill="1" applyBorder="1" applyAlignment="1">
      <alignment wrapText="1"/>
    </xf>
    <xf numFmtId="0" fontId="0" fillId="4" borderId="10" xfId="0" applyFill="1" applyBorder="1"/>
    <xf numFmtId="0" fontId="9" fillId="4" borderId="26" xfId="0" applyFont="1" applyFill="1" applyBorder="1" applyAlignment="1">
      <alignment horizontal="center" vertical="center" wrapText="1"/>
    </xf>
    <xf numFmtId="0" fontId="9" fillId="4" borderId="26" xfId="0" applyFont="1" applyFill="1" applyBorder="1" applyAlignment="1">
      <alignment horizontal="center" vertical="center"/>
    </xf>
    <xf numFmtId="0" fontId="0" fillId="4" borderId="4" xfId="0" applyFill="1" applyBorder="1" applyAlignment="1">
      <alignment horizontal="center" vertical="center"/>
    </xf>
    <xf numFmtId="3" fontId="0" fillId="4" borderId="4" xfId="0" applyNumberFormat="1" applyFill="1" applyBorder="1" applyAlignment="1">
      <alignment horizontal="right" vertical="center"/>
    </xf>
    <xf numFmtId="0" fontId="0" fillId="4" borderId="3" xfId="0" applyFill="1" applyBorder="1" applyAlignment="1">
      <alignment horizontal="center" vertical="center"/>
    </xf>
    <xf numFmtId="0" fontId="0" fillId="4" borderId="10" xfId="0" applyFill="1" applyBorder="1" applyAlignment="1">
      <alignment horizontal="center" vertical="center"/>
    </xf>
    <xf numFmtId="0" fontId="0" fillId="4" borderId="3" xfId="0" applyFill="1" applyBorder="1"/>
    <xf numFmtId="49" fontId="0" fillId="4" borderId="10" xfId="0" applyNumberFormat="1" applyFill="1" applyBorder="1" applyAlignment="1">
      <alignment horizontal="center" vertical="center" wrapText="1"/>
    </xf>
    <xf numFmtId="3" fontId="0" fillId="4" borderId="10" xfId="0" applyNumberFormat="1" applyFill="1" applyBorder="1" applyAlignment="1">
      <alignment horizontal="right" vertical="center" wrapText="1"/>
    </xf>
    <xf numFmtId="49" fontId="0" fillId="4" borderId="4" xfId="0" applyNumberFormat="1" applyFill="1" applyBorder="1" applyAlignment="1">
      <alignment horizontal="center" vertical="center" wrapText="1"/>
    </xf>
    <xf numFmtId="3" fontId="0" fillId="4" borderId="4" xfId="0" applyNumberFormat="1" applyFill="1" applyBorder="1" applyAlignment="1">
      <alignment horizontal="center" vertical="center" wrapText="1"/>
    </xf>
    <xf numFmtId="0" fontId="0" fillId="4" borderId="16" xfId="0" applyFill="1" applyBorder="1" applyAlignment="1">
      <alignment horizontal="center" vertical="center" wrapText="1"/>
    </xf>
    <xf numFmtId="3" fontId="0" fillId="4" borderId="16" xfId="0" applyNumberFormat="1" applyFill="1" applyBorder="1" applyAlignment="1">
      <alignment wrapText="1"/>
    </xf>
    <xf numFmtId="0" fontId="0" fillId="4" borderId="4" xfId="0" applyFill="1" applyBorder="1" applyAlignment="1">
      <alignment wrapText="1"/>
    </xf>
    <xf numFmtId="3" fontId="0" fillId="4" borderId="4" xfId="0" applyNumberFormat="1" applyFill="1" applyBorder="1" applyAlignment="1">
      <alignment wrapText="1"/>
    </xf>
    <xf numFmtId="0" fontId="0" fillId="4" borderId="4" xfId="0" applyFill="1" applyBorder="1"/>
    <xf numFmtId="0" fontId="0" fillId="4" borderId="0" xfId="0" applyFill="1" applyAlignment="1">
      <alignment wrapText="1"/>
    </xf>
    <xf numFmtId="0" fontId="5" fillId="4" borderId="0" xfId="0" applyFont="1" applyFill="1" applyAlignment="1">
      <alignment vertical="center" wrapText="1"/>
    </xf>
    <xf numFmtId="3" fontId="5" fillId="4" borderId="0" xfId="0" applyNumberFormat="1" applyFont="1" applyFill="1" applyAlignment="1">
      <alignment horizontal="center" vertical="center" wrapText="1"/>
    </xf>
    <xf numFmtId="0" fontId="0" fillId="4" borderId="0" xfId="0" applyFill="1" applyAlignment="1">
      <alignment horizontal="center"/>
    </xf>
    <xf numFmtId="3" fontId="0" fillId="4" borderId="0" xfId="0" applyNumberFormat="1" applyFill="1" applyAlignment="1">
      <alignment horizontal="center" wrapText="1"/>
    </xf>
    <xf numFmtId="0" fontId="0" fillId="4" borderId="0" xfId="0" applyFill="1" applyAlignment="1">
      <alignment horizontal="center" vertical="center"/>
    </xf>
    <xf numFmtId="0" fontId="4" fillId="4" borderId="0" xfId="0" applyFont="1" applyFill="1" applyAlignment="1">
      <alignment vertical="center" wrapText="1"/>
    </xf>
    <xf numFmtId="3" fontId="4" fillId="4" borderId="0" xfId="0" applyNumberFormat="1" applyFont="1" applyFill="1" applyAlignment="1">
      <alignment horizontal="center" vertical="center" wrapText="1"/>
    </xf>
    <xf numFmtId="0" fontId="0" fillId="4" borderId="0" xfId="0" applyFill="1" applyAlignment="1">
      <alignment vertical="center" wrapText="1"/>
    </xf>
    <xf numFmtId="3" fontId="0" fillId="4" borderId="0" xfId="0" applyNumberFormat="1" applyFill="1" applyAlignment="1">
      <alignment horizontal="center" vertical="center" wrapText="1"/>
    </xf>
    <xf numFmtId="0" fontId="0" fillId="4" borderId="0" xfId="0" applyFill="1" applyAlignment="1">
      <alignment horizontal="center" wrapText="1"/>
    </xf>
    <xf numFmtId="165" fontId="0" fillId="4" borderId="3" xfId="3" applyNumberFormat="1" applyFont="1" applyFill="1" applyBorder="1" applyAlignment="1">
      <alignment horizontal="right" vertical="center" wrapText="1"/>
    </xf>
    <xf numFmtId="165" fontId="0" fillId="4" borderId="22" xfId="3" applyNumberFormat="1" applyFont="1" applyFill="1" applyBorder="1" applyAlignment="1">
      <alignment horizontal="right" vertical="center" wrapText="1"/>
    </xf>
    <xf numFmtId="165" fontId="2" fillId="4" borderId="16" xfId="0" applyNumberFormat="1" applyFont="1" applyFill="1" applyBorder="1" applyAlignment="1">
      <alignment horizontal="right"/>
    </xf>
    <xf numFmtId="0" fontId="0" fillId="4" borderId="10" xfId="0" applyFill="1" applyBorder="1" applyAlignment="1">
      <alignment horizontal="right"/>
    </xf>
    <xf numFmtId="0" fontId="0" fillId="4" borderId="3" xfId="0" applyFill="1" applyBorder="1" applyAlignment="1">
      <alignment horizontal="right"/>
    </xf>
    <xf numFmtId="3" fontId="0" fillId="4" borderId="3" xfId="0" applyNumberFormat="1" applyFill="1" applyBorder="1" applyAlignment="1">
      <alignment horizontal="right" vertical="center"/>
    </xf>
    <xf numFmtId="3" fontId="0" fillId="4" borderId="10" xfId="0" applyNumberFormat="1" applyFill="1" applyBorder="1" applyAlignment="1">
      <alignment horizontal="right" vertical="center"/>
    </xf>
    <xf numFmtId="3" fontId="9" fillId="4" borderId="16" xfId="0" applyNumberFormat="1" applyFont="1" applyFill="1" applyBorder="1" applyAlignment="1">
      <alignment horizontal="right"/>
    </xf>
    <xf numFmtId="0" fontId="0" fillId="4" borderId="4" xfId="0" applyFill="1" applyBorder="1" applyAlignment="1">
      <alignment horizontal="right"/>
    </xf>
    <xf numFmtId="0" fontId="0" fillId="4" borderId="0" xfId="0" applyFill="1" applyAlignment="1">
      <alignment horizontal="right"/>
    </xf>
    <xf numFmtId="4" fontId="0" fillId="4" borderId="0" xfId="0" applyNumberFormat="1" applyFill="1" applyAlignment="1">
      <alignment horizontal="right"/>
    </xf>
    <xf numFmtId="0" fontId="9" fillId="5" borderId="16"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4" xfId="0" applyFont="1" applyFill="1" applyBorder="1" applyAlignment="1">
      <alignment horizontal="center" vertical="center"/>
    </xf>
    <xf numFmtId="0" fontId="0" fillId="5" borderId="3" xfId="0" applyFill="1" applyBorder="1" applyAlignment="1">
      <alignment horizontal="center" vertical="center"/>
    </xf>
    <xf numFmtId="43" fontId="0" fillId="5" borderId="3" xfId="0" applyNumberFormat="1" applyFill="1" applyBorder="1" applyAlignment="1">
      <alignment horizontal="right" vertical="center"/>
    </xf>
    <xf numFmtId="0" fontId="0" fillId="5" borderId="22" xfId="0" applyFill="1" applyBorder="1" applyAlignment="1">
      <alignment horizontal="center" vertical="center"/>
    </xf>
    <xf numFmtId="43" fontId="0" fillId="5" borderId="22" xfId="0" applyNumberFormat="1" applyFill="1" applyBorder="1" applyAlignment="1">
      <alignment horizontal="right" vertical="center"/>
    </xf>
    <xf numFmtId="0" fontId="0" fillId="5" borderId="16" xfId="0" applyFill="1" applyBorder="1"/>
    <xf numFmtId="43" fontId="0" fillId="5" borderId="16" xfId="0" applyNumberFormat="1" applyFill="1" applyBorder="1" applyAlignment="1">
      <alignment horizontal="right" vertical="center"/>
    </xf>
    <xf numFmtId="0" fontId="0" fillId="5" borderId="10" xfId="0" applyFill="1" applyBorder="1"/>
    <xf numFmtId="43" fontId="0" fillId="5" borderId="10" xfId="0" applyNumberFormat="1" applyFill="1" applyBorder="1"/>
    <xf numFmtId="0" fontId="8" fillId="5" borderId="26" xfId="0" applyFont="1" applyFill="1" applyBorder="1"/>
    <xf numFmtId="0" fontId="0" fillId="5" borderId="4" xfId="0" applyFill="1" applyBorder="1"/>
    <xf numFmtId="0" fontId="0" fillId="5" borderId="3" xfId="0" applyFill="1" applyBorder="1"/>
    <xf numFmtId="43" fontId="0" fillId="5" borderId="3" xfId="0" applyNumberFormat="1" applyFill="1" applyBorder="1"/>
    <xf numFmtId="43" fontId="0" fillId="5" borderId="3" xfId="0" applyNumberFormat="1" applyFill="1" applyBorder="1" applyAlignment="1">
      <alignment horizontal="center" vertical="center"/>
    </xf>
    <xf numFmtId="43" fontId="0" fillId="5" borderId="22" xfId="0" applyNumberFormat="1" applyFill="1" applyBorder="1" applyAlignment="1">
      <alignment horizontal="center" vertical="center"/>
    </xf>
    <xf numFmtId="0" fontId="0" fillId="5" borderId="10" xfId="0" applyFill="1" applyBorder="1" applyAlignment="1">
      <alignment horizontal="center" vertical="center"/>
    </xf>
    <xf numFmtId="43" fontId="0" fillId="5" borderId="10" xfId="0" applyNumberFormat="1" applyFill="1" applyBorder="1" applyAlignment="1">
      <alignment horizontal="center" vertical="center"/>
    </xf>
    <xf numFmtId="0" fontId="0" fillId="5" borderId="4" xfId="0" applyFill="1" applyBorder="1" applyAlignment="1">
      <alignment horizontal="center" vertical="center"/>
    </xf>
    <xf numFmtId="43" fontId="0" fillId="5" borderId="4" xfId="0" applyNumberFormat="1" applyFill="1" applyBorder="1" applyAlignment="1">
      <alignment horizontal="center" vertical="center"/>
    </xf>
    <xf numFmtId="43" fontId="0" fillId="5" borderId="16" xfId="0" applyNumberFormat="1" applyFill="1" applyBorder="1"/>
    <xf numFmtId="43" fontId="0" fillId="5" borderId="4" xfId="0" applyNumberFormat="1" applyFill="1" applyBorder="1"/>
    <xf numFmtId="0" fontId="0" fillId="5" borderId="0" xfId="0" applyFill="1"/>
    <xf numFmtId="43" fontId="0" fillId="5" borderId="0" xfId="0" applyNumberFormat="1" applyFill="1"/>
    <xf numFmtId="4" fontId="0" fillId="5" borderId="0" xfId="0" applyNumberFormat="1" applyFill="1"/>
    <xf numFmtId="4" fontId="0" fillId="5" borderId="0" xfId="0" applyNumberFormat="1" applyFill="1" applyAlignment="1">
      <alignment horizontal="center"/>
    </xf>
    <xf numFmtId="0" fontId="9" fillId="3" borderId="16"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4" xfId="0" applyFont="1" applyFill="1" applyBorder="1" applyAlignment="1">
      <alignment horizontal="center" vertical="center"/>
    </xf>
    <xf numFmtId="0" fontId="0" fillId="3" borderId="3" xfId="3" applyNumberFormat="1" applyFont="1" applyFill="1" applyBorder="1" applyAlignment="1">
      <alignment horizontal="center" vertical="center" wrapText="1"/>
    </xf>
    <xf numFmtId="166" fontId="0" fillId="3" borderId="3" xfId="3" applyNumberFormat="1" applyFont="1" applyFill="1" applyBorder="1" applyAlignment="1">
      <alignment horizontal="right" vertical="center" wrapText="1"/>
    </xf>
    <xf numFmtId="0" fontId="0" fillId="3" borderId="22" xfId="3" applyNumberFormat="1" applyFont="1" applyFill="1" applyBorder="1" applyAlignment="1">
      <alignment horizontal="center" vertical="center" wrapText="1"/>
    </xf>
    <xf numFmtId="166" fontId="0" fillId="3" borderId="22" xfId="3" applyNumberFormat="1" applyFont="1" applyFill="1" applyBorder="1" applyAlignment="1">
      <alignment horizontal="right" vertical="center" wrapText="1"/>
    </xf>
    <xf numFmtId="0" fontId="0" fillId="3" borderId="16" xfId="0" applyFill="1" applyBorder="1"/>
    <xf numFmtId="166" fontId="2" fillId="3" borderId="16" xfId="3" applyNumberFormat="1" applyFont="1" applyFill="1" applyBorder="1" applyAlignment="1">
      <alignment horizontal="right" vertical="center" wrapText="1"/>
    </xf>
    <xf numFmtId="0" fontId="0" fillId="3" borderId="10" xfId="0" applyFill="1" applyBorder="1"/>
    <xf numFmtId="43" fontId="0" fillId="3" borderId="10" xfId="0" applyNumberFormat="1" applyFill="1" applyBorder="1"/>
    <xf numFmtId="0" fontId="8" fillId="3" borderId="26" xfId="0" applyFont="1" applyFill="1" applyBorder="1"/>
    <xf numFmtId="0" fontId="0" fillId="3" borderId="4" xfId="0" applyFill="1" applyBorder="1"/>
    <xf numFmtId="165" fontId="0" fillId="3" borderId="4" xfId="1" applyNumberFormat="1" applyFont="1" applyFill="1" applyBorder="1" applyAlignment="1">
      <alignment horizontal="right" vertical="center"/>
    </xf>
    <xf numFmtId="0" fontId="0" fillId="3" borderId="3" xfId="0" applyFill="1" applyBorder="1"/>
    <xf numFmtId="0" fontId="0" fillId="3" borderId="3" xfId="0" applyFill="1" applyBorder="1" applyAlignment="1">
      <alignment horizontal="center" vertical="center"/>
    </xf>
    <xf numFmtId="0" fontId="0" fillId="3" borderId="22" xfId="0" applyFill="1" applyBorder="1" applyAlignment="1">
      <alignment horizontal="center" vertical="center"/>
    </xf>
    <xf numFmtId="0" fontId="0" fillId="3" borderId="10" xfId="0" applyFill="1" applyBorder="1" applyAlignment="1">
      <alignment horizontal="center" vertical="center"/>
    </xf>
    <xf numFmtId="165" fontId="0" fillId="3" borderId="3" xfId="1" applyNumberFormat="1" applyFont="1" applyFill="1" applyBorder="1" applyAlignment="1">
      <alignment horizontal="right" vertical="center"/>
    </xf>
    <xf numFmtId="165" fontId="0" fillId="3" borderId="10" xfId="1" applyNumberFormat="1" applyFont="1" applyFill="1" applyBorder="1" applyAlignment="1">
      <alignment horizontal="right" vertical="center"/>
    </xf>
    <xf numFmtId="0" fontId="0" fillId="3" borderId="4" xfId="0" applyFill="1" applyBorder="1" applyAlignment="1">
      <alignment horizontal="center" vertical="center"/>
    </xf>
    <xf numFmtId="0" fontId="9" fillId="2" borderId="16" xfId="0" applyFont="1" applyFill="1" applyBorder="1" applyAlignment="1">
      <alignment horizontal="center" vertical="center" wrapText="1"/>
    </xf>
    <xf numFmtId="0" fontId="9" fillId="2" borderId="15"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0" fillId="2" borderId="4" xfId="0" applyFill="1" applyBorder="1"/>
    <xf numFmtId="0" fontId="0" fillId="2" borderId="7" xfId="0" applyFill="1" applyBorder="1"/>
    <xf numFmtId="2" fontId="0" fillId="2" borderId="3" xfId="0" applyNumberFormat="1" applyFill="1" applyBorder="1" applyAlignment="1">
      <alignment horizontal="right" vertical="center"/>
    </xf>
    <xf numFmtId="43" fontId="0" fillId="2" borderId="3" xfId="0" applyNumberFormat="1" applyFill="1" applyBorder="1" applyAlignment="1">
      <alignment horizontal="right" vertical="center"/>
    </xf>
    <xf numFmtId="4" fontId="0" fillId="2" borderId="2" xfId="0" applyNumberFormat="1" applyFill="1" applyBorder="1" applyAlignment="1">
      <alignment horizontal="right" vertical="center"/>
    </xf>
    <xf numFmtId="2" fontId="0" fillId="2" borderId="22" xfId="0" applyNumberFormat="1" applyFill="1" applyBorder="1" applyAlignment="1">
      <alignment horizontal="right" vertical="center"/>
    </xf>
    <xf numFmtId="43" fontId="0" fillId="2" borderId="22" xfId="0" applyNumberFormat="1" applyFill="1" applyBorder="1" applyAlignment="1">
      <alignment horizontal="right" vertical="center"/>
    </xf>
    <xf numFmtId="4" fontId="0" fillId="2" borderId="21" xfId="0" applyNumberFormat="1" applyFill="1" applyBorder="1" applyAlignment="1">
      <alignment horizontal="right" vertical="center"/>
    </xf>
    <xf numFmtId="0" fontId="0" fillId="2" borderId="16" xfId="0" applyFill="1" applyBorder="1"/>
    <xf numFmtId="43" fontId="2" fillId="2" borderId="16" xfId="0" applyNumberFormat="1" applyFont="1" applyFill="1" applyBorder="1"/>
    <xf numFmtId="4" fontId="2" fillId="2" borderId="15" xfId="0" applyNumberFormat="1" applyFont="1" applyFill="1" applyBorder="1" applyAlignment="1">
      <alignment horizontal="right" vertical="center"/>
    </xf>
    <xf numFmtId="43" fontId="0" fillId="2" borderId="10" xfId="0" applyNumberFormat="1" applyFill="1" applyBorder="1" applyAlignment="1">
      <alignment horizontal="right"/>
    </xf>
    <xf numFmtId="43" fontId="2" fillId="2" borderId="10" xfId="0" applyNumberFormat="1" applyFont="1" applyFill="1" applyBorder="1"/>
    <xf numFmtId="4" fontId="2" fillId="2" borderId="9" xfId="0" applyNumberFormat="1" applyFont="1" applyFill="1" applyBorder="1"/>
    <xf numFmtId="0" fontId="9" fillId="2" borderId="26" xfId="0" applyFont="1" applyFill="1" applyBorder="1" applyAlignment="1">
      <alignment horizontal="center" vertical="center" wrapText="1"/>
    </xf>
    <xf numFmtId="0" fontId="8" fillId="2" borderId="26" xfId="0" applyFont="1" applyFill="1" applyBorder="1"/>
    <xf numFmtId="0" fontId="8" fillId="2" borderId="25" xfId="0" applyFont="1" applyFill="1" applyBorder="1"/>
    <xf numFmtId="0" fontId="0" fillId="2" borderId="4" xfId="0" applyFill="1" applyBorder="1" applyAlignment="1">
      <alignment horizontal="center" vertical="center"/>
    </xf>
    <xf numFmtId="3" fontId="0" fillId="2" borderId="4" xfId="0" applyNumberFormat="1" applyFill="1" applyBorder="1" applyAlignment="1">
      <alignment horizontal="right" vertical="center"/>
    </xf>
    <xf numFmtId="0" fontId="0" fillId="2" borderId="3" xfId="0" applyFill="1" applyBorder="1" applyAlignment="1">
      <alignment horizontal="center" vertical="center"/>
    </xf>
    <xf numFmtId="0" fontId="0" fillId="2" borderId="3" xfId="0" applyFill="1" applyBorder="1"/>
    <xf numFmtId="0" fontId="0" fillId="2" borderId="2" xfId="0" applyFill="1" applyBorder="1"/>
    <xf numFmtId="0" fontId="0" fillId="2" borderId="22" xfId="0" applyFill="1" applyBorder="1" applyAlignment="1">
      <alignment horizontal="center" vertical="center"/>
    </xf>
    <xf numFmtId="0" fontId="0" fillId="2" borderId="22" xfId="0" applyFill="1" applyBorder="1"/>
    <xf numFmtId="0" fontId="0" fillId="2" borderId="21" xfId="0" applyFill="1" applyBorder="1"/>
    <xf numFmtId="0" fontId="0" fillId="2" borderId="10" xfId="0" applyFill="1" applyBorder="1" applyAlignment="1">
      <alignment horizontal="center" vertical="center"/>
    </xf>
    <xf numFmtId="0" fontId="0" fillId="2" borderId="10" xfId="0" applyFill="1" applyBorder="1"/>
    <xf numFmtId="0" fontId="0" fillId="2" borderId="9" xfId="0" applyFill="1" applyBorder="1"/>
    <xf numFmtId="0" fontId="6" fillId="2" borderId="6" xfId="0" applyFont="1" applyFill="1" applyBorder="1" applyAlignment="1">
      <alignment horizontal="center" vertical="center"/>
    </xf>
    <xf numFmtId="3" fontId="0" fillId="2" borderId="3" xfId="0" applyNumberFormat="1" applyFill="1" applyBorder="1" applyAlignment="1">
      <alignment horizontal="right" vertical="center"/>
    </xf>
    <xf numFmtId="3" fontId="0" fillId="2" borderId="10" xfId="0" applyNumberFormat="1" applyFill="1" applyBorder="1" applyAlignment="1">
      <alignment horizontal="right" vertical="center"/>
    </xf>
    <xf numFmtId="3" fontId="9" fillId="2" borderId="16" xfId="0" applyNumberFormat="1" applyFont="1" applyFill="1" applyBorder="1"/>
    <xf numFmtId="0" fontId="0" fillId="2" borderId="15" xfId="0" applyFill="1" applyBorder="1"/>
    <xf numFmtId="43" fontId="9" fillId="2" borderId="10" xfId="0" applyNumberFormat="1" applyFont="1" applyFill="1" applyBorder="1"/>
    <xf numFmtId="43" fontId="0" fillId="2" borderId="4" xfId="0" applyNumberFormat="1" applyFill="1" applyBorder="1"/>
    <xf numFmtId="43" fontId="0" fillId="2" borderId="3" xfId="0" applyNumberFormat="1" applyFill="1" applyBorder="1"/>
    <xf numFmtId="43" fontId="0" fillId="2" borderId="41" xfId="0" applyNumberFormat="1" applyFill="1" applyBorder="1"/>
    <xf numFmtId="0" fontId="23" fillId="2" borderId="41" xfId="0" applyFont="1" applyFill="1" applyBorder="1"/>
    <xf numFmtId="0" fontId="0" fillId="2" borderId="42" xfId="0" applyFill="1" applyBorder="1" applyAlignment="1">
      <alignment horizontal="center" vertical="center" wrapText="1"/>
    </xf>
    <xf numFmtId="0" fontId="0" fillId="2" borderId="43" xfId="0" applyFill="1" applyBorder="1" applyAlignment="1">
      <alignment horizontal="center" vertical="center" wrapText="1"/>
    </xf>
    <xf numFmtId="0" fontId="0" fillId="2" borderId="37" xfId="0" applyFill="1" applyBorder="1" applyAlignment="1">
      <alignment horizontal="center" vertical="center" wrapText="1"/>
    </xf>
    <xf numFmtId="0" fontId="0" fillId="2" borderId="44" xfId="0" applyFill="1" applyBorder="1" applyAlignment="1">
      <alignment horizontal="center" vertical="center" wrapText="1"/>
    </xf>
    <xf numFmtId="0" fontId="23" fillId="2" borderId="1" xfId="0" applyFont="1" applyFill="1" applyBorder="1"/>
    <xf numFmtId="0" fontId="0" fillId="2" borderId="45" xfId="0" applyFill="1" applyBorder="1" applyAlignment="1">
      <alignment horizontal="center" vertical="center" wrapText="1"/>
    </xf>
    <xf numFmtId="0" fontId="0" fillId="2" borderId="46" xfId="0" applyFill="1" applyBorder="1" applyAlignment="1">
      <alignment horizontal="center" vertical="center" wrapText="1"/>
    </xf>
    <xf numFmtId="43" fontId="0" fillId="2" borderId="1" xfId="0" applyNumberFormat="1" applyFill="1" applyBorder="1"/>
    <xf numFmtId="0" fontId="0" fillId="2" borderId="6" xfId="0" applyFill="1" applyBorder="1"/>
  </cellXfs>
  <cellStyles count="7">
    <cellStyle name="Comma" xfId="1" builtinId="3"/>
    <cellStyle name="Comma 2" xfId="3" xr:uid="{E8DB7AC8-E524-4552-8605-EEA834602386}"/>
    <cellStyle name="Excel Built-in Normal 1" xfId="2" xr:uid="{AB11E8AD-5348-4084-9417-756411B75536}"/>
    <cellStyle name="Normal" xfId="0" builtinId="0"/>
    <cellStyle name="Normal 187" xfId="4" xr:uid="{14CE2C44-C9DA-4025-8007-330E9C378257}"/>
    <cellStyle name="Normal 4" xfId="5" xr:uid="{E3AEEDAE-B3B8-4EF4-A316-E9F5F845943C}"/>
    <cellStyle name="Normal_Sheet1" xfId="6" xr:uid="{4E7D39FE-9696-4F59-9032-8DF7BB11E7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5.xml"/><Relationship Id="rId21" Type="http://schemas.openxmlformats.org/officeDocument/2006/relationships/externalLink" Target="externalLinks/externalLink19.xml"/><Relationship Id="rId42" Type="http://schemas.openxmlformats.org/officeDocument/2006/relationships/externalLink" Target="externalLinks/externalLink40.xml"/><Relationship Id="rId63" Type="http://schemas.openxmlformats.org/officeDocument/2006/relationships/externalLink" Target="externalLinks/externalLink61.xml"/><Relationship Id="rId84" Type="http://schemas.openxmlformats.org/officeDocument/2006/relationships/externalLink" Target="externalLinks/externalLink82.xml"/><Relationship Id="rId138" Type="http://schemas.openxmlformats.org/officeDocument/2006/relationships/externalLink" Target="externalLinks/externalLink136.xml"/><Relationship Id="rId107" Type="http://schemas.openxmlformats.org/officeDocument/2006/relationships/externalLink" Target="externalLinks/externalLink105.xml"/><Relationship Id="rId11" Type="http://schemas.openxmlformats.org/officeDocument/2006/relationships/externalLink" Target="externalLinks/externalLink9.xml"/><Relationship Id="rId32" Type="http://schemas.openxmlformats.org/officeDocument/2006/relationships/externalLink" Target="externalLinks/externalLink30.xml"/><Relationship Id="rId53" Type="http://schemas.openxmlformats.org/officeDocument/2006/relationships/externalLink" Target="externalLinks/externalLink51.xml"/><Relationship Id="rId74" Type="http://schemas.openxmlformats.org/officeDocument/2006/relationships/externalLink" Target="externalLinks/externalLink72.xml"/><Relationship Id="rId128" Type="http://schemas.openxmlformats.org/officeDocument/2006/relationships/externalLink" Target="externalLinks/externalLink126.xml"/><Relationship Id="rId149" Type="http://schemas.openxmlformats.org/officeDocument/2006/relationships/externalLink" Target="externalLinks/externalLink147.xml"/><Relationship Id="rId5" Type="http://schemas.openxmlformats.org/officeDocument/2006/relationships/externalLink" Target="externalLinks/externalLink3.xml"/><Relationship Id="rId95" Type="http://schemas.openxmlformats.org/officeDocument/2006/relationships/externalLink" Target="externalLinks/externalLink93.xml"/><Relationship Id="rId22" Type="http://schemas.openxmlformats.org/officeDocument/2006/relationships/externalLink" Target="externalLinks/externalLink20.xml"/><Relationship Id="rId43" Type="http://schemas.openxmlformats.org/officeDocument/2006/relationships/externalLink" Target="externalLinks/externalLink41.xml"/><Relationship Id="rId64" Type="http://schemas.openxmlformats.org/officeDocument/2006/relationships/externalLink" Target="externalLinks/externalLink62.xml"/><Relationship Id="rId118" Type="http://schemas.openxmlformats.org/officeDocument/2006/relationships/externalLink" Target="externalLinks/externalLink116.xml"/><Relationship Id="rId139" Type="http://schemas.openxmlformats.org/officeDocument/2006/relationships/externalLink" Target="externalLinks/externalLink137.xml"/><Relationship Id="rId80" Type="http://schemas.openxmlformats.org/officeDocument/2006/relationships/externalLink" Target="externalLinks/externalLink78.xml"/><Relationship Id="rId85" Type="http://schemas.openxmlformats.org/officeDocument/2006/relationships/externalLink" Target="externalLinks/externalLink83.xml"/><Relationship Id="rId150" Type="http://schemas.openxmlformats.org/officeDocument/2006/relationships/externalLink" Target="externalLinks/externalLink148.xml"/><Relationship Id="rId155" Type="http://schemas.openxmlformats.org/officeDocument/2006/relationships/styles" Target="styles.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59" Type="http://schemas.openxmlformats.org/officeDocument/2006/relationships/externalLink" Target="externalLinks/externalLink57.xml"/><Relationship Id="rId103" Type="http://schemas.openxmlformats.org/officeDocument/2006/relationships/externalLink" Target="externalLinks/externalLink101.xml"/><Relationship Id="rId108" Type="http://schemas.openxmlformats.org/officeDocument/2006/relationships/externalLink" Target="externalLinks/externalLink106.xml"/><Relationship Id="rId124" Type="http://schemas.openxmlformats.org/officeDocument/2006/relationships/externalLink" Target="externalLinks/externalLink122.xml"/><Relationship Id="rId129" Type="http://schemas.openxmlformats.org/officeDocument/2006/relationships/externalLink" Target="externalLinks/externalLink127.xml"/><Relationship Id="rId54" Type="http://schemas.openxmlformats.org/officeDocument/2006/relationships/externalLink" Target="externalLinks/externalLink52.xml"/><Relationship Id="rId70" Type="http://schemas.openxmlformats.org/officeDocument/2006/relationships/externalLink" Target="externalLinks/externalLink68.xml"/><Relationship Id="rId75" Type="http://schemas.openxmlformats.org/officeDocument/2006/relationships/externalLink" Target="externalLinks/externalLink73.xml"/><Relationship Id="rId91" Type="http://schemas.openxmlformats.org/officeDocument/2006/relationships/externalLink" Target="externalLinks/externalLink89.xml"/><Relationship Id="rId96" Type="http://schemas.openxmlformats.org/officeDocument/2006/relationships/externalLink" Target="externalLinks/externalLink94.xml"/><Relationship Id="rId140" Type="http://schemas.openxmlformats.org/officeDocument/2006/relationships/externalLink" Target="externalLinks/externalLink138.xml"/><Relationship Id="rId145" Type="http://schemas.openxmlformats.org/officeDocument/2006/relationships/externalLink" Target="externalLinks/externalLink143.xml"/><Relationship Id="rId1" Type="http://schemas.openxmlformats.org/officeDocument/2006/relationships/worksheet" Target="worksheets/sheet1.xml"/><Relationship Id="rId6" Type="http://schemas.openxmlformats.org/officeDocument/2006/relationships/externalLink" Target="externalLinks/externalLink4.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49" Type="http://schemas.openxmlformats.org/officeDocument/2006/relationships/externalLink" Target="externalLinks/externalLink47.xml"/><Relationship Id="rId114" Type="http://schemas.openxmlformats.org/officeDocument/2006/relationships/externalLink" Target="externalLinks/externalLink112.xml"/><Relationship Id="rId119" Type="http://schemas.openxmlformats.org/officeDocument/2006/relationships/externalLink" Target="externalLinks/externalLink117.xml"/><Relationship Id="rId44" Type="http://schemas.openxmlformats.org/officeDocument/2006/relationships/externalLink" Target="externalLinks/externalLink42.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81" Type="http://schemas.openxmlformats.org/officeDocument/2006/relationships/externalLink" Target="externalLinks/externalLink79.xml"/><Relationship Id="rId86" Type="http://schemas.openxmlformats.org/officeDocument/2006/relationships/externalLink" Target="externalLinks/externalLink84.xml"/><Relationship Id="rId130" Type="http://schemas.openxmlformats.org/officeDocument/2006/relationships/externalLink" Target="externalLinks/externalLink128.xml"/><Relationship Id="rId135" Type="http://schemas.openxmlformats.org/officeDocument/2006/relationships/externalLink" Target="externalLinks/externalLink133.xml"/><Relationship Id="rId151" Type="http://schemas.openxmlformats.org/officeDocument/2006/relationships/externalLink" Target="externalLinks/externalLink149.xml"/><Relationship Id="rId156" Type="http://schemas.openxmlformats.org/officeDocument/2006/relationships/sharedStrings" Target="sharedStrings.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 Id="rId109" Type="http://schemas.openxmlformats.org/officeDocument/2006/relationships/externalLink" Target="externalLinks/externalLink107.xml"/><Relationship Id="rId34" Type="http://schemas.openxmlformats.org/officeDocument/2006/relationships/externalLink" Target="externalLinks/externalLink32.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6" Type="http://schemas.openxmlformats.org/officeDocument/2006/relationships/externalLink" Target="externalLinks/externalLink74.xml"/><Relationship Id="rId97" Type="http://schemas.openxmlformats.org/officeDocument/2006/relationships/externalLink" Target="externalLinks/externalLink95.xml"/><Relationship Id="rId104" Type="http://schemas.openxmlformats.org/officeDocument/2006/relationships/externalLink" Target="externalLinks/externalLink102.xml"/><Relationship Id="rId120" Type="http://schemas.openxmlformats.org/officeDocument/2006/relationships/externalLink" Target="externalLinks/externalLink118.xml"/><Relationship Id="rId125" Type="http://schemas.openxmlformats.org/officeDocument/2006/relationships/externalLink" Target="externalLinks/externalLink123.xml"/><Relationship Id="rId141" Type="http://schemas.openxmlformats.org/officeDocument/2006/relationships/externalLink" Target="externalLinks/externalLink139.xml"/><Relationship Id="rId146" Type="http://schemas.openxmlformats.org/officeDocument/2006/relationships/externalLink" Target="externalLinks/externalLink144.xml"/><Relationship Id="rId7" Type="http://schemas.openxmlformats.org/officeDocument/2006/relationships/externalLink" Target="externalLinks/externalLink5.xml"/><Relationship Id="rId71" Type="http://schemas.openxmlformats.org/officeDocument/2006/relationships/externalLink" Target="externalLinks/externalLink69.xml"/><Relationship Id="rId92" Type="http://schemas.openxmlformats.org/officeDocument/2006/relationships/externalLink" Target="externalLinks/externalLink90.xml"/><Relationship Id="rId2" Type="http://schemas.openxmlformats.org/officeDocument/2006/relationships/worksheet" Target="worksheets/sheet2.xml"/><Relationship Id="rId29" Type="http://schemas.openxmlformats.org/officeDocument/2006/relationships/externalLink" Target="externalLinks/externalLink27.xml"/><Relationship Id="rId24" Type="http://schemas.openxmlformats.org/officeDocument/2006/relationships/externalLink" Target="externalLinks/externalLink22.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66" Type="http://schemas.openxmlformats.org/officeDocument/2006/relationships/externalLink" Target="externalLinks/externalLink64.xml"/><Relationship Id="rId87" Type="http://schemas.openxmlformats.org/officeDocument/2006/relationships/externalLink" Target="externalLinks/externalLink85.xml"/><Relationship Id="rId110" Type="http://schemas.openxmlformats.org/officeDocument/2006/relationships/externalLink" Target="externalLinks/externalLink108.xml"/><Relationship Id="rId115" Type="http://schemas.openxmlformats.org/officeDocument/2006/relationships/externalLink" Target="externalLinks/externalLink113.xml"/><Relationship Id="rId131" Type="http://schemas.openxmlformats.org/officeDocument/2006/relationships/externalLink" Target="externalLinks/externalLink129.xml"/><Relationship Id="rId136" Type="http://schemas.openxmlformats.org/officeDocument/2006/relationships/externalLink" Target="externalLinks/externalLink134.xml"/><Relationship Id="rId157" Type="http://schemas.openxmlformats.org/officeDocument/2006/relationships/calcChain" Target="calcChain.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 Id="rId152" Type="http://schemas.openxmlformats.org/officeDocument/2006/relationships/externalLink" Target="externalLinks/externalLink150.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56" Type="http://schemas.openxmlformats.org/officeDocument/2006/relationships/externalLink" Target="externalLinks/externalLink54.xml"/><Relationship Id="rId77" Type="http://schemas.openxmlformats.org/officeDocument/2006/relationships/externalLink" Target="externalLinks/externalLink75.xml"/><Relationship Id="rId100" Type="http://schemas.openxmlformats.org/officeDocument/2006/relationships/externalLink" Target="externalLinks/externalLink98.xml"/><Relationship Id="rId105" Type="http://schemas.openxmlformats.org/officeDocument/2006/relationships/externalLink" Target="externalLinks/externalLink103.xml"/><Relationship Id="rId126" Type="http://schemas.openxmlformats.org/officeDocument/2006/relationships/externalLink" Target="externalLinks/externalLink124.xml"/><Relationship Id="rId147" Type="http://schemas.openxmlformats.org/officeDocument/2006/relationships/externalLink" Target="externalLinks/externalLink145.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93" Type="http://schemas.openxmlformats.org/officeDocument/2006/relationships/externalLink" Target="externalLinks/externalLink91.xml"/><Relationship Id="rId98" Type="http://schemas.openxmlformats.org/officeDocument/2006/relationships/externalLink" Target="externalLinks/externalLink96.xml"/><Relationship Id="rId121" Type="http://schemas.openxmlformats.org/officeDocument/2006/relationships/externalLink" Target="externalLinks/externalLink119.xml"/><Relationship Id="rId142" Type="http://schemas.openxmlformats.org/officeDocument/2006/relationships/externalLink" Target="externalLinks/externalLink140.xml"/><Relationship Id="rId3" Type="http://schemas.openxmlformats.org/officeDocument/2006/relationships/externalLink" Target="externalLinks/externalLink1.xml"/><Relationship Id="rId25" Type="http://schemas.openxmlformats.org/officeDocument/2006/relationships/externalLink" Target="externalLinks/externalLink23.xml"/><Relationship Id="rId46" Type="http://schemas.openxmlformats.org/officeDocument/2006/relationships/externalLink" Target="externalLinks/externalLink44.xml"/><Relationship Id="rId67" Type="http://schemas.openxmlformats.org/officeDocument/2006/relationships/externalLink" Target="externalLinks/externalLink65.xml"/><Relationship Id="rId116" Type="http://schemas.openxmlformats.org/officeDocument/2006/relationships/externalLink" Target="externalLinks/externalLink114.xml"/><Relationship Id="rId137" Type="http://schemas.openxmlformats.org/officeDocument/2006/relationships/externalLink" Target="externalLinks/externalLink135.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62" Type="http://schemas.openxmlformats.org/officeDocument/2006/relationships/externalLink" Target="externalLinks/externalLink60.xml"/><Relationship Id="rId83" Type="http://schemas.openxmlformats.org/officeDocument/2006/relationships/externalLink" Target="externalLinks/externalLink81.xml"/><Relationship Id="rId88" Type="http://schemas.openxmlformats.org/officeDocument/2006/relationships/externalLink" Target="externalLinks/externalLink86.xml"/><Relationship Id="rId111" Type="http://schemas.openxmlformats.org/officeDocument/2006/relationships/externalLink" Target="externalLinks/externalLink109.xml"/><Relationship Id="rId132" Type="http://schemas.openxmlformats.org/officeDocument/2006/relationships/externalLink" Target="externalLinks/externalLink130.xml"/><Relationship Id="rId153" Type="http://schemas.openxmlformats.org/officeDocument/2006/relationships/externalLink" Target="externalLinks/externalLink151.xml"/><Relationship Id="rId15" Type="http://schemas.openxmlformats.org/officeDocument/2006/relationships/externalLink" Target="externalLinks/externalLink13.xml"/><Relationship Id="rId36" Type="http://schemas.openxmlformats.org/officeDocument/2006/relationships/externalLink" Target="externalLinks/externalLink34.xml"/><Relationship Id="rId57" Type="http://schemas.openxmlformats.org/officeDocument/2006/relationships/externalLink" Target="externalLinks/externalLink55.xml"/><Relationship Id="rId106" Type="http://schemas.openxmlformats.org/officeDocument/2006/relationships/externalLink" Target="externalLinks/externalLink104.xml"/><Relationship Id="rId127" Type="http://schemas.openxmlformats.org/officeDocument/2006/relationships/externalLink" Target="externalLinks/externalLink12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52" Type="http://schemas.openxmlformats.org/officeDocument/2006/relationships/externalLink" Target="externalLinks/externalLink50.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94" Type="http://schemas.openxmlformats.org/officeDocument/2006/relationships/externalLink" Target="externalLinks/externalLink92.xml"/><Relationship Id="rId99" Type="http://schemas.openxmlformats.org/officeDocument/2006/relationships/externalLink" Target="externalLinks/externalLink97.xml"/><Relationship Id="rId101" Type="http://schemas.openxmlformats.org/officeDocument/2006/relationships/externalLink" Target="externalLinks/externalLink99.xml"/><Relationship Id="rId122" Type="http://schemas.openxmlformats.org/officeDocument/2006/relationships/externalLink" Target="externalLinks/externalLink120.xml"/><Relationship Id="rId143" Type="http://schemas.openxmlformats.org/officeDocument/2006/relationships/externalLink" Target="externalLinks/externalLink141.xml"/><Relationship Id="rId148" Type="http://schemas.openxmlformats.org/officeDocument/2006/relationships/externalLink" Target="externalLinks/externalLink146.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26" Type="http://schemas.openxmlformats.org/officeDocument/2006/relationships/externalLink" Target="externalLinks/externalLink24.xml"/><Relationship Id="rId47" Type="http://schemas.openxmlformats.org/officeDocument/2006/relationships/externalLink" Target="externalLinks/externalLink45.xml"/><Relationship Id="rId68" Type="http://schemas.openxmlformats.org/officeDocument/2006/relationships/externalLink" Target="externalLinks/externalLink66.xml"/><Relationship Id="rId89" Type="http://schemas.openxmlformats.org/officeDocument/2006/relationships/externalLink" Target="externalLinks/externalLink87.xml"/><Relationship Id="rId112" Type="http://schemas.openxmlformats.org/officeDocument/2006/relationships/externalLink" Target="externalLinks/externalLink110.xml"/><Relationship Id="rId133" Type="http://schemas.openxmlformats.org/officeDocument/2006/relationships/externalLink" Target="externalLinks/externalLink131.xml"/><Relationship Id="rId154" Type="http://schemas.openxmlformats.org/officeDocument/2006/relationships/theme" Target="theme/theme1.xml"/><Relationship Id="rId16" Type="http://schemas.openxmlformats.org/officeDocument/2006/relationships/externalLink" Target="externalLinks/externalLink14.xml"/><Relationship Id="rId37" Type="http://schemas.openxmlformats.org/officeDocument/2006/relationships/externalLink" Target="externalLinks/externalLink35.xml"/><Relationship Id="rId58" Type="http://schemas.openxmlformats.org/officeDocument/2006/relationships/externalLink" Target="externalLinks/externalLink56.xml"/><Relationship Id="rId79" Type="http://schemas.openxmlformats.org/officeDocument/2006/relationships/externalLink" Target="externalLinks/externalLink77.xml"/><Relationship Id="rId102" Type="http://schemas.openxmlformats.org/officeDocument/2006/relationships/externalLink" Target="externalLinks/externalLink100.xml"/><Relationship Id="rId123" Type="http://schemas.openxmlformats.org/officeDocument/2006/relationships/externalLink" Target="externalLinks/externalLink121.xml"/><Relationship Id="rId144" Type="http://schemas.openxmlformats.org/officeDocument/2006/relationships/externalLink" Target="externalLinks/externalLink142.xml"/><Relationship Id="rId90" Type="http://schemas.openxmlformats.org/officeDocument/2006/relationships/externalLink" Target="externalLinks/externalLink88.xml"/><Relationship Id="rId27" Type="http://schemas.openxmlformats.org/officeDocument/2006/relationships/externalLink" Target="externalLinks/externalLink25.xml"/><Relationship Id="rId48" Type="http://schemas.openxmlformats.org/officeDocument/2006/relationships/externalLink" Target="externalLinks/externalLink46.xml"/><Relationship Id="rId69" Type="http://schemas.openxmlformats.org/officeDocument/2006/relationships/externalLink" Target="externalLinks/externalLink67.xml"/><Relationship Id="rId113" Type="http://schemas.openxmlformats.org/officeDocument/2006/relationships/externalLink" Target="externalLinks/externalLink111.xml"/><Relationship Id="rId134" Type="http://schemas.openxmlformats.org/officeDocument/2006/relationships/externalLink" Target="externalLinks/externalLink13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PRECAST lightconc-II"/>
      <sheetName val="Labour &amp; Plant"/>
      <sheetName val="Flight-1"/>
      <sheetName val="pvc"/>
      <sheetName val="선수금"/>
      <sheetName val="Code"/>
      <sheetName val="Set"/>
      <sheetName val="Summary_Bank"/>
      <sheetName val="Staircase "/>
      <sheetName val="concrete"/>
      <sheetName val="NLD - Assum"/>
      <sheetName val="Capex-fixed"/>
      <sheetName val="schedule nos"/>
      <sheetName val="CPIPE"/>
      <sheetName val="Data.F8.BTR"/>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SOR"/>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ssr-rates"/>
      <sheetName val="leads"/>
      <sheetName val="Register"/>
      <sheetName val="r"/>
      <sheetName val="BS"/>
      <sheetName val="Capex"/>
      <sheetName val="CIV INV&amp;EXP"/>
      <sheetName val="not req 3"/>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220Kv (2)"/>
      <sheetName val="COMPLEXALL"/>
      <sheetName val="DATA_PRG"/>
      <sheetName val="Material"/>
      <sheetName val="Lead statement ss5"/>
      <sheetName val="Ellis &amp; WS&amp;S"/>
      <sheetName val="Drip mould &amp; Elevation"/>
      <sheetName val="Trussess"/>
      <sheetName val="MRATES"/>
      <sheetName val="Pump se"/>
      <sheetName val="Works - Quote Sheet"/>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 val="MAchinery(R1)"/>
      <sheetName val="Works"/>
      <sheetName val="abs_CWrising"/>
      <sheetName val="abs-ph"/>
      <sheetName val="abs_sum&amp;cwr"/>
      <sheetName val="cons_sq_I"/>
      <sheetName val="foot-slab reinft"/>
      <sheetName val="beam-reinft-IIInd_floor1"/>
      <sheetName val="ORDER_BOOKING1"/>
      <sheetName val="CABLE_DATA1"/>
      <sheetName val="Approved_MTD_Proj_#'s1"/>
      <sheetName val="For_Bill-04_PS1"/>
      <sheetName val="BOQ_(2)2"/>
      <sheetName val="Staff_Acco_1"/>
      <sheetName val="Section_Catalogue1"/>
      <sheetName val="M_B-QtyRecn3"/>
      <sheetName val="Mat_Cost3"/>
      <sheetName val="GR_slab-reinft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Price_Schedule2"/>
      <sheetName val="Cost_Any_2"/>
      <sheetName val="S_&amp;_A2"/>
      <sheetName val="PointNo_5"/>
      <sheetName val="A_O_R_"/>
      <sheetName val="PRECAST_lightconc-II"/>
      <sheetName val="Tender_Summary1"/>
      <sheetName val="Operating_Statistics1"/>
      <sheetName val="Material_Rate"/>
      <sheetName val="Retaing_wall"/>
      <sheetName val="3__Elemental_Summary"/>
      <sheetName val="RAJU_ASSO"/>
      <sheetName val="Vind_-_BtB1"/>
      <sheetName val="Branch_Power"/>
      <sheetName val="P_Well(_RCC)"/>
      <sheetName val="Detail_In_Door_Stad"/>
      <sheetName val="P-Ins_&amp;_Bonds"/>
      <sheetName val="Occ,_Other_Rev,_Exp,_Dispo"/>
      <sheetName val="소상_&quot;1&quot;"/>
      <sheetName val="Discount_&amp;_Margin"/>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Labor_abs-NMR"/>
      <sheetName val="2_대외공문"/>
      <sheetName val="NEW-IDs_Fun_&amp;_Group"/>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Footings"/>
      <sheetName val="9. Package split - Cost "/>
      <sheetName val="M- Rate"/>
      <sheetName val="RA 1"/>
      <sheetName val="Master Info"/>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banilad"/>
      <sheetName val="Mactan"/>
      <sheetName val="Mandaue"/>
      <sheetName val="August Construction Planning  "/>
      <sheetName val="Internal Planning"/>
      <sheetName val="July'2019 Weekly"/>
      <sheetName val="FITZ MORT 94"/>
      <sheetName val="2000 MOR"/>
      <sheetName val="LIST OF MAKES"/>
      <sheetName val="April Analysts"/>
      <sheetName val="Basic Rate"/>
      <sheetName val="Consumer Fraud"/>
      <sheetName val="Avoidance "/>
      <sheetName val="Cons Recov Rates"/>
      <sheetName val="Consumer Supps"/>
      <sheetName val="Variance"/>
      <sheetName val="Consumer Outbound"/>
      <sheetName val="FY Loss Frcst"/>
      <sheetName val="Exempt"/>
      <sheetName val="EqpPerfJun08"/>
      <sheetName val="footing for SP"/>
      <sheetName val="Lead_statement"/>
      <sheetName val="Data_F8_BTR"/>
      <sheetName val="Labour_&amp;_Plant"/>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Pumping_Main-450mm-(3)"/>
      <sheetName val="Pumping_Main-(4)"/>
      <sheetName val="350_KL_GLSR"/>
      <sheetName val="1000_KL_Sump-"/>
      <sheetName val="1000_KL_MBR"/>
      <sheetName val="MBR-1000_KL"/>
      <sheetName val="Pump_room-12x8"/>
      <sheetName val="civ data"/>
      <sheetName val="m"/>
      <sheetName val="Newabstract"/>
      <sheetName val="CivilOld"/>
      <sheetName val="hdpe_basic"/>
      <sheetName val="Mth-Vana"/>
      <sheetName val="Demand"/>
      <sheetName val="Occ"/>
      <sheetName val="LOCAL RATES"/>
      <sheetName val="Cal"/>
      <sheetName val="Abs"/>
      <sheetName val="well"/>
      <sheetName val="Sum1"/>
      <sheetName val="98Price"/>
      <sheetName val="Civil Works"/>
      <sheetName val="August TB"/>
      <sheetName val="Consolidated"/>
      <sheetName val="pt-cw"/>
      <sheetName val="AD ST"/>
      <sheetName val="Inc.St.-Link"/>
      <sheetName val="공장별판관비배부"/>
      <sheetName val="UNIT2"/>
      <sheetName val="CFS3"/>
      <sheetName val="Core Data"/>
      <sheetName val="iD"/>
      <sheetName val="triggers"/>
      <sheetName val="Vol"/>
      <sheetName val="KWM"/>
      <sheetName val="simulations"/>
      <sheetName val="Wag&amp;Sal"/>
      <sheetName val="SALE"/>
      <sheetName val="FLCB List"/>
      <sheetName val="Fx DATA"/>
      <sheetName val="Bridge Data 2005-06"/>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Partitions"/>
      <sheetName val="inter"/>
      <sheetName val="LABOUR SALARY "/>
      <sheetName val="Brickwork "/>
      <sheetName val="Finishing items"/>
      <sheetName val="Global_Assmptions"/>
      <sheetName val="Data_sheet"/>
      <sheetName val="NRC_Rationalisation"/>
      <sheetName val="foot-slab_reinft"/>
      <sheetName val="PRECAST lightconc_II"/>
      <sheetName val="Roof  PT beams "/>
      <sheetName val="Client Addressess "/>
      <sheetName val="Basic Rates"/>
      <sheetName val="SP Break Up"/>
      <sheetName val="TBEAM"/>
      <sheetName val="MH(on site)"/>
      <sheetName val="ridgewood"/>
      <sheetName val="Sales &amp; Prod"/>
      <sheetName val="Measurment"/>
      <sheetName val="INDEX"/>
      <sheetName val="AREAS"/>
      <sheetName val="11-hsd"/>
      <sheetName val="13-septic"/>
      <sheetName val="7-ug"/>
      <sheetName val="2-utility"/>
      <sheetName val="RA_1"/>
      <sheetName val="boq lt"/>
      <sheetName val="Indices"/>
      <sheetName val="BFS"/>
      <sheetName val="SPEC SHEET"/>
      <sheetName val="REFERANCE DATA"/>
      <sheetName val="DOOR WINDOW"/>
      <sheetName val="TORRENT CEMENT"/>
      <sheetName val="02.10.06"/>
      <sheetName val="ORDER-3"/>
      <sheetName val="DATA INPU KN (1)"/>
      <sheetName val="DATA INPU KN"/>
      <sheetName val="beam-reinft"/>
      <sheetName val="GM &amp; TA"/>
      <sheetName val="Cash Flow Working"/>
      <sheetName val="ABS_Sec C"/>
      <sheetName val="PART-I_(2)64"/>
      <sheetName val="final_abstract64"/>
      <sheetName val="Basement_Budget63"/>
      <sheetName val="Fee_Rate_Summary63"/>
      <sheetName val="Rate_analysis63"/>
      <sheetName val="Materials_Cost63"/>
      <sheetName val="10__&amp;_11__Rate_Code_&amp;_BQ63"/>
      <sheetName val="RES_STEEL_TO63"/>
      <sheetName val="Break_up_Sheet63"/>
      <sheetName val="B_&amp;_C_-_M_-_ccp63"/>
      <sheetName val="RMZ_Summary63"/>
      <sheetName val="Fill_this_out_first___63"/>
      <sheetName val="TBAL9697_-group_wise__sdpl63"/>
      <sheetName val="Fin_Sum63"/>
      <sheetName val="Site_Dev_BOQ63"/>
      <sheetName val="Staff_Forecast_spread63"/>
      <sheetName val="Field_Values63"/>
      <sheetName val="Structure_Bills_Qty63"/>
      <sheetName val="Builtup_Area63"/>
      <sheetName val="MASTER_RATE_ANALYSIS63"/>
      <sheetName val="Cop_-VGN63"/>
      <sheetName val="IO_List63"/>
      <sheetName val="BOQ_Direct_selling_cost63"/>
      <sheetName val="Stress_Calculation63"/>
      <sheetName val="Pipe_Supports63"/>
      <sheetName val="Materials_63"/>
      <sheetName val="MN_T_B_63"/>
      <sheetName val="ORDER_BOOKING3"/>
      <sheetName val="Break_Dw6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Keyword"/>
      <sheetName val="Auswahl"/>
      <sheetName val="factor_sheet35"/>
      <sheetName val="factor_sheet36"/>
      <sheetName val="Exp_63"/>
      <sheetName val="INDIGINEOUS_ITEMS_63"/>
      <sheetName val="E_&amp;_R63"/>
      <sheetName val="Load_Details(B1)63"/>
      <sheetName val="SPT_vs_PHI63"/>
      <sheetName val="Civil_Boq63"/>
      <sheetName val="PA-_Consutant_63"/>
      <sheetName val="Debits_as_on_12_04_0863"/>
      <sheetName val="Sheet3_(2)63"/>
      <sheetName val="INDORAMA_Group_June_0263"/>
      <sheetName val="cubes_M25 Nov-03"/>
      <sheetName val="Pile cap"/>
      <sheetName val="Boq (Main Building)"/>
      <sheetName val="Annexue B"/>
      <sheetName val="_Block_work1"/>
      <sheetName val="Flooring_&amp;_Road1"/>
      <sheetName val="BOM_1"/>
      <sheetName val="SUBMITED_bISS1"/>
      <sheetName val="TOTAL_SUMMARY1"/>
      <sheetName val="DOOR-WINDOW_SCHEDULE1"/>
      <sheetName val="BLOCK_WORK-GRD_FLR1"/>
      <sheetName val="Cleaning_&amp;_Grubbing1"/>
      <sheetName val="Abs_PMRL1"/>
      <sheetName val="220Kv_(2)1"/>
      <sheetName val="Japan_Reco1"/>
      <sheetName val="Source_Ref_1"/>
      <sheetName val="Name_List1"/>
      <sheetName val="water_prop_1"/>
      <sheetName val="Price_Comparison1"/>
      <sheetName val="BLOCK-A_(MEA_SHEET)1"/>
      <sheetName val="R_A_1"/>
      <sheetName val="costing_sheet1"/>
      <sheetName val="Labour_&amp;_Plant1"/>
      <sheetName val="Mar_Roster1"/>
      <sheetName val="4_Annex_1_Basic_rate1"/>
      <sheetName val="Door_Qty1"/>
      <sheetName val="Win_Qty1"/>
      <sheetName val="Capital_Structure1"/>
      <sheetName val="India_F&amp;S_Template1"/>
      <sheetName val="DETAILED__BOQ1"/>
      <sheetName val="BASIS_-DEC_081"/>
      <sheetName val="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Project_Budget_Worksheet1"/>
      <sheetName val="All_Components_Report1"/>
      <sheetName val="UNP-NCW_1"/>
      <sheetName val="BUD_07-081"/>
      <sheetName val="Final_Basic_rate1"/>
      <sheetName val="Elect_1"/>
      <sheetName val="old_boq1"/>
      <sheetName val="CABLENOS_1"/>
      <sheetName val="Works_-_Quote_Sheet1"/>
      <sheetName val="Lead_statement1"/>
      <sheetName val="Data_F8_BTR1"/>
      <sheetName val="Bill_1-BOQ-Civil_Works1"/>
      <sheetName val="Labour_Rate_1"/>
      <sheetName val="Material_List_1"/>
      <sheetName val="Sheet1_(2)1"/>
      <sheetName val="site_fab&amp;ernstr1"/>
      <sheetName val="2_1_受電設備棟1"/>
      <sheetName val="2_2_受・防火水槽1"/>
      <sheetName val="2_3_排水処理設備棟1"/>
      <sheetName val="2_4_倉庫棟1"/>
      <sheetName val="2_5_守衛棟1"/>
      <sheetName val="Step_11"/>
      <sheetName val="Core_Data"/>
      <sheetName val="2000_MOR"/>
      <sheetName val="Inc_St_-Link"/>
      <sheetName val="Main_Sheet"/>
      <sheetName val="Lookup_data"/>
      <sheetName val="13__Steel_-_Ratio"/>
      <sheetName val="CIV_INV&amp;EXP"/>
      <sheetName val="Civil_Works"/>
      <sheetName val="August_TB"/>
      <sheetName val="FLCB_List"/>
      <sheetName val="집계표(OPTION)"/>
      <sheetName val="Global_Assmptions1"/>
      <sheetName val="Data_sheet1"/>
      <sheetName val="NRC_Rationalisation1"/>
      <sheetName val="foot-slab_reinft1"/>
      <sheetName val="RA_11"/>
      <sheetName val="boq_lt"/>
      <sheetName val="MH(on_site)"/>
      <sheetName val="PMV Data"/>
      <sheetName val="HR &amp; Admin"/>
      <sheetName val="Exim FCL"/>
      <sheetName val="XREF"/>
      <sheetName val="7 Other Costs"/>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ow r="52">
          <cell r="B52" t="str">
            <v>Main Panel</v>
          </cell>
        </row>
      </sheetData>
      <sheetData sheetId="197"/>
      <sheetData sheetId="198">
        <row r="52">
          <cell r="B52" t="str">
            <v>Main Panel</v>
          </cell>
        </row>
      </sheetData>
      <sheetData sheetId="199"/>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row r="52">
          <cell r="B52" t="str">
            <v>Main Panel</v>
          </cell>
        </row>
      </sheetData>
      <sheetData sheetId="210"/>
      <sheetData sheetId="211">
        <row r="52">
          <cell r="B52" t="str">
            <v>Main Panel</v>
          </cell>
        </row>
      </sheetData>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ow r="52">
          <cell r="B52" t="str">
            <v>Main Panel</v>
          </cell>
        </row>
      </sheetData>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ow r="52">
          <cell r="B52" t="str">
            <v>Main Panel</v>
          </cell>
        </row>
      </sheetData>
      <sheetData sheetId="967">
        <row r="52">
          <cell r="B52" t="str">
            <v>Main Panel</v>
          </cell>
        </row>
      </sheetData>
      <sheetData sheetId="968">
        <row r="52">
          <cell r="B52" t="str">
            <v>Main Panel</v>
          </cell>
        </row>
      </sheetData>
      <sheetData sheetId="969">
        <row r="52">
          <cell r="B52" t="str">
            <v>Main Panel</v>
          </cell>
        </row>
      </sheetData>
      <sheetData sheetId="970">
        <row r="52">
          <cell r="B52" t="str">
            <v>Main Panel</v>
          </cell>
        </row>
      </sheetData>
      <sheetData sheetId="971">
        <row r="52">
          <cell r="B52" t="str">
            <v>Main Panel</v>
          </cell>
        </row>
      </sheetData>
      <sheetData sheetId="972">
        <row r="52">
          <cell r="B52" t="str">
            <v>Main Panel</v>
          </cell>
        </row>
      </sheetData>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row r="52">
          <cell r="B52" t="str">
            <v>Main Panel</v>
          </cell>
        </row>
      </sheetData>
      <sheetData sheetId="1306">
        <row r="52">
          <cell r="B52" t="str">
            <v>Main Panel</v>
          </cell>
        </row>
      </sheetData>
      <sheetData sheetId="1307">
        <row r="52">
          <cell r="B52" t="str">
            <v>Main Panel</v>
          </cell>
        </row>
      </sheetData>
      <sheetData sheetId="1308">
        <row r="52">
          <cell r="B52" t="str">
            <v>Main Panel</v>
          </cell>
        </row>
      </sheetData>
      <sheetData sheetId="1309">
        <row r="52">
          <cell r="B52" t="str">
            <v>Main Panel</v>
          </cell>
        </row>
      </sheetData>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row r="52">
          <cell r="B52" t="str">
            <v>Main Panel</v>
          </cell>
        </row>
      </sheetData>
      <sheetData sheetId="1345">
        <row r="52">
          <cell r="B52" t="str">
            <v>Main Panel</v>
          </cell>
        </row>
      </sheetData>
      <sheetData sheetId="1346">
        <row r="52">
          <cell r="B52" t="str">
            <v>Main Panel</v>
          </cell>
        </row>
      </sheetData>
      <sheetData sheetId="1347">
        <row r="52">
          <cell r="B52" t="str">
            <v>Main Panel</v>
          </cell>
        </row>
      </sheetData>
      <sheetData sheetId="1348">
        <row r="52">
          <cell r="B52" t="str">
            <v>Main Panel</v>
          </cell>
        </row>
      </sheetData>
      <sheetData sheetId="1349">
        <row r="52">
          <cell r="B52" t="str">
            <v>Main Panel</v>
          </cell>
        </row>
      </sheetData>
      <sheetData sheetId="1350">
        <row r="52">
          <cell r="B52" t="str">
            <v>Main Panel</v>
          </cell>
        </row>
      </sheetData>
      <sheetData sheetId="1351">
        <row r="52">
          <cell r="B52" t="str">
            <v>Main Panel</v>
          </cell>
        </row>
      </sheetData>
      <sheetData sheetId="1352">
        <row r="52">
          <cell r="B52" t="str">
            <v>Main Panel</v>
          </cell>
        </row>
      </sheetData>
      <sheetData sheetId="1353">
        <row r="52">
          <cell r="B52" t="str">
            <v>Main Panel</v>
          </cell>
        </row>
      </sheetData>
      <sheetData sheetId="1354">
        <row r="52">
          <cell r="B52" t="str">
            <v>Main Panel</v>
          </cell>
        </row>
      </sheetData>
      <sheetData sheetId="1355">
        <row r="52">
          <cell r="B52" t="str">
            <v>Main Panel</v>
          </cell>
        </row>
      </sheetData>
      <sheetData sheetId="1356">
        <row r="52">
          <cell r="B52" t="str">
            <v>Main Panel</v>
          </cell>
        </row>
      </sheetData>
      <sheetData sheetId="1357">
        <row r="52">
          <cell r="B52" t="str">
            <v>Main Panel</v>
          </cell>
        </row>
      </sheetData>
      <sheetData sheetId="1358">
        <row r="52">
          <cell r="B52" t="str">
            <v>Main Panel</v>
          </cell>
        </row>
      </sheetData>
      <sheetData sheetId="1359">
        <row r="52">
          <cell r="B52" t="str">
            <v>Main Panel</v>
          </cell>
        </row>
      </sheetData>
      <sheetData sheetId="1360">
        <row r="52">
          <cell r="B52" t="str">
            <v>Main Panel</v>
          </cell>
        </row>
      </sheetData>
      <sheetData sheetId="1361">
        <row r="52">
          <cell r="B52" t="str">
            <v>Main Panel</v>
          </cell>
        </row>
      </sheetData>
      <sheetData sheetId="1362">
        <row r="52">
          <cell r="B52" t="str">
            <v>Main Panel</v>
          </cell>
        </row>
      </sheetData>
      <sheetData sheetId="1363">
        <row r="52">
          <cell r="B52" t="str">
            <v>Main Panel</v>
          </cell>
        </row>
      </sheetData>
      <sheetData sheetId="1364">
        <row r="52">
          <cell r="B52" t="str">
            <v>Main Panel</v>
          </cell>
        </row>
      </sheetData>
      <sheetData sheetId="1365">
        <row r="52">
          <cell r="B52" t="str">
            <v>Main Panel</v>
          </cell>
        </row>
      </sheetData>
      <sheetData sheetId="1366">
        <row r="52">
          <cell r="B52" t="str">
            <v>Main Panel</v>
          </cell>
        </row>
      </sheetData>
      <sheetData sheetId="1367">
        <row r="52">
          <cell r="B52" t="str">
            <v>Main Panel</v>
          </cell>
        </row>
      </sheetData>
      <sheetData sheetId="1368">
        <row r="52">
          <cell r="B52" t="str">
            <v>Main Panel</v>
          </cell>
        </row>
      </sheetData>
      <sheetData sheetId="1369">
        <row r="52">
          <cell r="B52" t="str">
            <v>Main Panel</v>
          </cell>
        </row>
      </sheetData>
      <sheetData sheetId="1370">
        <row r="52">
          <cell r="B52" t="str">
            <v>Main Panel</v>
          </cell>
        </row>
      </sheetData>
      <sheetData sheetId="1371">
        <row r="52">
          <cell r="B52" t="str">
            <v>Main Panel</v>
          </cell>
        </row>
      </sheetData>
      <sheetData sheetId="1372">
        <row r="52">
          <cell r="B52" t="str">
            <v>Main Panel</v>
          </cell>
        </row>
      </sheetData>
      <sheetData sheetId="1373">
        <row r="52">
          <cell r="B52" t="str">
            <v>Main Panel</v>
          </cell>
        </row>
      </sheetData>
      <sheetData sheetId="1374">
        <row r="52">
          <cell r="B52" t="str">
            <v>Main Panel</v>
          </cell>
        </row>
      </sheetData>
      <sheetData sheetId="1375">
        <row r="52">
          <cell r="B52" t="str">
            <v>Main Panel</v>
          </cell>
        </row>
      </sheetData>
      <sheetData sheetId="1376">
        <row r="52">
          <cell r="B52" t="str">
            <v>Main Panel</v>
          </cell>
        </row>
      </sheetData>
      <sheetData sheetId="1377">
        <row r="52">
          <cell r="B52" t="str">
            <v>Main Panel</v>
          </cell>
        </row>
      </sheetData>
      <sheetData sheetId="1378">
        <row r="52">
          <cell r="B52" t="str">
            <v>Main Panel</v>
          </cell>
        </row>
      </sheetData>
      <sheetData sheetId="1379">
        <row r="52">
          <cell r="B52" t="str">
            <v>Main Panel</v>
          </cell>
        </row>
      </sheetData>
      <sheetData sheetId="1380">
        <row r="52">
          <cell r="B52" t="str">
            <v>Main Panel</v>
          </cell>
        </row>
      </sheetData>
      <sheetData sheetId="1381">
        <row r="52">
          <cell r="B52" t="str">
            <v>Main Panel</v>
          </cell>
        </row>
      </sheetData>
      <sheetData sheetId="1382">
        <row r="52">
          <cell r="B52" t="str">
            <v>Main Panel</v>
          </cell>
        </row>
      </sheetData>
      <sheetData sheetId="1383">
        <row r="52">
          <cell r="B52" t="str">
            <v>Main Panel</v>
          </cell>
        </row>
      </sheetData>
      <sheetData sheetId="1384">
        <row r="52">
          <cell r="B52" t="str">
            <v>Main Panel</v>
          </cell>
        </row>
      </sheetData>
      <sheetData sheetId="1385">
        <row r="52">
          <cell r="B52" t="str">
            <v>Main Panel</v>
          </cell>
        </row>
      </sheetData>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row r="52">
          <cell r="B52" t="str">
            <v>Main Panel</v>
          </cell>
        </row>
      </sheetData>
      <sheetData sheetId="1422">
        <row r="52">
          <cell r="B52" t="str">
            <v>Main Panel</v>
          </cell>
        </row>
      </sheetData>
      <sheetData sheetId="1423">
        <row r="52">
          <cell r="B52" t="str">
            <v>Main Panel</v>
          </cell>
        </row>
      </sheetData>
      <sheetData sheetId="1424">
        <row r="52">
          <cell r="B52" t="str">
            <v>Main Panel</v>
          </cell>
        </row>
      </sheetData>
      <sheetData sheetId="1425">
        <row r="52">
          <cell r="B52" t="str">
            <v>Main Panel</v>
          </cell>
        </row>
      </sheetData>
      <sheetData sheetId="1426">
        <row r="52">
          <cell r="B52" t="str">
            <v>Main Panel</v>
          </cell>
        </row>
      </sheetData>
      <sheetData sheetId="1427">
        <row r="52">
          <cell r="B52" t="str">
            <v>Main Panel</v>
          </cell>
        </row>
      </sheetData>
      <sheetData sheetId="1428">
        <row r="52">
          <cell r="B52" t="str">
            <v>Main Panel</v>
          </cell>
        </row>
      </sheetData>
      <sheetData sheetId="1429">
        <row r="52">
          <cell r="B52" t="str">
            <v>Main Panel</v>
          </cell>
        </row>
      </sheetData>
      <sheetData sheetId="1430">
        <row r="52">
          <cell r="B52" t="str">
            <v>Main Panel</v>
          </cell>
        </row>
      </sheetData>
      <sheetData sheetId="1431">
        <row r="52">
          <cell r="B52" t="str">
            <v>Main Panel</v>
          </cell>
        </row>
      </sheetData>
      <sheetData sheetId="1432">
        <row r="52">
          <cell r="B52" t="str">
            <v>Main Panel</v>
          </cell>
        </row>
      </sheetData>
      <sheetData sheetId="1433">
        <row r="52">
          <cell r="B52" t="str">
            <v>Main Panel</v>
          </cell>
        </row>
      </sheetData>
      <sheetData sheetId="1434">
        <row r="52">
          <cell r="B52" t="str">
            <v>Main Panel</v>
          </cell>
        </row>
      </sheetData>
      <sheetData sheetId="1435">
        <row r="52">
          <cell r="B52" t="str">
            <v>Main Panel</v>
          </cell>
        </row>
      </sheetData>
      <sheetData sheetId="1436">
        <row r="52">
          <cell r="B52" t="str">
            <v>Main Panel</v>
          </cell>
        </row>
      </sheetData>
      <sheetData sheetId="1437">
        <row r="52">
          <cell r="B52" t="str">
            <v>Main Panel</v>
          </cell>
        </row>
      </sheetData>
      <sheetData sheetId="1438">
        <row r="52">
          <cell r="B52" t="str">
            <v>Main Panel</v>
          </cell>
        </row>
      </sheetData>
      <sheetData sheetId="1439">
        <row r="52">
          <cell r="B52" t="str">
            <v>Main Panel</v>
          </cell>
        </row>
      </sheetData>
      <sheetData sheetId="1440">
        <row r="52">
          <cell r="B52" t="str">
            <v>Main Panel</v>
          </cell>
        </row>
      </sheetData>
      <sheetData sheetId="1441">
        <row r="52">
          <cell r="B52" t="str">
            <v>Main Panel</v>
          </cell>
        </row>
      </sheetData>
      <sheetData sheetId="1442">
        <row r="52">
          <cell r="B52" t="str">
            <v>Main Panel</v>
          </cell>
        </row>
      </sheetData>
      <sheetData sheetId="1443">
        <row r="52">
          <cell r="B52" t="str">
            <v>Main Panel</v>
          </cell>
        </row>
      </sheetData>
      <sheetData sheetId="1444">
        <row r="52">
          <cell r="B52" t="str">
            <v>Main Panel</v>
          </cell>
        </row>
      </sheetData>
      <sheetData sheetId="1445">
        <row r="52">
          <cell r="B52" t="str">
            <v>Main Panel</v>
          </cell>
        </row>
      </sheetData>
      <sheetData sheetId="1446">
        <row r="52">
          <cell r="B52" t="str">
            <v>Main Panel</v>
          </cell>
        </row>
      </sheetData>
      <sheetData sheetId="1447">
        <row r="52">
          <cell r="B52" t="str">
            <v>Main Panel</v>
          </cell>
        </row>
      </sheetData>
      <sheetData sheetId="1448">
        <row r="52">
          <cell r="B52" t="str">
            <v>Main Panel</v>
          </cell>
        </row>
      </sheetData>
      <sheetData sheetId="1449">
        <row r="52">
          <cell r="B52" t="str">
            <v>Main Panel</v>
          </cell>
        </row>
      </sheetData>
      <sheetData sheetId="1450">
        <row r="52">
          <cell r="B52" t="str">
            <v>Main Panel</v>
          </cell>
        </row>
      </sheetData>
      <sheetData sheetId="1451">
        <row r="52">
          <cell r="B52" t="str">
            <v>Main Panel</v>
          </cell>
        </row>
      </sheetData>
      <sheetData sheetId="1452">
        <row r="52">
          <cell r="B52" t="str">
            <v>Main Panel</v>
          </cell>
        </row>
      </sheetData>
      <sheetData sheetId="1453">
        <row r="52">
          <cell r="B52" t="str">
            <v>Main Panel</v>
          </cell>
        </row>
      </sheetData>
      <sheetData sheetId="1454">
        <row r="52">
          <cell r="B52" t="str">
            <v>Main Panel</v>
          </cell>
        </row>
      </sheetData>
      <sheetData sheetId="1455">
        <row r="52">
          <cell r="B52" t="str">
            <v>Main Panel</v>
          </cell>
        </row>
      </sheetData>
      <sheetData sheetId="1456">
        <row r="52">
          <cell r="B52" t="str">
            <v>Main Panel</v>
          </cell>
        </row>
      </sheetData>
      <sheetData sheetId="1457">
        <row r="52">
          <cell r="B52" t="str">
            <v>Main Panel</v>
          </cell>
        </row>
      </sheetData>
      <sheetData sheetId="1458">
        <row r="52">
          <cell r="B52" t="str">
            <v>Main Panel</v>
          </cell>
        </row>
      </sheetData>
      <sheetData sheetId="1459">
        <row r="52">
          <cell r="B52" t="str">
            <v>Main Panel</v>
          </cell>
        </row>
      </sheetData>
      <sheetData sheetId="1460">
        <row r="52">
          <cell r="B52" t="str">
            <v>Main Panel</v>
          </cell>
        </row>
      </sheetData>
      <sheetData sheetId="1461">
        <row r="52">
          <cell r="B52" t="str">
            <v>Main Panel</v>
          </cell>
        </row>
      </sheetData>
      <sheetData sheetId="1462"/>
      <sheetData sheetId="1463">
        <row r="52">
          <cell r="B52" t="str">
            <v>Main Panel</v>
          </cell>
        </row>
      </sheetData>
      <sheetData sheetId="1464">
        <row r="52">
          <cell r="B52" t="str">
            <v>Main Panel</v>
          </cell>
        </row>
      </sheetData>
      <sheetData sheetId="1465">
        <row r="52">
          <cell r="B52" t="str">
            <v>Main Panel</v>
          </cell>
        </row>
      </sheetData>
      <sheetData sheetId="1466" refreshError="1"/>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ow r="52">
          <cell r="B52" t="str">
            <v>Main Panel</v>
          </cell>
        </row>
      </sheetData>
      <sheetData sheetId="1497">
        <row r="52">
          <cell r="B52" t="str">
            <v>Main Panel</v>
          </cell>
        </row>
      </sheetData>
      <sheetData sheetId="1498">
        <row r="52">
          <cell r="B52" t="str">
            <v>Main Panel</v>
          </cell>
        </row>
      </sheetData>
      <sheetData sheetId="1499">
        <row r="52">
          <cell r="B52" t="str">
            <v>Main Panel</v>
          </cell>
        </row>
      </sheetData>
      <sheetData sheetId="1500">
        <row r="52">
          <cell r="B52" t="str">
            <v>Main Panel</v>
          </cell>
        </row>
      </sheetData>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ow r="52">
          <cell r="B52" t="str">
            <v>Main Panel</v>
          </cell>
        </row>
      </sheetData>
      <sheetData sheetId="1574">
        <row r="52">
          <cell r="B52" t="str">
            <v>Main Panel</v>
          </cell>
        </row>
      </sheetData>
      <sheetData sheetId="1575">
        <row r="52">
          <cell r="B52" t="str">
            <v>Main Panel</v>
          </cell>
        </row>
      </sheetData>
      <sheetData sheetId="1576">
        <row r="52">
          <cell r="B52" t="str">
            <v>Main Panel</v>
          </cell>
        </row>
      </sheetData>
      <sheetData sheetId="1577">
        <row r="52">
          <cell r="B52" t="str">
            <v>Main Panel</v>
          </cell>
        </row>
      </sheetData>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ow r="52">
          <cell r="B52" t="str">
            <v>Main Panel</v>
          </cell>
        </row>
      </sheetData>
      <sheetData sheetId="1621">
        <row r="52">
          <cell r="B52" t="str">
            <v>Main Panel</v>
          </cell>
        </row>
      </sheetData>
      <sheetData sheetId="1622">
        <row r="52">
          <cell r="B52" t="str">
            <v>Main Panel</v>
          </cell>
        </row>
      </sheetData>
      <sheetData sheetId="1623">
        <row r="52">
          <cell r="B52" t="str">
            <v>Main Panel</v>
          </cell>
        </row>
      </sheetData>
      <sheetData sheetId="1624">
        <row r="52">
          <cell r="B52" t="str">
            <v>Main Panel</v>
          </cell>
        </row>
      </sheetData>
      <sheetData sheetId="1625">
        <row r="52">
          <cell r="B52" t="str">
            <v>Main Panel</v>
          </cell>
        </row>
      </sheetData>
      <sheetData sheetId="1626">
        <row r="52">
          <cell r="B52" t="str">
            <v>Main Panel</v>
          </cell>
        </row>
      </sheetData>
      <sheetData sheetId="1627">
        <row r="52">
          <cell r="B52" t="str">
            <v>Main Panel</v>
          </cell>
        </row>
      </sheetData>
      <sheetData sheetId="1628">
        <row r="52">
          <cell r="B52" t="str">
            <v>Main Panel</v>
          </cell>
        </row>
      </sheetData>
      <sheetData sheetId="1629">
        <row r="52">
          <cell r="B52" t="str">
            <v>Main Panel</v>
          </cell>
        </row>
      </sheetData>
      <sheetData sheetId="1630">
        <row r="52">
          <cell r="B52" t="str">
            <v>Main Panel</v>
          </cell>
        </row>
      </sheetData>
      <sheetData sheetId="1631">
        <row r="52">
          <cell r="B52" t="str">
            <v>Main Panel</v>
          </cell>
        </row>
      </sheetData>
      <sheetData sheetId="1632">
        <row r="52">
          <cell r="B52" t="str">
            <v>Main Panel</v>
          </cell>
        </row>
      </sheetData>
      <sheetData sheetId="1633">
        <row r="52">
          <cell r="B52" t="str">
            <v>Main Panel</v>
          </cell>
        </row>
      </sheetData>
      <sheetData sheetId="1634">
        <row r="52">
          <cell r="B52" t="str">
            <v>Main Panel</v>
          </cell>
        </row>
      </sheetData>
      <sheetData sheetId="1635">
        <row r="52">
          <cell r="B52" t="str">
            <v>Main Panel</v>
          </cell>
        </row>
      </sheetData>
      <sheetData sheetId="1636">
        <row r="52">
          <cell r="B52" t="str">
            <v>Main Panel</v>
          </cell>
        </row>
      </sheetData>
      <sheetData sheetId="1637">
        <row r="52">
          <cell r="B52" t="str">
            <v>Main Panel</v>
          </cell>
        </row>
      </sheetData>
      <sheetData sheetId="1638">
        <row r="52">
          <cell r="B52" t="str">
            <v>Main Panel</v>
          </cell>
        </row>
      </sheetData>
      <sheetData sheetId="1639">
        <row r="52">
          <cell r="B52" t="str">
            <v>Main Panel</v>
          </cell>
        </row>
      </sheetData>
      <sheetData sheetId="1640">
        <row r="52">
          <cell r="B52" t="str">
            <v>Main Panel</v>
          </cell>
        </row>
      </sheetData>
      <sheetData sheetId="1641">
        <row r="52">
          <cell r="B52" t="str">
            <v>Main Panel</v>
          </cell>
        </row>
      </sheetData>
      <sheetData sheetId="1642">
        <row r="52">
          <cell r="B52" t="str">
            <v>Main Panel</v>
          </cell>
        </row>
      </sheetData>
      <sheetData sheetId="1643">
        <row r="52">
          <cell r="B52" t="str">
            <v>Main Panel</v>
          </cell>
        </row>
      </sheetData>
      <sheetData sheetId="1644">
        <row r="52">
          <cell r="B52" t="str">
            <v>Main Panel</v>
          </cell>
        </row>
      </sheetData>
      <sheetData sheetId="1645">
        <row r="52">
          <cell r="B52" t="str">
            <v>Main Panel</v>
          </cell>
        </row>
      </sheetData>
      <sheetData sheetId="1646">
        <row r="52">
          <cell r="B52" t="str">
            <v>Main Panel</v>
          </cell>
        </row>
      </sheetData>
      <sheetData sheetId="1647">
        <row r="52">
          <cell r="B52" t="str">
            <v>Main Panel</v>
          </cell>
        </row>
      </sheetData>
      <sheetData sheetId="1648">
        <row r="52">
          <cell r="B52" t="str">
            <v>Main Panel</v>
          </cell>
        </row>
      </sheetData>
      <sheetData sheetId="1649">
        <row r="52">
          <cell r="B52" t="str">
            <v>Main Panel</v>
          </cell>
        </row>
      </sheetData>
      <sheetData sheetId="1650">
        <row r="52">
          <cell r="B52" t="str">
            <v>Main Panel</v>
          </cell>
        </row>
      </sheetData>
      <sheetData sheetId="1651">
        <row r="52">
          <cell r="B52" t="str">
            <v>Main Panel</v>
          </cell>
        </row>
      </sheetData>
      <sheetData sheetId="1652">
        <row r="52">
          <cell r="B52" t="str">
            <v>Main Panel</v>
          </cell>
        </row>
      </sheetData>
      <sheetData sheetId="1653">
        <row r="52">
          <cell r="B52" t="str">
            <v>Main Panel</v>
          </cell>
        </row>
      </sheetData>
      <sheetData sheetId="1654">
        <row r="52">
          <cell r="B52" t="str">
            <v>Main Panel</v>
          </cell>
        </row>
      </sheetData>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ow r="52">
          <cell r="B52" t="str">
            <v>Main Panel</v>
          </cell>
        </row>
      </sheetData>
      <sheetData sheetId="1729">
        <row r="52">
          <cell r="B52" t="str">
            <v>Main Panel</v>
          </cell>
        </row>
      </sheetData>
      <sheetData sheetId="1730">
        <row r="52">
          <cell r="B52" t="str">
            <v>Main Panel</v>
          </cell>
        </row>
      </sheetData>
      <sheetData sheetId="1731">
        <row r="52">
          <cell r="B52" t="str">
            <v>Main Panel</v>
          </cell>
        </row>
      </sheetData>
      <sheetData sheetId="1732">
        <row r="52">
          <cell r="B52" t="str">
            <v>Main Panel</v>
          </cell>
        </row>
      </sheetData>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row r="52">
          <cell r="B52" t="str">
            <v>Main Panel</v>
          </cell>
        </row>
      </sheetData>
      <sheetData sheetId="1964">
        <row r="52">
          <cell r="B52" t="str">
            <v>Main Panel</v>
          </cell>
        </row>
      </sheetData>
      <sheetData sheetId="1965">
        <row r="52">
          <cell r="B52" t="str">
            <v>Main Panel</v>
          </cell>
        </row>
      </sheetData>
      <sheetData sheetId="1966">
        <row r="52">
          <cell r="B52" t="str">
            <v>Main Panel</v>
          </cell>
        </row>
      </sheetData>
      <sheetData sheetId="1967">
        <row r="52">
          <cell r="B52" t="str">
            <v>Main Panel</v>
          </cell>
        </row>
      </sheetData>
      <sheetData sheetId="1968">
        <row r="52">
          <cell r="B52" t="str">
            <v>Main Panel</v>
          </cell>
        </row>
      </sheetData>
      <sheetData sheetId="1969">
        <row r="52">
          <cell r="B52" t="str">
            <v>Main Panel</v>
          </cell>
        </row>
      </sheetData>
      <sheetData sheetId="1970">
        <row r="52">
          <cell r="B52" t="str">
            <v>Main Panel</v>
          </cell>
        </row>
      </sheetData>
      <sheetData sheetId="1971">
        <row r="52">
          <cell r="B52" t="str">
            <v>Main Panel</v>
          </cell>
        </row>
      </sheetData>
      <sheetData sheetId="1972">
        <row r="52">
          <cell r="B52" t="str">
            <v>Main Panel</v>
          </cell>
        </row>
      </sheetData>
      <sheetData sheetId="1973">
        <row r="52">
          <cell r="B52" t="str">
            <v>Main Panel</v>
          </cell>
        </row>
      </sheetData>
      <sheetData sheetId="1974">
        <row r="52">
          <cell r="B52" t="str">
            <v>Main Panel</v>
          </cell>
        </row>
      </sheetData>
      <sheetData sheetId="1975">
        <row r="52">
          <cell r="B52" t="str">
            <v>Main Panel</v>
          </cell>
        </row>
      </sheetData>
      <sheetData sheetId="1976">
        <row r="52">
          <cell r="B52" t="str">
            <v>Main Panel</v>
          </cell>
        </row>
      </sheetData>
      <sheetData sheetId="1977">
        <row r="52">
          <cell r="B52" t="str">
            <v>Main Panel</v>
          </cell>
        </row>
      </sheetData>
      <sheetData sheetId="1978">
        <row r="52">
          <cell r="B52" t="str">
            <v>Main Panel</v>
          </cell>
        </row>
      </sheetData>
      <sheetData sheetId="1979">
        <row r="52">
          <cell r="B52" t="str">
            <v>Main Panel</v>
          </cell>
        </row>
      </sheetData>
      <sheetData sheetId="1980">
        <row r="52">
          <cell r="B52" t="str">
            <v>Main Panel</v>
          </cell>
        </row>
      </sheetData>
      <sheetData sheetId="1981">
        <row r="52">
          <cell r="B52" t="str">
            <v>Main Panel</v>
          </cell>
        </row>
      </sheetData>
      <sheetData sheetId="1982">
        <row r="52">
          <cell r="B52" t="str">
            <v>Main Panel</v>
          </cell>
        </row>
      </sheetData>
      <sheetData sheetId="1983">
        <row r="52">
          <cell r="B52" t="str">
            <v>Main Panel</v>
          </cell>
        </row>
      </sheetData>
      <sheetData sheetId="1984">
        <row r="52">
          <cell r="B52" t="str">
            <v>Main Panel</v>
          </cell>
        </row>
      </sheetData>
      <sheetData sheetId="1985">
        <row r="52">
          <cell r="B52" t="str">
            <v>Main Panel</v>
          </cell>
        </row>
      </sheetData>
      <sheetData sheetId="1986">
        <row r="52">
          <cell r="B52" t="str">
            <v>Main Panel</v>
          </cell>
        </row>
      </sheetData>
      <sheetData sheetId="1987">
        <row r="52">
          <cell r="B52" t="str">
            <v>Main Panel</v>
          </cell>
        </row>
      </sheetData>
      <sheetData sheetId="1988">
        <row r="52">
          <cell r="B52" t="str">
            <v>Main Panel</v>
          </cell>
        </row>
      </sheetData>
      <sheetData sheetId="1989">
        <row r="52">
          <cell r="B52" t="str">
            <v>Main Panel</v>
          </cell>
        </row>
      </sheetData>
      <sheetData sheetId="1990">
        <row r="52">
          <cell r="B52" t="str">
            <v>Main Panel</v>
          </cell>
        </row>
      </sheetData>
      <sheetData sheetId="1991">
        <row r="52">
          <cell r="B52" t="str">
            <v>Main Panel</v>
          </cell>
        </row>
      </sheetData>
      <sheetData sheetId="1992">
        <row r="52">
          <cell r="B52" t="str">
            <v>Main Panel</v>
          </cell>
        </row>
      </sheetData>
      <sheetData sheetId="1993">
        <row r="52">
          <cell r="B52" t="str">
            <v>Main Panel</v>
          </cell>
        </row>
      </sheetData>
      <sheetData sheetId="1994">
        <row r="52">
          <cell r="B52" t="str">
            <v>Main Panel</v>
          </cell>
        </row>
      </sheetData>
      <sheetData sheetId="1995">
        <row r="52">
          <cell r="B52" t="str">
            <v>Main Panel</v>
          </cell>
        </row>
      </sheetData>
      <sheetData sheetId="1996">
        <row r="52">
          <cell r="B52" t="str">
            <v>Main Panel</v>
          </cell>
        </row>
      </sheetData>
      <sheetData sheetId="1997">
        <row r="52">
          <cell r="B52" t="str">
            <v>Main Panel</v>
          </cell>
        </row>
      </sheetData>
      <sheetData sheetId="1998">
        <row r="52">
          <cell r="B52" t="str">
            <v>Main Panel</v>
          </cell>
        </row>
      </sheetData>
      <sheetData sheetId="1999">
        <row r="52">
          <cell r="B52" t="str">
            <v>Main Panel</v>
          </cell>
        </row>
      </sheetData>
      <sheetData sheetId="2000">
        <row r="52">
          <cell r="B52" t="str">
            <v>Main Panel</v>
          </cell>
        </row>
      </sheetData>
      <sheetData sheetId="2001">
        <row r="52">
          <cell r="B52" t="str">
            <v>Main Panel</v>
          </cell>
        </row>
      </sheetData>
      <sheetData sheetId="2002">
        <row r="52">
          <cell r="B52" t="str">
            <v>Main Panel</v>
          </cell>
        </row>
      </sheetData>
      <sheetData sheetId="2003">
        <row r="52">
          <cell r="B52" t="str">
            <v>Main Panel</v>
          </cell>
        </row>
      </sheetData>
      <sheetData sheetId="2004">
        <row r="52">
          <cell r="B52" t="str">
            <v>Main Panel</v>
          </cell>
        </row>
      </sheetData>
      <sheetData sheetId="2005">
        <row r="52">
          <cell r="B52" t="str">
            <v>Main Panel</v>
          </cell>
        </row>
      </sheetData>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row r="52">
          <cell r="B52" t="str">
            <v>Main Panel</v>
          </cell>
        </row>
      </sheetData>
      <sheetData sheetId="2042">
        <row r="52">
          <cell r="B52" t="str">
            <v>Main Panel</v>
          </cell>
        </row>
      </sheetData>
      <sheetData sheetId="2043">
        <row r="52">
          <cell r="B52" t="str">
            <v>Main Panel</v>
          </cell>
        </row>
      </sheetData>
      <sheetData sheetId="2044">
        <row r="52">
          <cell r="B52" t="str">
            <v>Main Panel</v>
          </cell>
        </row>
      </sheetData>
      <sheetData sheetId="2045">
        <row r="52">
          <cell r="B52" t="str">
            <v>Main Panel</v>
          </cell>
        </row>
      </sheetData>
      <sheetData sheetId="2046">
        <row r="52">
          <cell r="B52" t="str">
            <v>Main Panel</v>
          </cell>
        </row>
      </sheetData>
      <sheetData sheetId="2047">
        <row r="52">
          <cell r="B52" t="str">
            <v>Main Panel</v>
          </cell>
        </row>
      </sheetData>
      <sheetData sheetId="2048">
        <row r="52">
          <cell r="B52" t="str">
            <v>Main Panel</v>
          </cell>
        </row>
      </sheetData>
      <sheetData sheetId="2049">
        <row r="52">
          <cell r="B52" t="str">
            <v>Main Panel</v>
          </cell>
        </row>
      </sheetData>
      <sheetData sheetId="2050">
        <row r="52">
          <cell r="B52" t="str">
            <v>Main Panel</v>
          </cell>
        </row>
      </sheetData>
      <sheetData sheetId="2051">
        <row r="52">
          <cell r="B52" t="str">
            <v>Main Panel</v>
          </cell>
        </row>
      </sheetData>
      <sheetData sheetId="2052">
        <row r="52">
          <cell r="B52" t="str">
            <v>Main Panel</v>
          </cell>
        </row>
      </sheetData>
      <sheetData sheetId="2053">
        <row r="52">
          <cell r="B52" t="str">
            <v>Main Panel</v>
          </cell>
        </row>
      </sheetData>
      <sheetData sheetId="2054">
        <row r="52">
          <cell r="B52" t="str">
            <v>Main Panel</v>
          </cell>
        </row>
      </sheetData>
      <sheetData sheetId="2055">
        <row r="52">
          <cell r="B52" t="str">
            <v>Main Panel</v>
          </cell>
        </row>
      </sheetData>
      <sheetData sheetId="2056">
        <row r="52">
          <cell r="B52" t="str">
            <v>Main Panel</v>
          </cell>
        </row>
      </sheetData>
      <sheetData sheetId="2057">
        <row r="52">
          <cell r="B52" t="str">
            <v>Main Panel</v>
          </cell>
        </row>
      </sheetData>
      <sheetData sheetId="2058">
        <row r="52">
          <cell r="B52" t="str">
            <v>Main Panel</v>
          </cell>
        </row>
      </sheetData>
      <sheetData sheetId="2059">
        <row r="52">
          <cell r="B52" t="str">
            <v>Main Panel</v>
          </cell>
        </row>
      </sheetData>
      <sheetData sheetId="2060">
        <row r="52">
          <cell r="B52" t="str">
            <v>Main Panel</v>
          </cell>
        </row>
      </sheetData>
      <sheetData sheetId="2061">
        <row r="52">
          <cell r="B52" t="str">
            <v>Main Panel</v>
          </cell>
        </row>
      </sheetData>
      <sheetData sheetId="2062">
        <row r="52">
          <cell r="B52" t="str">
            <v>Main Panel</v>
          </cell>
        </row>
      </sheetData>
      <sheetData sheetId="2063">
        <row r="52">
          <cell r="B52" t="str">
            <v>Main Panel</v>
          </cell>
        </row>
      </sheetData>
      <sheetData sheetId="2064">
        <row r="52">
          <cell r="B52" t="str">
            <v>Main Panel</v>
          </cell>
        </row>
      </sheetData>
      <sheetData sheetId="2065">
        <row r="52">
          <cell r="B52" t="str">
            <v>Main Panel</v>
          </cell>
        </row>
      </sheetData>
      <sheetData sheetId="2066">
        <row r="52">
          <cell r="B52" t="str">
            <v>Main Panel</v>
          </cell>
        </row>
      </sheetData>
      <sheetData sheetId="2067">
        <row r="52">
          <cell r="B52" t="str">
            <v>Main Panel</v>
          </cell>
        </row>
      </sheetData>
      <sheetData sheetId="2068">
        <row r="52">
          <cell r="B52" t="str">
            <v>Main Panel</v>
          </cell>
        </row>
      </sheetData>
      <sheetData sheetId="2069">
        <row r="52">
          <cell r="B52" t="str">
            <v>Main Panel</v>
          </cell>
        </row>
      </sheetData>
      <sheetData sheetId="2070">
        <row r="52">
          <cell r="B52" t="str">
            <v>Main Panel</v>
          </cell>
        </row>
      </sheetData>
      <sheetData sheetId="2071">
        <row r="52">
          <cell r="B52" t="str">
            <v>Main Panel</v>
          </cell>
        </row>
      </sheetData>
      <sheetData sheetId="2072">
        <row r="52">
          <cell r="B52" t="str">
            <v>Main Panel</v>
          </cell>
        </row>
      </sheetData>
      <sheetData sheetId="2073">
        <row r="52">
          <cell r="B52" t="str">
            <v>Main Panel</v>
          </cell>
        </row>
      </sheetData>
      <sheetData sheetId="2074">
        <row r="52">
          <cell r="B52" t="str">
            <v>Main Panel</v>
          </cell>
        </row>
      </sheetData>
      <sheetData sheetId="2075">
        <row r="52">
          <cell r="B52" t="str">
            <v>Main Panel</v>
          </cell>
        </row>
      </sheetData>
      <sheetData sheetId="2076">
        <row r="52">
          <cell r="B52" t="str">
            <v>Main Panel</v>
          </cell>
        </row>
      </sheetData>
      <sheetData sheetId="2077">
        <row r="52">
          <cell r="B52" t="str">
            <v>Main Panel</v>
          </cell>
        </row>
      </sheetData>
      <sheetData sheetId="2078">
        <row r="52">
          <cell r="B52" t="str">
            <v>Main Panel</v>
          </cell>
        </row>
      </sheetData>
      <sheetData sheetId="2079">
        <row r="52">
          <cell r="B52" t="str">
            <v>Main Panel</v>
          </cell>
        </row>
      </sheetData>
      <sheetData sheetId="2080">
        <row r="52">
          <cell r="B52" t="str">
            <v>Main Panel</v>
          </cell>
        </row>
      </sheetData>
      <sheetData sheetId="2081">
        <row r="52">
          <cell r="B52" t="str">
            <v>Main Panel</v>
          </cell>
        </row>
      </sheetData>
      <sheetData sheetId="2082">
        <row r="52">
          <cell r="B52" t="str">
            <v>Main Panel</v>
          </cell>
        </row>
      </sheetData>
      <sheetData sheetId="2083">
        <row r="52">
          <cell r="B52" t="str">
            <v>Main Panel</v>
          </cell>
        </row>
      </sheetData>
      <sheetData sheetId="2084">
        <row r="52">
          <cell r="B52" t="str">
            <v>Main Panel</v>
          </cell>
        </row>
      </sheetData>
      <sheetData sheetId="2085">
        <row r="52">
          <cell r="B52" t="str">
            <v>Main Panel</v>
          </cell>
        </row>
      </sheetData>
      <sheetData sheetId="2086">
        <row r="52">
          <cell r="B52" t="str">
            <v>Main Panel</v>
          </cell>
        </row>
      </sheetData>
      <sheetData sheetId="2087">
        <row r="52">
          <cell r="B52" t="str">
            <v>Main Panel</v>
          </cell>
        </row>
      </sheetData>
      <sheetData sheetId="2088">
        <row r="52">
          <cell r="B52" t="str">
            <v>Main Panel</v>
          </cell>
        </row>
      </sheetData>
      <sheetData sheetId="2089">
        <row r="52">
          <cell r="B52" t="str">
            <v>Main Panel</v>
          </cell>
        </row>
      </sheetData>
      <sheetData sheetId="2090">
        <row r="52">
          <cell r="B52" t="str">
            <v>Main Panel</v>
          </cell>
        </row>
      </sheetData>
      <sheetData sheetId="2091">
        <row r="52">
          <cell r="B52" t="str">
            <v>Main Panel</v>
          </cell>
        </row>
      </sheetData>
      <sheetData sheetId="2092">
        <row r="52">
          <cell r="B52" t="str">
            <v>Main Panel</v>
          </cell>
        </row>
      </sheetData>
      <sheetData sheetId="2093">
        <row r="52">
          <cell r="B52" t="str">
            <v>Main Panel</v>
          </cell>
        </row>
      </sheetData>
      <sheetData sheetId="2094">
        <row r="52">
          <cell r="B52" t="str">
            <v>Main Panel</v>
          </cell>
        </row>
      </sheetData>
      <sheetData sheetId="2095">
        <row r="52">
          <cell r="B52" t="str">
            <v>Main Panel</v>
          </cell>
        </row>
      </sheetData>
      <sheetData sheetId="2096">
        <row r="52">
          <cell r="B52" t="str">
            <v>Main Panel</v>
          </cell>
        </row>
      </sheetData>
      <sheetData sheetId="2097">
        <row r="52">
          <cell r="B52" t="str">
            <v>Main Panel</v>
          </cell>
        </row>
      </sheetData>
      <sheetData sheetId="2098">
        <row r="52">
          <cell r="B52" t="str">
            <v>Main Panel</v>
          </cell>
        </row>
      </sheetData>
      <sheetData sheetId="2099">
        <row r="52">
          <cell r="B52" t="str">
            <v>Main Panel</v>
          </cell>
        </row>
      </sheetData>
      <sheetData sheetId="2100">
        <row r="52">
          <cell r="B52" t="str">
            <v>Main Panel</v>
          </cell>
        </row>
      </sheetData>
      <sheetData sheetId="2101">
        <row r="52">
          <cell r="B52" t="str">
            <v>Main Panel</v>
          </cell>
        </row>
      </sheetData>
      <sheetData sheetId="2102">
        <row r="52">
          <cell r="B52" t="str">
            <v>Main Panel</v>
          </cell>
        </row>
      </sheetData>
      <sheetData sheetId="2103">
        <row r="52">
          <cell r="B52" t="str">
            <v>Main Panel</v>
          </cell>
        </row>
      </sheetData>
      <sheetData sheetId="2104">
        <row r="52">
          <cell r="B52" t="str">
            <v>Main Panel</v>
          </cell>
        </row>
      </sheetData>
      <sheetData sheetId="2105">
        <row r="52">
          <cell r="B52" t="str">
            <v>Main Panel</v>
          </cell>
        </row>
      </sheetData>
      <sheetData sheetId="2106">
        <row r="52">
          <cell r="B52" t="str">
            <v>Main Panel</v>
          </cell>
        </row>
      </sheetData>
      <sheetData sheetId="2107">
        <row r="52">
          <cell r="B52" t="str">
            <v>Main Panel</v>
          </cell>
        </row>
      </sheetData>
      <sheetData sheetId="2108">
        <row r="52">
          <cell r="B52" t="str">
            <v>Main Panel</v>
          </cell>
        </row>
      </sheetData>
      <sheetData sheetId="2109">
        <row r="52">
          <cell r="B52" t="str">
            <v>Main Panel</v>
          </cell>
        </row>
      </sheetData>
      <sheetData sheetId="2110">
        <row r="52">
          <cell r="B52" t="str">
            <v>Main Panel</v>
          </cell>
        </row>
      </sheetData>
      <sheetData sheetId="2111">
        <row r="52">
          <cell r="B52" t="str">
            <v>Main Panel</v>
          </cell>
        </row>
      </sheetData>
      <sheetData sheetId="2112">
        <row r="52">
          <cell r="B52" t="str">
            <v>Main Panel</v>
          </cell>
        </row>
      </sheetData>
      <sheetData sheetId="2113">
        <row r="52">
          <cell r="B52" t="str">
            <v>Main Panel</v>
          </cell>
        </row>
      </sheetData>
      <sheetData sheetId="2114">
        <row r="52">
          <cell r="B52" t="str">
            <v>Main Panel</v>
          </cell>
        </row>
      </sheetData>
      <sheetData sheetId="2115">
        <row r="52">
          <cell r="B52" t="str">
            <v>Main Panel</v>
          </cell>
        </row>
      </sheetData>
      <sheetData sheetId="2116">
        <row r="52">
          <cell r="B52" t="str">
            <v>Main Panel</v>
          </cell>
        </row>
      </sheetData>
      <sheetData sheetId="2117">
        <row r="52">
          <cell r="B52" t="str">
            <v>Main Panel</v>
          </cell>
        </row>
      </sheetData>
      <sheetData sheetId="2118">
        <row r="52">
          <cell r="B52" t="str">
            <v>Main Panel</v>
          </cell>
        </row>
      </sheetData>
      <sheetData sheetId="2119">
        <row r="52">
          <cell r="B52" t="str">
            <v>Main Panel</v>
          </cell>
        </row>
      </sheetData>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ow r="52">
          <cell r="B52" t="str">
            <v>Main Panel</v>
          </cell>
        </row>
      </sheetData>
      <sheetData sheetId="2194">
        <row r="52">
          <cell r="B52" t="str">
            <v>Main Panel</v>
          </cell>
        </row>
      </sheetData>
      <sheetData sheetId="2195">
        <row r="52">
          <cell r="B52" t="str">
            <v>Main Panel</v>
          </cell>
        </row>
      </sheetData>
      <sheetData sheetId="2196">
        <row r="52">
          <cell r="B52" t="str">
            <v>Main Panel</v>
          </cell>
        </row>
      </sheetData>
      <sheetData sheetId="2197">
        <row r="52">
          <cell r="B52" t="str">
            <v>Main Panel</v>
          </cell>
        </row>
      </sheetData>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ow r="52">
          <cell r="B52" t="str">
            <v>Main Panel</v>
          </cell>
        </row>
      </sheetData>
      <sheetData sheetId="2319">
        <row r="52">
          <cell r="B52" t="str">
            <v>Main Panel</v>
          </cell>
        </row>
      </sheetData>
      <sheetData sheetId="2320">
        <row r="52">
          <cell r="B52" t="str">
            <v>Main Panel</v>
          </cell>
        </row>
      </sheetData>
      <sheetData sheetId="2321">
        <row r="52">
          <cell r="B52" t="str">
            <v>Main Panel</v>
          </cell>
        </row>
      </sheetData>
      <sheetData sheetId="2322">
        <row r="52">
          <cell r="B52" t="str">
            <v>Main Panel</v>
          </cell>
        </row>
      </sheetData>
      <sheetData sheetId="2323">
        <row r="52">
          <cell r="B52" t="str">
            <v>Main Panel</v>
          </cell>
        </row>
      </sheetData>
      <sheetData sheetId="2324">
        <row r="52">
          <cell r="B52" t="str">
            <v>Main Panel</v>
          </cell>
        </row>
      </sheetData>
      <sheetData sheetId="2325">
        <row r="52">
          <cell r="B52" t="str">
            <v>Main Panel</v>
          </cell>
        </row>
      </sheetData>
      <sheetData sheetId="2326">
        <row r="52">
          <cell r="B52" t="str">
            <v>Main Panel</v>
          </cell>
        </row>
      </sheetData>
      <sheetData sheetId="2327">
        <row r="52">
          <cell r="B52" t="str">
            <v>Main Panel</v>
          </cell>
        </row>
      </sheetData>
      <sheetData sheetId="2328">
        <row r="52">
          <cell r="B52" t="str">
            <v>Main Panel</v>
          </cell>
        </row>
      </sheetData>
      <sheetData sheetId="2329">
        <row r="52">
          <cell r="B52" t="str">
            <v>Main Panel</v>
          </cell>
        </row>
      </sheetData>
      <sheetData sheetId="2330">
        <row r="52">
          <cell r="B52" t="str">
            <v>Main Panel</v>
          </cell>
        </row>
      </sheetData>
      <sheetData sheetId="2331">
        <row r="52">
          <cell r="B52" t="str">
            <v>Main Panel</v>
          </cell>
        </row>
      </sheetData>
      <sheetData sheetId="2332">
        <row r="52">
          <cell r="B52" t="str">
            <v>Main Panel</v>
          </cell>
        </row>
      </sheetData>
      <sheetData sheetId="2333">
        <row r="52">
          <cell r="B52" t="str">
            <v>Main Panel</v>
          </cell>
        </row>
      </sheetData>
      <sheetData sheetId="2334">
        <row r="52">
          <cell r="B52" t="str">
            <v>Main Panel</v>
          </cell>
        </row>
      </sheetData>
      <sheetData sheetId="2335">
        <row r="52">
          <cell r="B52" t="str">
            <v>Main Panel</v>
          </cell>
        </row>
      </sheetData>
      <sheetData sheetId="2336">
        <row r="52">
          <cell r="B52" t="str">
            <v>Main Panel</v>
          </cell>
        </row>
      </sheetData>
      <sheetData sheetId="2337">
        <row r="52">
          <cell r="B52" t="str">
            <v>Main Panel</v>
          </cell>
        </row>
      </sheetData>
      <sheetData sheetId="2338">
        <row r="52">
          <cell r="B52" t="str">
            <v>Main Panel</v>
          </cell>
        </row>
      </sheetData>
      <sheetData sheetId="2339">
        <row r="52">
          <cell r="B52" t="str">
            <v>Main Panel</v>
          </cell>
        </row>
      </sheetData>
      <sheetData sheetId="2340">
        <row r="52">
          <cell r="B52" t="str">
            <v>Main Panel</v>
          </cell>
        </row>
      </sheetData>
      <sheetData sheetId="2341">
        <row r="52">
          <cell r="B52" t="str">
            <v>Main Panel</v>
          </cell>
        </row>
      </sheetData>
      <sheetData sheetId="2342">
        <row r="52">
          <cell r="B52" t="str">
            <v>Main Panel</v>
          </cell>
        </row>
      </sheetData>
      <sheetData sheetId="2343">
        <row r="52">
          <cell r="B52" t="str">
            <v>Main Panel</v>
          </cell>
        </row>
      </sheetData>
      <sheetData sheetId="2344">
        <row r="52">
          <cell r="B52" t="str">
            <v>Main Panel</v>
          </cell>
        </row>
      </sheetData>
      <sheetData sheetId="2345">
        <row r="52">
          <cell r="B52" t="str">
            <v>Main Panel</v>
          </cell>
        </row>
      </sheetData>
      <sheetData sheetId="2346">
        <row r="52">
          <cell r="B52" t="str">
            <v>Main Panel</v>
          </cell>
        </row>
      </sheetData>
      <sheetData sheetId="2347">
        <row r="52">
          <cell r="B52" t="str">
            <v>Main Panel</v>
          </cell>
        </row>
      </sheetData>
      <sheetData sheetId="2348">
        <row r="52">
          <cell r="B52" t="str">
            <v>Main Panel</v>
          </cell>
        </row>
      </sheetData>
      <sheetData sheetId="2349">
        <row r="52">
          <cell r="B52" t="str">
            <v>Main Panel</v>
          </cell>
        </row>
      </sheetData>
      <sheetData sheetId="2350">
        <row r="52">
          <cell r="B52" t="str">
            <v>Main Panel</v>
          </cell>
        </row>
      </sheetData>
      <sheetData sheetId="2351">
        <row r="52">
          <cell r="B52" t="str">
            <v>Main Panel</v>
          </cell>
        </row>
      </sheetData>
      <sheetData sheetId="2352">
        <row r="52">
          <cell r="B52" t="str">
            <v>Main Panel</v>
          </cell>
        </row>
      </sheetData>
      <sheetData sheetId="2353">
        <row r="52">
          <cell r="B52" t="str">
            <v>Main Panel</v>
          </cell>
        </row>
      </sheetData>
      <sheetData sheetId="2354">
        <row r="52">
          <cell r="B52" t="str">
            <v>Main Panel</v>
          </cell>
        </row>
      </sheetData>
      <sheetData sheetId="2355">
        <row r="52">
          <cell r="B52" t="str">
            <v>Main Panel</v>
          </cell>
        </row>
      </sheetData>
      <sheetData sheetId="2356">
        <row r="52">
          <cell r="B52" t="str">
            <v>Main Panel</v>
          </cell>
        </row>
      </sheetData>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ow r="52">
          <cell r="B52" t="str">
            <v>Main Panel</v>
          </cell>
        </row>
      </sheetData>
      <sheetData sheetId="2469">
        <row r="52">
          <cell r="B52" t="str">
            <v>Main Panel</v>
          </cell>
        </row>
      </sheetData>
      <sheetData sheetId="2470">
        <row r="52">
          <cell r="B52" t="str">
            <v>Main Panel</v>
          </cell>
        </row>
      </sheetData>
      <sheetData sheetId="2471">
        <row r="52">
          <cell r="B52" t="str">
            <v>Main Panel</v>
          </cell>
        </row>
      </sheetData>
      <sheetData sheetId="2472">
        <row r="52">
          <cell r="B52" t="str">
            <v>Main Panel</v>
          </cell>
        </row>
      </sheetData>
      <sheetData sheetId="2473">
        <row r="52">
          <cell r="B52" t="str">
            <v>Main Panel</v>
          </cell>
        </row>
      </sheetData>
      <sheetData sheetId="2474">
        <row r="52">
          <cell r="B52" t="str">
            <v>Main Panel</v>
          </cell>
        </row>
      </sheetData>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ow r="52">
          <cell r="B52" t="str">
            <v>Main Panel</v>
          </cell>
        </row>
      </sheetData>
      <sheetData sheetId="2709">
        <row r="52">
          <cell r="B52" t="str">
            <v>Main Panel</v>
          </cell>
        </row>
      </sheetData>
      <sheetData sheetId="2710">
        <row r="52">
          <cell r="B52" t="str">
            <v>Main Panel</v>
          </cell>
        </row>
      </sheetData>
      <sheetData sheetId="2711">
        <row r="52">
          <cell r="B52" t="str">
            <v>Main Panel</v>
          </cell>
        </row>
      </sheetData>
      <sheetData sheetId="2712">
        <row r="52">
          <cell r="B52" t="str">
            <v>Main Panel</v>
          </cell>
        </row>
      </sheetData>
      <sheetData sheetId="2713">
        <row r="52">
          <cell r="B52" t="str">
            <v>Main Panel</v>
          </cell>
        </row>
      </sheetData>
      <sheetData sheetId="2714">
        <row r="52">
          <cell r="B52" t="str">
            <v>Main Panel</v>
          </cell>
        </row>
      </sheetData>
      <sheetData sheetId="2715">
        <row r="52">
          <cell r="B52" t="str">
            <v>Main Panel</v>
          </cell>
        </row>
      </sheetData>
      <sheetData sheetId="2716">
        <row r="52">
          <cell r="B52" t="str">
            <v>Main Panel</v>
          </cell>
        </row>
      </sheetData>
      <sheetData sheetId="2717">
        <row r="52">
          <cell r="B52" t="str">
            <v>Main Panel</v>
          </cell>
        </row>
      </sheetData>
      <sheetData sheetId="2718">
        <row r="52">
          <cell r="B52" t="str">
            <v>Main Panel</v>
          </cell>
        </row>
      </sheetData>
      <sheetData sheetId="2719">
        <row r="52">
          <cell r="B52" t="str">
            <v>Main Panel</v>
          </cell>
        </row>
      </sheetData>
      <sheetData sheetId="2720">
        <row r="52">
          <cell r="B52" t="str">
            <v>Main Panel</v>
          </cell>
        </row>
      </sheetData>
      <sheetData sheetId="2721">
        <row r="52">
          <cell r="B52" t="str">
            <v>Main Panel</v>
          </cell>
        </row>
      </sheetData>
      <sheetData sheetId="2722">
        <row r="52">
          <cell r="B52" t="str">
            <v>Main Panel</v>
          </cell>
        </row>
      </sheetData>
      <sheetData sheetId="2723">
        <row r="52">
          <cell r="B52" t="str">
            <v>Main Panel</v>
          </cell>
        </row>
      </sheetData>
      <sheetData sheetId="2724">
        <row r="52">
          <cell r="B52" t="str">
            <v>Main Panel</v>
          </cell>
        </row>
      </sheetData>
      <sheetData sheetId="2725">
        <row r="52">
          <cell r="B52" t="str">
            <v>Main Panel</v>
          </cell>
        </row>
      </sheetData>
      <sheetData sheetId="2726">
        <row r="52">
          <cell r="B52" t="str">
            <v>Main Panel</v>
          </cell>
        </row>
      </sheetData>
      <sheetData sheetId="2727">
        <row r="52">
          <cell r="B52" t="str">
            <v>Main Panel</v>
          </cell>
        </row>
      </sheetData>
      <sheetData sheetId="2728">
        <row r="52">
          <cell r="B52" t="str">
            <v>Main Panel</v>
          </cell>
        </row>
      </sheetData>
      <sheetData sheetId="2729">
        <row r="52">
          <cell r="B52" t="str">
            <v>Main Panel</v>
          </cell>
        </row>
      </sheetData>
      <sheetData sheetId="2730">
        <row r="52">
          <cell r="B52" t="str">
            <v>Main Panel</v>
          </cell>
        </row>
      </sheetData>
      <sheetData sheetId="2731">
        <row r="52">
          <cell r="B52" t="str">
            <v>Main Panel</v>
          </cell>
        </row>
      </sheetData>
      <sheetData sheetId="2732">
        <row r="52">
          <cell r="B52" t="str">
            <v>Main Panel</v>
          </cell>
        </row>
      </sheetData>
      <sheetData sheetId="2733">
        <row r="52">
          <cell r="B52" t="str">
            <v>Main Panel</v>
          </cell>
        </row>
      </sheetData>
      <sheetData sheetId="2734">
        <row r="52">
          <cell r="B52" t="str">
            <v>Main Panel</v>
          </cell>
        </row>
      </sheetData>
      <sheetData sheetId="2735">
        <row r="52">
          <cell r="B52" t="str">
            <v>Main Panel</v>
          </cell>
        </row>
      </sheetData>
      <sheetData sheetId="2736">
        <row r="52">
          <cell r="B52" t="str">
            <v>Main Panel</v>
          </cell>
        </row>
      </sheetData>
      <sheetData sheetId="2737">
        <row r="52">
          <cell r="B52" t="str">
            <v>Main Panel</v>
          </cell>
        </row>
      </sheetData>
      <sheetData sheetId="2738">
        <row r="52">
          <cell r="B52" t="str">
            <v>Main Panel</v>
          </cell>
        </row>
      </sheetData>
      <sheetData sheetId="2739">
        <row r="52">
          <cell r="B52" t="str">
            <v>Main Panel</v>
          </cell>
        </row>
      </sheetData>
      <sheetData sheetId="2740">
        <row r="52">
          <cell r="B52" t="str">
            <v>Main Panel</v>
          </cell>
        </row>
      </sheetData>
      <sheetData sheetId="2741">
        <row r="52">
          <cell r="B52" t="str">
            <v>Main Panel</v>
          </cell>
        </row>
      </sheetData>
      <sheetData sheetId="2742">
        <row r="52">
          <cell r="B52" t="str">
            <v>Main Panel</v>
          </cell>
        </row>
      </sheetData>
      <sheetData sheetId="2743">
        <row r="52">
          <cell r="B52" t="str">
            <v>Main Panel</v>
          </cell>
        </row>
      </sheetData>
      <sheetData sheetId="2744">
        <row r="52">
          <cell r="B52" t="str">
            <v>Main Panel</v>
          </cell>
        </row>
      </sheetData>
      <sheetData sheetId="2745">
        <row r="52">
          <cell r="B52" t="str">
            <v>Main Panel</v>
          </cell>
        </row>
      </sheetData>
      <sheetData sheetId="2746">
        <row r="52">
          <cell r="B52" t="str">
            <v>Main Panel</v>
          </cell>
        </row>
      </sheetData>
      <sheetData sheetId="2747">
        <row r="52">
          <cell r="B52" t="str">
            <v>Main Panel</v>
          </cell>
        </row>
      </sheetData>
      <sheetData sheetId="2748">
        <row r="52">
          <cell r="B52" t="str">
            <v>Main Panel</v>
          </cell>
        </row>
      </sheetData>
      <sheetData sheetId="2749">
        <row r="52">
          <cell r="B52" t="str">
            <v>Main Panel</v>
          </cell>
        </row>
      </sheetData>
      <sheetData sheetId="2750">
        <row r="52">
          <cell r="B52" t="str">
            <v>Main Panel</v>
          </cell>
        </row>
      </sheetData>
      <sheetData sheetId="2751">
        <row r="52">
          <cell r="B52" t="str">
            <v>Main Panel</v>
          </cell>
        </row>
      </sheetData>
      <sheetData sheetId="2752">
        <row r="52">
          <cell r="B52" t="str">
            <v>Main Panel</v>
          </cell>
        </row>
      </sheetData>
      <sheetData sheetId="2753">
        <row r="52">
          <cell r="B52" t="str">
            <v>Main Panel</v>
          </cell>
        </row>
      </sheetData>
      <sheetData sheetId="2754">
        <row r="52">
          <cell r="B52" t="str">
            <v>Main Panel</v>
          </cell>
        </row>
      </sheetData>
      <sheetData sheetId="2755">
        <row r="52">
          <cell r="B52" t="str">
            <v>Main Panel</v>
          </cell>
        </row>
      </sheetData>
      <sheetData sheetId="2756">
        <row r="52">
          <cell r="B52" t="str">
            <v>Main Panel</v>
          </cell>
        </row>
      </sheetData>
      <sheetData sheetId="2757">
        <row r="52">
          <cell r="B52" t="str">
            <v>Main Panel</v>
          </cell>
        </row>
      </sheetData>
      <sheetData sheetId="2758">
        <row r="52">
          <cell r="B52" t="str">
            <v>Main Panel</v>
          </cell>
        </row>
      </sheetData>
      <sheetData sheetId="2759">
        <row r="52">
          <cell r="B52" t="str">
            <v>Main Panel</v>
          </cell>
        </row>
      </sheetData>
      <sheetData sheetId="2760">
        <row r="52">
          <cell r="B52" t="str">
            <v>Main Panel</v>
          </cell>
        </row>
      </sheetData>
      <sheetData sheetId="2761">
        <row r="52">
          <cell r="B52" t="str">
            <v>Main Panel</v>
          </cell>
        </row>
      </sheetData>
      <sheetData sheetId="2762">
        <row r="52">
          <cell r="B52" t="str">
            <v>Main Panel</v>
          </cell>
        </row>
      </sheetData>
      <sheetData sheetId="2763">
        <row r="52">
          <cell r="B52" t="str">
            <v>Main Panel</v>
          </cell>
        </row>
      </sheetData>
      <sheetData sheetId="2764">
        <row r="52">
          <cell r="B52" t="str">
            <v>Main Panel</v>
          </cell>
        </row>
      </sheetData>
      <sheetData sheetId="2765">
        <row r="52">
          <cell r="B52" t="str">
            <v>Main Panel</v>
          </cell>
        </row>
      </sheetData>
      <sheetData sheetId="2766">
        <row r="52">
          <cell r="B52" t="str">
            <v>Main Panel</v>
          </cell>
        </row>
      </sheetData>
      <sheetData sheetId="2767">
        <row r="52">
          <cell r="B52" t="str">
            <v>Main Panel</v>
          </cell>
        </row>
      </sheetData>
      <sheetData sheetId="2768">
        <row r="52">
          <cell r="B52" t="str">
            <v>Main Panel</v>
          </cell>
        </row>
      </sheetData>
      <sheetData sheetId="2769">
        <row r="52">
          <cell r="B52" t="str">
            <v>Main Panel</v>
          </cell>
        </row>
      </sheetData>
      <sheetData sheetId="2770">
        <row r="52">
          <cell r="B52" t="str">
            <v>Main Panel</v>
          </cell>
        </row>
      </sheetData>
      <sheetData sheetId="2771">
        <row r="52">
          <cell r="B52" t="str">
            <v>Main Panel</v>
          </cell>
        </row>
      </sheetData>
      <sheetData sheetId="2772">
        <row r="52">
          <cell r="B52" t="str">
            <v>Main Panel</v>
          </cell>
        </row>
      </sheetData>
      <sheetData sheetId="2773">
        <row r="52">
          <cell r="B52" t="str">
            <v>Main Panel</v>
          </cell>
        </row>
      </sheetData>
      <sheetData sheetId="2774">
        <row r="52">
          <cell r="B52" t="str">
            <v>Main Panel</v>
          </cell>
        </row>
      </sheetData>
      <sheetData sheetId="2775">
        <row r="52">
          <cell r="B52" t="str">
            <v>Main Panel</v>
          </cell>
        </row>
      </sheetData>
      <sheetData sheetId="2776">
        <row r="52">
          <cell r="B52" t="str">
            <v>Main Panel</v>
          </cell>
        </row>
      </sheetData>
      <sheetData sheetId="2777">
        <row r="52">
          <cell r="B52" t="str">
            <v>Main Panel</v>
          </cell>
        </row>
      </sheetData>
      <sheetData sheetId="2778">
        <row r="52">
          <cell r="B52" t="str">
            <v>Main Panel</v>
          </cell>
        </row>
      </sheetData>
      <sheetData sheetId="2779">
        <row r="52">
          <cell r="B52" t="str">
            <v>Main Panel</v>
          </cell>
        </row>
      </sheetData>
      <sheetData sheetId="2780">
        <row r="52">
          <cell r="B52" t="str">
            <v>Main Panel</v>
          </cell>
        </row>
      </sheetData>
      <sheetData sheetId="2781">
        <row r="52">
          <cell r="B52" t="str">
            <v>Main Panel</v>
          </cell>
        </row>
      </sheetData>
      <sheetData sheetId="2782">
        <row r="52">
          <cell r="B52" t="str">
            <v>Main Panel</v>
          </cell>
        </row>
      </sheetData>
      <sheetData sheetId="2783">
        <row r="52">
          <cell r="B52" t="str">
            <v>Main Panel</v>
          </cell>
        </row>
      </sheetData>
      <sheetData sheetId="2784">
        <row r="52">
          <cell r="B52" t="str">
            <v>Main Panel</v>
          </cell>
        </row>
      </sheetData>
      <sheetData sheetId="2785">
        <row r="52">
          <cell r="B52" t="str">
            <v>Main Panel</v>
          </cell>
        </row>
      </sheetData>
      <sheetData sheetId="2786">
        <row r="52">
          <cell r="B52" t="str">
            <v>Main Panel</v>
          </cell>
        </row>
      </sheetData>
      <sheetData sheetId="2787">
        <row r="52">
          <cell r="B52" t="str">
            <v>Main Panel</v>
          </cell>
        </row>
      </sheetData>
      <sheetData sheetId="2788">
        <row r="52">
          <cell r="B52" t="str">
            <v>Main Panel</v>
          </cell>
        </row>
      </sheetData>
      <sheetData sheetId="2789">
        <row r="52">
          <cell r="B52" t="str">
            <v>Main Panel</v>
          </cell>
        </row>
      </sheetData>
      <sheetData sheetId="2790">
        <row r="52">
          <cell r="B52" t="str">
            <v>Main Panel</v>
          </cell>
        </row>
      </sheetData>
      <sheetData sheetId="2791">
        <row r="52">
          <cell r="B52" t="str">
            <v>Main Panel</v>
          </cell>
        </row>
      </sheetData>
      <sheetData sheetId="2792">
        <row r="52">
          <cell r="B52" t="str">
            <v>Main Panel</v>
          </cell>
        </row>
      </sheetData>
      <sheetData sheetId="2793">
        <row r="52">
          <cell r="B52" t="str">
            <v>Main Panel</v>
          </cell>
        </row>
      </sheetData>
      <sheetData sheetId="2794">
        <row r="52">
          <cell r="B52" t="str">
            <v>Main Panel</v>
          </cell>
        </row>
      </sheetData>
      <sheetData sheetId="2795">
        <row r="52">
          <cell r="B52" t="str">
            <v>Main Panel</v>
          </cell>
        </row>
      </sheetData>
      <sheetData sheetId="2796">
        <row r="52">
          <cell r="B52" t="str">
            <v>Main Panel</v>
          </cell>
        </row>
      </sheetData>
      <sheetData sheetId="2797">
        <row r="52">
          <cell r="B52" t="str">
            <v>Main Panel</v>
          </cell>
        </row>
      </sheetData>
      <sheetData sheetId="2798">
        <row r="52">
          <cell r="B52" t="str">
            <v>Main Panel</v>
          </cell>
        </row>
      </sheetData>
      <sheetData sheetId="2799">
        <row r="52">
          <cell r="B52" t="str">
            <v>Main Panel</v>
          </cell>
        </row>
      </sheetData>
      <sheetData sheetId="2800">
        <row r="52">
          <cell r="B52" t="str">
            <v>Main Panel</v>
          </cell>
        </row>
      </sheetData>
      <sheetData sheetId="2801">
        <row r="52">
          <cell r="B52" t="str">
            <v>Main Panel</v>
          </cell>
        </row>
      </sheetData>
      <sheetData sheetId="2802">
        <row r="52">
          <cell r="B52" t="str">
            <v>Main Panel</v>
          </cell>
        </row>
      </sheetData>
      <sheetData sheetId="2803">
        <row r="52">
          <cell r="B52" t="str">
            <v>Main Panel</v>
          </cell>
        </row>
      </sheetData>
      <sheetData sheetId="2804">
        <row r="52">
          <cell r="B52" t="str">
            <v>Main Panel</v>
          </cell>
        </row>
      </sheetData>
      <sheetData sheetId="2805">
        <row r="52">
          <cell r="B52" t="str">
            <v>Main Panel</v>
          </cell>
        </row>
      </sheetData>
      <sheetData sheetId="2806">
        <row r="52">
          <cell r="B52" t="str">
            <v>Main Panel</v>
          </cell>
        </row>
      </sheetData>
      <sheetData sheetId="2807">
        <row r="52">
          <cell r="B52" t="str">
            <v>Main Panel</v>
          </cell>
        </row>
      </sheetData>
      <sheetData sheetId="2808">
        <row r="52">
          <cell r="B52" t="str">
            <v>Main Panel</v>
          </cell>
        </row>
      </sheetData>
      <sheetData sheetId="2809">
        <row r="52">
          <cell r="B52" t="str">
            <v>Main Panel</v>
          </cell>
        </row>
      </sheetData>
      <sheetData sheetId="2810">
        <row r="52">
          <cell r="B52" t="str">
            <v>Main Panel</v>
          </cell>
        </row>
      </sheetData>
      <sheetData sheetId="2811">
        <row r="52">
          <cell r="B52" t="str">
            <v>Main Panel</v>
          </cell>
        </row>
      </sheetData>
      <sheetData sheetId="2812">
        <row r="52">
          <cell r="B52" t="str">
            <v>Main Panel</v>
          </cell>
        </row>
      </sheetData>
      <sheetData sheetId="2813">
        <row r="52">
          <cell r="B52" t="str">
            <v>Main Panel</v>
          </cell>
        </row>
      </sheetData>
      <sheetData sheetId="2814">
        <row r="52">
          <cell r="B52" t="str">
            <v>Main Panel</v>
          </cell>
        </row>
      </sheetData>
      <sheetData sheetId="2815">
        <row r="52">
          <cell r="B52" t="str">
            <v>Main Panel</v>
          </cell>
        </row>
      </sheetData>
      <sheetData sheetId="2816">
        <row r="52">
          <cell r="B52" t="str">
            <v>Main Panel</v>
          </cell>
        </row>
      </sheetData>
      <sheetData sheetId="2817">
        <row r="52">
          <cell r="B52" t="str">
            <v>Main Panel</v>
          </cell>
        </row>
      </sheetData>
      <sheetData sheetId="2818">
        <row r="52">
          <cell r="B52" t="str">
            <v>Main Panel</v>
          </cell>
        </row>
      </sheetData>
      <sheetData sheetId="2819">
        <row r="52">
          <cell r="B52" t="str">
            <v>Main Panel</v>
          </cell>
        </row>
      </sheetData>
      <sheetData sheetId="2820">
        <row r="52">
          <cell r="B52" t="str">
            <v>Main Panel</v>
          </cell>
        </row>
      </sheetData>
      <sheetData sheetId="2821">
        <row r="52">
          <cell r="B52" t="str">
            <v>Main Panel</v>
          </cell>
        </row>
      </sheetData>
      <sheetData sheetId="2822">
        <row r="52">
          <cell r="B52" t="str">
            <v>Main Panel</v>
          </cell>
        </row>
      </sheetData>
      <sheetData sheetId="2823">
        <row r="52">
          <cell r="B52" t="str">
            <v>Main Panel</v>
          </cell>
        </row>
      </sheetData>
      <sheetData sheetId="2824">
        <row r="52">
          <cell r="B52" t="str">
            <v>Main Panel</v>
          </cell>
        </row>
      </sheetData>
      <sheetData sheetId="2825">
        <row r="52">
          <cell r="B52" t="str">
            <v>Main Panel</v>
          </cell>
        </row>
      </sheetData>
      <sheetData sheetId="2826">
        <row r="52">
          <cell r="B52" t="str">
            <v>Main Panel</v>
          </cell>
        </row>
      </sheetData>
      <sheetData sheetId="2827">
        <row r="52">
          <cell r="B52" t="str">
            <v>Main Panel</v>
          </cell>
        </row>
      </sheetData>
      <sheetData sheetId="2828">
        <row r="52">
          <cell r="B52" t="str">
            <v>Main Panel</v>
          </cell>
        </row>
      </sheetData>
      <sheetData sheetId="2829">
        <row r="52">
          <cell r="B52" t="str">
            <v>Main Panel</v>
          </cell>
        </row>
      </sheetData>
      <sheetData sheetId="2830">
        <row r="52">
          <cell r="B52" t="str">
            <v>Main Panel</v>
          </cell>
        </row>
      </sheetData>
      <sheetData sheetId="2831">
        <row r="52">
          <cell r="B52" t="str">
            <v>Main Panel</v>
          </cell>
        </row>
      </sheetData>
      <sheetData sheetId="2832">
        <row r="52">
          <cell r="B52" t="str">
            <v>Main Panel</v>
          </cell>
        </row>
      </sheetData>
      <sheetData sheetId="2833">
        <row r="52">
          <cell r="B52" t="str">
            <v>Main Panel</v>
          </cell>
        </row>
      </sheetData>
      <sheetData sheetId="2834">
        <row r="52">
          <cell r="B52" t="str">
            <v>Main Panel</v>
          </cell>
        </row>
      </sheetData>
      <sheetData sheetId="2835">
        <row r="52">
          <cell r="B52" t="str">
            <v>Main Panel</v>
          </cell>
        </row>
      </sheetData>
      <sheetData sheetId="2836">
        <row r="52">
          <cell r="B52" t="str">
            <v>Main Panel</v>
          </cell>
        </row>
      </sheetData>
      <sheetData sheetId="2837">
        <row r="52">
          <cell r="B52" t="str">
            <v>Main Panel</v>
          </cell>
        </row>
      </sheetData>
      <sheetData sheetId="2838">
        <row r="52">
          <cell r="B52" t="str">
            <v>Main Panel</v>
          </cell>
        </row>
      </sheetData>
      <sheetData sheetId="2839">
        <row r="52">
          <cell r="B52" t="str">
            <v>Main Panel</v>
          </cell>
        </row>
      </sheetData>
      <sheetData sheetId="2840">
        <row r="52">
          <cell r="B52" t="str">
            <v>Main Panel</v>
          </cell>
        </row>
      </sheetData>
      <sheetData sheetId="2841">
        <row r="52">
          <cell r="B52" t="str">
            <v>Main Panel</v>
          </cell>
        </row>
      </sheetData>
      <sheetData sheetId="2842">
        <row r="52">
          <cell r="B52" t="str">
            <v>Main Panel</v>
          </cell>
        </row>
      </sheetData>
      <sheetData sheetId="2843">
        <row r="52">
          <cell r="B52" t="str">
            <v>Main Panel</v>
          </cell>
        </row>
      </sheetData>
      <sheetData sheetId="2844">
        <row r="52">
          <cell r="B52" t="str">
            <v>Main Panel</v>
          </cell>
        </row>
      </sheetData>
      <sheetData sheetId="2845">
        <row r="52">
          <cell r="B52" t="str">
            <v>Main Panel</v>
          </cell>
        </row>
      </sheetData>
      <sheetData sheetId="2846">
        <row r="52">
          <cell r="B52" t="str">
            <v>Main Panel</v>
          </cell>
        </row>
      </sheetData>
      <sheetData sheetId="2847">
        <row r="52">
          <cell r="B52" t="str">
            <v>Main Panel</v>
          </cell>
        </row>
      </sheetData>
      <sheetData sheetId="2848">
        <row r="52">
          <cell r="B52" t="str">
            <v>Main Panel</v>
          </cell>
        </row>
      </sheetData>
      <sheetData sheetId="2849">
        <row r="52">
          <cell r="B52" t="str">
            <v>Main Panel</v>
          </cell>
        </row>
      </sheetData>
      <sheetData sheetId="2850">
        <row r="52">
          <cell r="B52" t="str">
            <v>Main Panel</v>
          </cell>
        </row>
      </sheetData>
      <sheetData sheetId="2851">
        <row r="52">
          <cell r="B52" t="str">
            <v>Main Panel</v>
          </cell>
        </row>
      </sheetData>
      <sheetData sheetId="2852">
        <row r="52">
          <cell r="B52" t="str">
            <v>Main Panel</v>
          </cell>
        </row>
      </sheetData>
      <sheetData sheetId="2853">
        <row r="52">
          <cell r="B52" t="str">
            <v>Main Panel</v>
          </cell>
        </row>
      </sheetData>
      <sheetData sheetId="2854">
        <row r="52">
          <cell r="B52" t="str">
            <v>Main Panel</v>
          </cell>
        </row>
      </sheetData>
      <sheetData sheetId="2855">
        <row r="52">
          <cell r="B52" t="str">
            <v>Main Panel</v>
          </cell>
        </row>
      </sheetData>
      <sheetData sheetId="2856">
        <row r="52">
          <cell r="B52" t="str">
            <v>Main Panel</v>
          </cell>
        </row>
      </sheetData>
      <sheetData sheetId="2857">
        <row r="52">
          <cell r="B52" t="str">
            <v>Main Panel</v>
          </cell>
        </row>
      </sheetData>
      <sheetData sheetId="2858">
        <row r="52">
          <cell r="B52" t="str">
            <v>Main Panel</v>
          </cell>
        </row>
      </sheetData>
      <sheetData sheetId="2859">
        <row r="52">
          <cell r="B52" t="str">
            <v>Main Panel</v>
          </cell>
        </row>
      </sheetData>
      <sheetData sheetId="2860">
        <row r="52">
          <cell r="B52" t="str">
            <v>Main Panel</v>
          </cell>
        </row>
      </sheetData>
      <sheetData sheetId="2861">
        <row r="52">
          <cell r="B52" t="str">
            <v>Main Panel</v>
          </cell>
        </row>
      </sheetData>
      <sheetData sheetId="2862">
        <row r="52">
          <cell r="B52" t="str">
            <v>Main Panel</v>
          </cell>
        </row>
      </sheetData>
      <sheetData sheetId="2863">
        <row r="52">
          <cell r="B52" t="str">
            <v>Main Panel</v>
          </cell>
        </row>
      </sheetData>
      <sheetData sheetId="2864">
        <row r="52">
          <cell r="B52" t="str">
            <v>Main Panel</v>
          </cell>
        </row>
      </sheetData>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ow r="52">
          <cell r="B52" t="str">
            <v>Main Panel</v>
          </cell>
        </row>
      </sheetData>
      <sheetData sheetId="3293">
        <row r="52">
          <cell r="B52" t="str">
            <v>Main Panel</v>
          </cell>
        </row>
      </sheetData>
      <sheetData sheetId="3294">
        <row r="52">
          <cell r="B52" t="str">
            <v>Main Panel</v>
          </cell>
        </row>
      </sheetData>
      <sheetData sheetId="3295">
        <row r="52">
          <cell r="B52" t="str">
            <v>Main Panel</v>
          </cell>
        </row>
      </sheetData>
      <sheetData sheetId="3296">
        <row r="52">
          <cell r="B52" t="str">
            <v>Main Panel</v>
          </cell>
        </row>
      </sheetData>
      <sheetData sheetId="3297">
        <row r="52">
          <cell r="B52" t="str">
            <v>Main Panel</v>
          </cell>
        </row>
      </sheetData>
      <sheetData sheetId="3298">
        <row r="52">
          <cell r="B52" t="str">
            <v>Main Panel</v>
          </cell>
        </row>
      </sheetData>
      <sheetData sheetId="3299">
        <row r="52">
          <cell r="B52" t="str">
            <v>Main Panel</v>
          </cell>
        </row>
      </sheetData>
      <sheetData sheetId="3300">
        <row r="52">
          <cell r="B52" t="str">
            <v>Main Panel</v>
          </cell>
        </row>
      </sheetData>
      <sheetData sheetId="3301">
        <row r="52">
          <cell r="B52" t="str">
            <v>Main Panel</v>
          </cell>
        </row>
      </sheetData>
      <sheetData sheetId="3302">
        <row r="52">
          <cell r="B52" t="str">
            <v>Main Panel</v>
          </cell>
        </row>
      </sheetData>
      <sheetData sheetId="3303">
        <row r="52">
          <cell r="B52" t="str">
            <v>Main Panel</v>
          </cell>
        </row>
      </sheetData>
      <sheetData sheetId="3304" refreshError="1"/>
      <sheetData sheetId="3305" refreshError="1"/>
      <sheetData sheetId="3306" refreshError="1"/>
      <sheetData sheetId="3307" refreshError="1"/>
      <sheetData sheetId="3308">
        <row r="52">
          <cell r="B52" t="str">
            <v>Main Panel</v>
          </cell>
        </row>
      </sheetData>
      <sheetData sheetId="3309">
        <row r="52">
          <cell r="B52" t="str">
            <v>Main Panel</v>
          </cell>
        </row>
      </sheetData>
      <sheetData sheetId="3310">
        <row r="52">
          <cell r="B52" t="str">
            <v>Main Panel</v>
          </cell>
        </row>
      </sheetData>
      <sheetData sheetId="3311">
        <row r="52">
          <cell r="B52" t="str">
            <v>Main Panel</v>
          </cell>
        </row>
      </sheetData>
      <sheetData sheetId="3312">
        <row r="52">
          <cell r="B52" t="str">
            <v>Main Panel</v>
          </cell>
        </row>
      </sheetData>
      <sheetData sheetId="3313">
        <row r="52">
          <cell r="B52" t="str">
            <v>Main Panel</v>
          </cell>
        </row>
      </sheetData>
      <sheetData sheetId="3314">
        <row r="52">
          <cell r="B52" t="str">
            <v>Main Panel</v>
          </cell>
        </row>
      </sheetData>
      <sheetData sheetId="3315">
        <row r="52">
          <cell r="B52" t="str">
            <v>Main Panel</v>
          </cell>
        </row>
      </sheetData>
      <sheetData sheetId="3316">
        <row r="52">
          <cell r="B52" t="str">
            <v>Main Panel</v>
          </cell>
        </row>
      </sheetData>
      <sheetData sheetId="3317">
        <row r="52">
          <cell r="B52" t="str">
            <v>Main Panel</v>
          </cell>
        </row>
      </sheetData>
      <sheetData sheetId="3318">
        <row r="52">
          <cell r="B52" t="str">
            <v>Main Panel</v>
          </cell>
        </row>
      </sheetData>
      <sheetData sheetId="3319">
        <row r="52">
          <cell r="B52" t="str">
            <v>Main Panel</v>
          </cell>
        </row>
      </sheetData>
      <sheetData sheetId="3320">
        <row r="52">
          <cell r="B52" t="str">
            <v>Main Panel</v>
          </cell>
        </row>
      </sheetData>
      <sheetData sheetId="3321">
        <row r="52">
          <cell r="B52" t="str">
            <v>Main Panel</v>
          </cell>
        </row>
      </sheetData>
      <sheetData sheetId="3322">
        <row r="52">
          <cell r="B52" t="str">
            <v>Main Panel</v>
          </cell>
        </row>
      </sheetData>
      <sheetData sheetId="3323">
        <row r="52">
          <cell r="B52" t="str">
            <v>Main Panel</v>
          </cell>
        </row>
      </sheetData>
      <sheetData sheetId="3324">
        <row r="52">
          <cell r="B52" t="str">
            <v>Main Panel</v>
          </cell>
        </row>
      </sheetData>
      <sheetData sheetId="3325">
        <row r="52">
          <cell r="B52" t="str">
            <v>Main Panel</v>
          </cell>
        </row>
      </sheetData>
      <sheetData sheetId="3326">
        <row r="52">
          <cell r="B52" t="str">
            <v>Main Panel</v>
          </cell>
        </row>
      </sheetData>
      <sheetData sheetId="3327">
        <row r="52">
          <cell r="B52" t="str">
            <v>Main Panel</v>
          </cell>
        </row>
      </sheetData>
      <sheetData sheetId="3328">
        <row r="52">
          <cell r="B52" t="str">
            <v>Main Panel</v>
          </cell>
        </row>
      </sheetData>
      <sheetData sheetId="3329">
        <row r="52">
          <cell r="B52" t="str">
            <v>Main Panel</v>
          </cell>
        </row>
      </sheetData>
      <sheetData sheetId="3330">
        <row r="52">
          <cell r="B52" t="str">
            <v>Main Panel</v>
          </cell>
        </row>
      </sheetData>
      <sheetData sheetId="3331">
        <row r="52">
          <cell r="B52" t="str">
            <v>Main Panel</v>
          </cell>
        </row>
      </sheetData>
      <sheetData sheetId="3332">
        <row r="52">
          <cell r="B52" t="str">
            <v>Main Panel</v>
          </cell>
        </row>
      </sheetData>
      <sheetData sheetId="3333">
        <row r="52">
          <cell r="B52" t="str">
            <v>Main Panel</v>
          </cell>
        </row>
      </sheetData>
      <sheetData sheetId="3334">
        <row r="52">
          <cell r="B52" t="str">
            <v>Main Panel</v>
          </cell>
        </row>
      </sheetData>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ow r="52">
          <cell r="B52" t="str">
            <v>Main Panel</v>
          </cell>
        </row>
      </sheetData>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ow r="52">
          <cell r="B52" t="str">
            <v>Main Panel</v>
          </cell>
        </row>
      </sheetData>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sheetData sheetId="3426">
        <row r="52">
          <cell r="B52" t="str">
            <v>Main Panel</v>
          </cell>
        </row>
      </sheetData>
      <sheetData sheetId="3427"/>
      <sheetData sheetId="3428">
        <row r="52">
          <cell r="B52" t="str">
            <v>Main Panel</v>
          </cell>
        </row>
      </sheetData>
      <sheetData sheetId="3429">
        <row r="52">
          <cell r="B52" t="str">
            <v>Main Panel</v>
          </cell>
        </row>
      </sheetData>
      <sheetData sheetId="3430">
        <row r="52">
          <cell r="B52" t="str">
            <v>Main Panel</v>
          </cell>
        </row>
      </sheetData>
      <sheetData sheetId="3431">
        <row r="52">
          <cell r="B52" t="str">
            <v>Main Panel</v>
          </cell>
        </row>
      </sheetData>
      <sheetData sheetId="3432">
        <row r="52">
          <cell r="B52" t="str">
            <v>Main Panel</v>
          </cell>
        </row>
      </sheetData>
      <sheetData sheetId="3433">
        <row r="52">
          <cell r="B52" t="str">
            <v>Main Panel</v>
          </cell>
        </row>
      </sheetData>
      <sheetData sheetId="3434">
        <row r="52">
          <cell r="B52" t="str">
            <v>Main Panel</v>
          </cell>
        </row>
      </sheetData>
      <sheetData sheetId="3435">
        <row r="52">
          <cell r="B52" t="str">
            <v>Main Panel</v>
          </cell>
        </row>
      </sheetData>
      <sheetData sheetId="3436">
        <row r="52">
          <cell r="B52" t="str">
            <v>Main Panel</v>
          </cell>
        </row>
      </sheetData>
      <sheetData sheetId="3437">
        <row r="52">
          <cell r="B52" t="str">
            <v>Main Panel</v>
          </cell>
        </row>
      </sheetData>
      <sheetData sheetId="3438">
        <row r="52">
          <cell r="B52" t="str">
            <v>Main Panel</v>
          </cell>
        </row>
      </sheetData>
      <sheetData sheetId="3439">
        <row r="52">
          <cell r="B52" t="str">
            <v>Main Panel</v>
          </cell>
        </row>
      </sheetData>
      <sheetData sheetId="3440">
        <row r="52">
          <cell r="B52" t="str">
            <v>Main Panel</v>
          </cell>
        </row>
      </sheetData>
      <sheetData sheetId="3441">
        <row r="52">
          <cell r="B52" t="str">
            <v>Main Panel</v>
          </cell>
        </row>
      </sheetData>
      <sheetData sheetId="3442">
        <row r="52">
          <cell r="B52" t="str">
            <v>Main Panel</v>
          </cell>
        </row>
      </sheetData>
      <sheetData sheetId="3443">
        <row r="52">
          <cell r="B52" t="str">
            <v>Main Panel</v>
          </cell>
        </row>
      </sheetData>
      <sheetData sheetId="3444">
        <row r="52">
          <cell r="B52" t="str">
            <v>Main Panel</v>
          </cell>
        </row>
      </sheetData>
      <sheetData sheetId="3445">
        <row r="52">
          <cell r="B52" t="str">
            <v>Main Panel</v>
          </cell>
        </row>
      </sheetData>
      <sheetData sheetId="3446">
        <row r="52">
          <cell r="B52" t="str">
            <v>Main Panel</v>
          </cell>
        </row>
      </sheetData>
      <sheetData sheetId="3447">
        <row r="52">
          <cell r="B52" t="str">
            <v>Main Panel</v>
          </cell>
        </row>
      </sheetData>
      <sheetData sheetId="3448">
        <row r="52">
          <cell r="B52" t="str">
            <v>Main Panel</v>
          </cell>
        </row>
      </sheetData>
      <sheetData sheetId="3449">
        <row r="52">
          <cell r="B52" t="str">
            <v>Main Panel</v>
          </cell>
        </row>
      </sheetData>
      <sheetData sheetId="3450">
        <row r="52">
          <cell r="B52" t="str">
            <v>Main Panel</v>
          </cell>
        </row>
      </sheetData>
      <sheetData sheetId="3451">
        <row r="52">
          <cell r="B52" t="str">
            <v>Main Panel</v>
          </cell>
        </row>
      </sheetData>
      <sheetData sheetId="3452">
        <row r="52">
          <cell r="B52" t="str">
            <v>Main Panel</v>
          </cell>
        </row>
      </sheetData>
      <sheetData sheetId="3453">
        <row r="52">
          <cell r="B52" t="str">
            <v>Main Panel</v>
          </cell>
        </row>
      </sheetData>
      <sheetData sheetId="3454">
        <row r="52">
          <cell r="B52" t="str">
            <v>Main Panel</v>
          </cell>
        </row>
      </sheetData>
      <sheetData sheetId="3455">
        <row r="52">
          <cell r="B52" t="str">
            <v>Main Panel</v>
          </cell>
        </row>
      </sheetData>
      <sheetData sheetId="3456">
        <row r="52">
          <cell r="B52" t="str">
            <v>Main Panel</v>
          </cell>
        </row>
      </sheetData>
      <sheetData sheetId="3457">
        <row r="52">
          <cell r="B52" t="str">
            <v>Main Panel</v>
          </cell>
        </row>
      </sheetData>
      <sheetData sheetId="3458">
        <row r="52">
          <cell r="B52" t="str">
            <v>Main Panel</v>
          </cell>
        </row>
      </sheetData>
      <sheetData sheetId="3459">
        <row r="52">
          <cell r="B52" t="str">
            <v>Main Panel</v>
          </cell>
        </row>
      </sheetData>
      <sheetData sheetId="3460">
        <row r="52">
          <cell r="B52" t="str">
            <v>Main Panel</v>
          </cell>
        </row>
      </sheetData>
      <sheetData sheetId="3461">
        <row r="52">
          <cell r="B52" t="str">
            <v>Main Panel</v>
          </cell>
        </row>
      </sheetData>
      <sheetData sheetId="3462">
        <row r="52">
          <cell r="B52" t="str">
            <v>Main Panel</v>
          </cell>
        </row>
      </sheetData>
      <sheetData sheetId="3463">
        <row r="52">
          <cell r="B52" t="str">
            <v>Main Panel</v>
          </cell>
        </row>
      </sheetData>
      <sheetData sheetId="3464">
        <row r="52">
          <cell r="B52" t="str">
            <v>Main Panel</v>
          </cell>
        </row>
      </sheetData>
      <sheetData sheetId="3465">
        <row r="52">
          <cell r="B52" t="str">
            <v>Main Panel</v>
          </cell>
        </row>
      </sheetData>
      <sheetData sheetId="3466">
        <row r="52">
          <cell r="B52" t="str">
            <v>Main Panel</v>
          </cell>
        </row>
      </sheetData>
      <sheetData sheetId="3467">
        <row r="52">
          <cell r="B52" t="str">
            <v>Main Panel</v>
          </cell>
        </row>
      </sheetData>
      <sheetData sheetId="3468">
        <row r="52">
          <cell r="B52" t="str">
            <v>Main Panel</v>
          </cell>
        </row>
      </sheetData>
      <sheetData sheetId="3469">
        <row r="52">
          <cell r="B52" t="str">
            <v>Main Panel</v>
          </cell>
        </row>
      </sheetData>
      <sheetData sheetId="3470">
        <row r="52">
          <cell r="B52" t="str">
            <v>Main Panel</v>
          </cell>
        </row>
      </sheetData>
      <sheetData sheetId="3471">
        <row r="52">
          <cell r="B52" t="str">
            <v>Main Panel</v>
          </cell>
        </row>
      </sheetData>
      <sheetData sheetId="3472">
        <row r="52">
          <cell r="B52" t="str">
            <v>Main Panel</v>
          </cell>
        </row>
      </sheetData>
      <sheetData sheetId="3473">
        <row r="52">
          <cell r="B52" t="str">
            <v>Main Panel</v>
          </cell>
        </row>
      </sheetData>
      <sheetData sheetId="3474">
        <row r="52">
          <cell r="B52" t="str">
            <v>Main Panel</v>
          </cell>
        </row>
      </sheetData>
      <sheetData sheetId="3475">
        <row r="52">
          <cell r="B52" t="str">
            <v>Main Panel</v>
          </cell>
        </row>
      </sheetData>
      <sheetData sheetId="3476">
        <row r="52">
          <cell r="B52" t="str">
            <v>Main Panel</v>
          </cell>
        </row>
      </sheetData>
      <sheetData sheetId="3477">
        <row r="52">
          <cell r="B52" t="str">
            <v>Main Panel</v>
          </cell>
        </row>
      </sheetData>
      <sheetData sheetId="3478">
        <row r="52">
          <cell r="B52" t="str">
            <v>Main Panel</v>
          </cell>
        </row>
      </sheetData>
      <sheetData sheetId="3479">
        <row r="52">
          <cell r="B52" t="str">
            <v>Main Panel</v>
          </cell>
        </row>
      </sheetData>
      <sheetData sheetId="3480" refreshError="1"/>
      <sheetData sheetId="3481" refreshError="1"/>
      <sheetData sheetId="3482" refreshError="1"/>
      <sheetData sheetId="3483" refreshError="1"/>
      <sheetData sheetId="3484" refreshError="1"/>
      <sheetData sheetId="3485" refreshError="1"/>
      <sheetData sheetId="3486">
        <row r="52">
          <cell r="B52" t="str">
            <v>Main Panel</v>
          </cell>
        </row>
      </sheetData>
      <sheetData sheetId="3487">
        <row r="52">
          <cell r="B52" t="str">
            <v>Main Panel</v>
          </cell>
        </row>
      </sheetData>
      <sheetData sheetId="3488">
        <row r="52">
          <cell r="B52" t="str">
            <v>Main Panel</v>
          </cell>
        </row>
      </sheetData>
      <sheetData sheetId="3489">
        <row r="52">
          <cell r="B52" t="str">
            <v>Main Panel</v>
          </cell>
        </row>
      </sheetData>
      <sheetData sheetId="3490">
        <row r="52">
          <cell r="B52" t="str">
            <v>Main Panel</v>
          </cell>
        </row>
      </sheetData>
      <sheetData sheetId="3491">
        <row r="52">
          <cell r="B52" t="str">
            <v>Main Panel</v>
          </cell>
        </row>
      </sheetData>
      <sheetData sheetId="3492">
        <row r="52">
          <cell r="B52" t="str">
            <v>Main Panel</v>
          </cell>
        </row>
      </sheetData>
      <sheetData sheetId="3493">
        <row r="52">
          <cell r="B52" t="str">
            <v>Main Panel</v>
          </cell>
        </row>
      </sheetData>
      <sheetData sheetId="3494">
        <row r="52">
          <cell r="B52" t="str">
            <v>Main Panel</v>
          </cell>
        </row>
      </sheetData>
      <sheetData sheetId="3495">
        <row r="52">
          <cell r="B52" t="str">
            <v>Main Panel</v>
          </cell>
        </row>
      </sheetData>
      <sheetData sheetId="3496">
        <row r="52">
          <cell r="B52" t="str">
            <v>Main Panel</v>
          </cell>
        </row>
      </sheetData>
      <sheetData sheetId="3497">
        <row r="52">
          <cell r="B52" t="str">
            <v>Main Panel</v>
          </cell>
        </row>
      </sheetData>
      <sheetData sheetId="3498">
        <row r="52">
          <cell r="B52" t="str">
            <v>Main Panel</v>
          </cell>
        </row>
      </sheetData>
      <sheetData sheetId="3499">
        <row r="52">
          <cell r="B52" t="str">
            <v>Main Panel</v>
          </cell>
        </row>
      </sheetData>
      <sheetData sheetId="3500">
        <row r="52">
          <cell r="B52" t="str">
            <v>Main Panel</v>
          </cell>
        </row>
      </sheetData>
      <sheetData sheetId="3501">
        <row r="52">
          <cell r="B52" t="str">
            <v>Main Panel</v>
          </cell>
        </row>
      </sheetData>
      <sheetData sheetId="3502">
        <row r="52">
          <cell r="B52" t="str">
            <v>Main Panel</v>
          </cell>
        </row>
      </sheetData>
      <sheetData sheetId="3503">
        <row r="52">
          <cell r="B52" t="str">
            <v>Main Panel</v>
          </cell>
        </row>
      </sheetData>
      <sheetData sheetId="3504">
        <row r="52">
          <cell r="B52" t="str">
            <v>Main Panel</v>
          </cell>
        </row>
      </sheetData>
      <sheetData sheetId="3505">
        <row r="52">
          <cell r="B52" t="str">
            <v>Main Panel</v>
          </cell>
        </row>
      </sheetData>
      <sheetData sheetId="3506">
        <row r="52">
          <cell r="B52" t="str">
            <v>Main Panel</v>
          </cell>
        </row>
      </sheetData>
      <sheetData sheetId="3507">
        <row r="52">
          <cell r="B52" t="str">
            <v>Main Panel</v>
          </cell>
        </row>
      </sheetData>
      <sheetData sheetId="3508">
        <row r="52">
          <cell r="B52" t="str">
            <v>Main Panel</v>
          </cell>
        </row>
      </sheetData>
      <sheetData sheetId="3509">
        <row r="52">
          <cell r="B52" t="str">
            <v>Main Panel</v>
          </cell>
        </row>
      </sheetData>
      <sheetData sheetId="3510">
        <row r="52">
          <cell r="B52" t="str">
            <v>Main Panel</v>
          </cell>
        </row>
      </sheetData>
      <sheetData sheetId="3511">
        <row r="52">
          <cell r="B52" t="str">
            <v>Main Panel</v>
          </cell>
        </row>
      </sheetData>
      <sheetData sheetId="3512">
        <row r="52">
          <cell r="B52" t="str">
            <v>Main Panel</v>
          </cell>
        </row>
      </sheetData>
      <sheetData sheetId="3513">
        <row r="52">
          <cell r="B52" t="str">
            <v>Main Panel</v>
          </cell>
        </row>
      </sheetData>
      <sheetData sheetId="3514">
        <row r="52">
          <cell r="B52" t="str">
            <v>Main Panel</v>
          </cell>
        </row>
      </sheetData>
      <sheetData sheetId="3515">
        <row r="52">
          <cell r="B52" t="str">
            <v>Main Panel</v>
          </cell>
        </row>
      </sheetData>
      <sheetData sheetId="3516">
        <row r="52">
          <cell r="B52" t="str">
            <v>Main Panel</v>
          </cell>
        </row>
      </sheetData>
      <sheetData sheetId="3517">
        <row r="52">
          <cell r="B52" t="str">
            <v>Main Panel</v>
          </cell>
        </row>
      </sheetData>
      <sheetData sheetId="3518" refreshError="1"/>
      <sheetData sheetId="3519" refreshError="1"/>
      <sheetData sheetId="3520" refreshError="1"/>
      <sheetData sheetId="3521" refreshError="1"/>
      <sheetData sheetId="3522" refreshError="1"/>
      <sheetData sheetId="3523" refreshError="1"/>
      <sheetData sheetId="3524">
        <row r="52">
          <cell r="B52" t="str">
            <v>Main Panel</v>
          </cell>
        </row>
      </sheetData>
      <sheetData sheetId="3525" refreshError="1"/>
      <sheetData sheetId="3526">
        <row r="52">
          <cell r="B52" t="str">
            <v>Main Panel</v>
          </cell>
        </row>
      </sheetData>
      <sheetData sheetId="3527">
        <row r="52">
          <cell r="B52" t="str">
            <v>Main Panel</v>
          </cell>
        </row>
      </sheetData>
      <sheetData sheetId="3528">
        <row r="52">
          <cell r="B52" t="str">
            <v>Main Panel</v>
          </cell>
        </row>
      </sheetData>
      <sheetData sheetId="3529">
        <row r="52">
          <cell r="B52" t="str">
            <v>Main Panel</v>
          </cell>
        </row>
      </sheetData>
      <sheetData sheetId="3530">
        <row r="52">
          <cell r="B52" t="str">
            <v>Main Panel</v>
          </cell>
        </row>
      </sheetData>
      <sheetData sheetId="3531">
        <row r="52">
          <cell r="B52" t="str">
            <v>Main Panel</v>
          </cell>
        </row>
      </sheetData>
      <sheetData sheetId="3532">
        <row r="52">
          <cell r="B52" t="str">
            <v>Main Panel</v>
          </cell>
        </row>
      </sheetData>
      <sheetData sheetId="3533">
        <row r="52">
          <cell r="B52" t="str">
            <v>Main Panel</v>
          </cell>
        </row>
      </sheetData>
      <sheetData sheetId="3534">
        <row r="52">
          <cell r="B52" t="str">
            <v>Main Panel</v>
          </cell>
        </row>
      </sheetData>
      <sheetData sheetId="3535">
        <row r="52">
          <cell r="B52" t="str">
            <v>Main Panel</v>
          </cell>
        </row>
      </sheetData>
      <sheetData sheetId="3536">
        <row r="52">
          <cell r="B52" t="str">
            <v>Main Panel</v>
          </cell>
        </row>
      </sheetData>
      <sheetData sheetId="3537">
        <row r="52">
          <cell r="B52" t="str">
            <v>Main Panel</v>
          </cell>
        </row>
      </sheetData>
      <sheetData sheetId="3538">
        <row r="52">
          <cell r="B52" t="str">
            <v>Main Panel</v>
          </cell>
        </row>
      </sheetData>
      <sheetData sheetId="3539">
        <row r="52">
          <cell r="B52" t="str">
            <v>Main Panel</v>
          </cell>
        </row>
      </sheetData>
      <sheetData sheetId="3540">
        <row r="52">
          <cell r="B52" t="str">
            <v>Main Panel</v>
          </cell>
        </row>
      </sheetData>
      <sheetData sheetId="3541">
        <row r="52">
          <cell r="B52" t="str">
            <v>Main Panel</v>
          </cell>
        </row>
      </sheetData>
      <sheetData sheetId="3542">
        <row r="52">
          <cell r="B52" t="str">
            <v>Main Panel</v>
          </cell>
        </row>
      </sheetData>
      <sheetData sheetId="3543">
        <row r="52">
          <cell r="B52" t="str">
            <v>Main Panel</v>
          </cell>
        </row>
      </sheetData>
      <sheetData sheetId="3544">
        <row r="52">
          <cell r="B52" t="str">
            <v>Main Panel</v>
          </cell>
        </row>
      </sheetData>
      <sheetData sheetId="3545">
        <row r="52">
          <cell r="B52" t="str">
            <v>Main Panel</v>
          </cell>
        </row>
      </sheetData>
      <sheetData sheetId="3546">
        <row r="52">
          <cell r="B52" t="str">
            <v>Main Panel</v>
          </cell>
        </row>
      </sheetData>
      <sheetData sheetId="3547">
        <row r="52">
          <cell r="B52" t="str">
            <v>Main Panel</v>
          </cell>
        </row>
      </sheetData>
      <sheetData sheetId="3548">
        <row r="52">
          <cell r="B52" t="str">
            <v>Main Panel</v>
          </cell>
        </row>
      </sheetData>
      <sheetData sheetId="3549">
        <row r="52">
          <cell r="B52" t="str">
            <v>Main Panel</v>
          </cell>
        </row>
      </sheetData>
      <sheetData sheetId="3550">
        <row r="52">
          <cell r="B52" t="str">
            <v>Main Panel</v>
          </cell>
        </row>
      </sheetData>
      <sheetData sheetId="3551">
        <row r="52">
          <cell r="B52" t="str">
            <v>Main Panel</v>
          </cell>
        </row>
      </sheetData>
      <sheetData sheetId="3552">
        <row r="52">
          <cell r="B52" t="str">
            <v>Main Panel</v>
          </cell>
        </row>
      </sheetData>
      <sheetData sheetId="3553">
        <row r="52">
          <cell r="B52" t="str">
            <v>Main Panel</v>
          </cell>
        </row>
      </sheetData>
      <sheetData sheetId="3554">
        <row r="52">
          <cell r="B52" t="str">
            <v>Main Panel</v>
          </cell>
        </row>
      </sheetData>
      <sheetData sheetId="3555">
        <row r="52">
          <cell r="B52" t="str">
            <v>Main Panel</v>
          </cell>
        </row>
      </sheetData>
      <sheetData sheetId="3556">
        <row r="52">
          <cell r="B52" t="str">
            <v>Main Panel</v>
          </cell>
        </row>
      </sheetData>
      <sheetData sheetId="3557">
        <row r="52">
          <cell r="B52" t="str">
            <v>Main Panel</v>
          </cell>
        </row>
      </sheetData>
      <sheetData sheetId="3558">
        <row r="52">
          <cell r="B52" t="str">
            <v>Main Panel</v>
          </cell>
        </row>
      </sheetData>
      <sheetData sheetId="3559">
        <row r="52">
          <cell r="B52" t="str">
            <v>Main Panel</v>
          </cell>
        </row>
      </sheetData>
      <sheetData sheetId="3560">
        <row r="52">
          <cell r="B52" t="str">
            <v>Main Panel</v>
          </cell>
        </row>
      </sheetData>
      <sheetData sheetId="3561">
        <row r="52">
          <cell r="B52" t="str">
            <v>Main Panel</v>
          </cell>
        </row>
      </sheetData>
      <sheetData sheetId="3562">
        <row r="52">
          <cell r="B52" t="str">
            <v>Main Panel</v>
          </cell>
        </row>
      </sheetData>
      <sheetData sheetId="3563">
        <row r="52">
          <cell r="B52" t="str">
            <v>Main Panel</v>
          </cell>
        </row>
      </sheetData>
      <sheetData sheetId="3564">
        <row r="52">
          <cell r="B52" t="str">
            <v>Main Panel</v>
          </cell>
        </row>
      </sheetData>
      <sheetData sheetId="3565">
        <row r="52">
          <cell r="B52" t="str">
            <v>Main Panel</v>
          </cell>
        </row>
      </sheetData>
      <sheetData sheetId="3566">
        <row r="52">
          <cell r="B52" t="str">
            <v>Main Panel</v>
          </cell>
        </row>
      </sheetData>
      <sheetData sheetId="3567">
        <row r="52">
          <cell r="B52" t="str">
            <v>Main Panel</v>
          </cell>
        </row>
      </sheetData>
      <sheetData sheetId="3568">
        <row r="52">
          <cell r="B52" t="str">
            <v>Main Panel</v>
          </cell>
        </row>
      </sheetData>
      <sheetData sheetId="3569">
        <row r="52">
          <cell r="B52" t="str">
            <v>Main Panel</v>
          </cell>
        </row>
      </sheetData>
      <sheetData sheetId="3570">
        <row r="52">
          <cell r="B52" t="str">
            <v>Main Panel</v>
          </cell>
        </row>
      </sheetData>
      <sheetData sheetId="3571">
        <row r="52">
          <cell r="B52" t="str">
            <v>Main Panel</v>
          </cell>
        </row>
      </sheetData>
      <sheetData sheetId="3572">
        <row r="52">
          <cell r="B52" t="str">
            <v>Main Panel</v>
          </cell>
        </row>
      </sheetData>
      <sheetData sheetId="3573">
        <row r="52">
          <cell r="B52" t="str">
            <v>Main Panel</v>
          </cell>
        </row>
      </sheetData>
      <sheetData sheetId="3574">
        <row r="52">
          <cell r="B52" t="str">
            <v>Main Panel</v>
          </cell>
        </row>
      </sheetData>
      <sheetData sheetId="3575">
        <row r="52">
          <cell r="B52" t="str">
            <v>Main Panel</v>
          </cell>
        </row>
      </sheetData>
      <sheetData sheetId="3576">
        <row r="52">
          <cell r="B52" t="str">
            <v>Main Panel</v>
          </cell>
        </row>
      </sheetData>
      <sheetData sheetId="3577">
        <row r="52">
          <cell r="B52" t="str">
            <v>Main Panel</v>
          </cell>
        </row>
      </sheetData>
      <sheetData sheetId="3578">
        <row r="52">
          <cell r="B52" t="str">
            <v>Main Panel</v>
          </cell>
        </row>
      </sheetData>
      <sheetData sheetId="3579">
        <row r="52">
          <cell r="B52" t="str">
            <v>Main Panel</v>
          </cell>
        </row>
      </sheetData>
      <sheetData sheetId="3580">
        <row r="52">
          <cell r="B52" t="str">
            <v>Main Panel</v>
          </cell>
        </row>
      </sheetData>
      <sheetData sheetId="3581">
        <row r="52">
          <cell r="B52" t="str">
            <v>Main Panel</v>
          </cell>
        </row>
      </sheetData>
      <sheetData sheetId="3582">
        <row r="52">
          <cell r="B52" t="str">
            <v>Main Panel</v>
          </cell>
        </row>
      </sheetData>
      <sheetData sheetId="3583">
        <row r="52">
          <cell r="B52" t="str">
            <v>Main Panel</v>
          </cell>
        </row>
      </sheetData>
      <sheetData sheetId="3584">
        <row r="52">
          <cell r="B52" t="str">
            <v>Main Panel</v>
          </cell>
        </row>
      </sheetData>
      <sheetData sheetId="3585">
        <row r="52">
          <cell r="B52" t="str">
            <v>Main Panel</v>
          </cell>
        </row>
      </sheetData>
      <sheetData sheetId="3586">
        <row r="52">
          <cell r="B52" t="str">
            <v>Main Panel</v>
          </cell>
        </row>
      </sheetData>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ow r="52">
          <cell r="B52" t="str">
            <v>Main Panel</v>
          </cell>
        </row>
      </sheetData>
      <sheetData sheetId="3808">
        <row r="52">
          <cell r="B52" t="str">
            <v>Main Panel</v>
          </cell>
        </row>
      </sheetData>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ow r="52">
          <cell r="B52" t="str">
            <v>Main Panel</v>
          </cell>
        </row>
      </sheetData>
      <sheetData sheetId="3816">
        <row r="52">
          <cell r="B52" t="str">
            <v>Main Panel</v>
          </cell>
        </row>
      </sheetData>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ow r="52">
          <cell r="B52" t="str">
            <v>Main Panel</v>
          </cell>
        </row>
      </sheetData>
      <sheetData sheetId="3929">
        <row r="52">
          <cell r="B52" t="str">
            <v>Main Panel</v>
          </cell>
        </row>
      </sheetData>
      <sheetData sheetId="3930">
        <row r="52">
          <cell r="B52" t="str">
            <v>Main Panel</v>
          </cell>
        </row>
      </sheetData>
      <sheetData sheetId="3931">
        <row r="52">
          <cell r="B52" t="str">
            <v>Main Panel</v>
          </cell>
        </row>
      </sheetData>
      <sheetData sheetId="3932">
        <row r="52">
          <cell r="B52" t="str">
            <v>Main Panel</v>
          </cell>
        </row>
      </sheetData>
      <sheetData sheetId="3933">
        <row r="52">
          <cell r="B52" t="str">
            <v>Main Panel</v>
          </cell>
        </row>
      </sheetData>
      <sheetData sheetId="3934">
        <row r="52">
          <cell r="B52" t="str">
            <v>Main Panel</v>
          </cell>
        </row>
      </sheetData>
      <sheetData sheetId="3935">
        <row r="52">
          <cell r="B52" t="str">
            <v>Main Panel</v>
          </cell>
        </row>
      </sheetData>
      <sheetData sheetId="3936">
        <row r="52">
          <cell r="B52" t="str">
            <v>Main Panel</v>
          </cell>
        </row>
      </sheetData>
      <sheetData sheetId="3937">
        <row r="52">
          <cell r="B52" t="str">
            <v>Main Panel</v>
          </cell>
        </row>
      </sheetData>
      <sheetData sheetId="3938">
        <row r="52">
          <cell r="B52" t="str">
            <v>Main Panel</v>
          </cell>
        </row>
      </sheetData>
      <sheetData sheetId="3939">
        <row r="52">
          <cell r="B52" t="str">
            <v>Main Panel</v>
          </cell>
        </row>
      </sheetData>
      <sheetData sheetId="3940">
        <row r="52">
          <cell r="B52" t="str">
            <v>Main Panel</v>
          </cell>
        </row>
      </sheetData>
      <sheetData sheetId="3941">
        <row r="52">
          <cell r="B52" t="str">
            <v>Main Panel</v>
          </cell>
        </row>
      </sheetData>
      <sheetData sheetId="3942">
        <row r="52">
          <cell r="B52" t="str">
            <v>Main Panel</v>
          </cell>
        </row>
      </sheetData>
      <sheetData sheetId="3943">
        <row r="52">
          <cell r="B52" t="str">
            <v>Main Panel</v>
          </cell>
        </row>
      </sheetData>
      <sheetData sheetId="3944">
        <row r="52">
          <cell r="B52" t="str">
            <v>Main Panel</v>
          </cell>
        </row>
      </sheetData>
      <sheetData sheetId="3945">
        <row r="52">
          <cell r="B52" t="str">
            <v>Main Panel</v>
          </cell>
        </row>
      </sheetData>
      <sheetData sheetId="3946">
        <row r="52">
          <cell r="B52" t="str">
            <v>Main Panel</v>
          </cell>
        </row>
      </sheetData>
      <sheetData sheetId="3947">
        <row r="52">
          <cell r="B52" t="str">
            <v>Main Panel</v>
          </cell>
        </row>
      </sheetData>
      <sheetData sheetId="3948">
        <row r="52">
          <cell r="B52" t="str">
            <v>Main Panel</v>
          </cell>
        </row>
      </sheetData>
      <sheetData sheetId="3949">
        <row r="52">
          <cell r="B52" t="str">
            <v>Main Panel</v>
          </cell>
        </row>
      </sheetData>
      <sheetData sheetId="3950">
        <row r="52">
          <cell r="B52" t="str">
            <v>Main Panel</v>
          </cell>
        </row>
      </sheetData>
      <sheetData sheetId="3951">
        <row r="52">
          <cell r="B52" t="str">
            <v>Main Panel</v>
          </cell>
        </row>
      </sheetData>
      <sheetData sheetId="3952">
        <row r="52">
          <cell r="B52" t="str">
            <v>Main Panel</v>
          </cell>
        </row>
      </sheetData>
      <sheetData sheetId="3953">
        <row r="52">
          <cell r="B52" t="str">
            <v>Main Panel</v>
          </cell>
        </row>
      </sheetData>
      <sheetData sheetId="3954">
        <row r="52">
          <cell r="B52" t="str">
            <v>Main Panel</v>
          </cell>
        </row>
      </sheetData>
      <sheetData sheetId="3955">
        <row r="52">
          <cell r="B52" t="str">
            <v>Main Panel</v>
          </cell>
        </row>
      </sheetData>
      <sheetData sheetId="3956">
        <row r="52">
          <cell r="B52" t="str">
            <v>Main Panel</v>
          </cell>
        </row>
      </sheetData>
      <sheetData sheetId="3957">
        <row r="52">
          <cell r="B52" t="str">
            <v>Main Panel</v>
          </cell>
        </row>
      </sheetData>
      <sheetData sheetId="3958">
        <row r="52">
          <cell r="B52" t="str">
            <v>Main Panel</v>
          </cell>
        </row>
      </sheetData>
      <sheetData sheetId="3959">
        <row r="52">
          <cell r="B52" t="str">
            <v>Main Panel</v>
          </cell>
        </row>
      </sheetData>
      <sheetData sheetId="3960">
        <row r="52">
          <cell r="B52" t="str">
            <v>Main Panel</v>
          </cell>
        </row>
      </sheetData>
      <sheetData sheetId="3961">
        <row r="52">
          <cell r="B52" t="str">
            <v>Main Panel</v>
          </cell>
        </row>
      </sheetData>
      <sheetData sheetId="3962">
        <row r="52">
          <cell r="B52" t="str">
            <v>Main Panel</v>
          </cell>
        </row>
      </sheetData>
      <sheetData sheetId="3963">
        <row r="52">
          <cell r="B52" t="str">
            <v>Main Panel</v>
          </cell>
        </row>
      </sheetData>
      <sheetData sheetId="3964">
        <row r="52">
          <cell r="B52" t="str">
            <v>Main Panel</v>
          </cell>
        </row>
      </sheetData>
      <sheetData sheetId="3965">
        <row r="52">
          <cell r="B52" t="str">
            <v>Main Panel</v>
          </cell>
        </row>
      </sheetData>
      <sheetData sheetId="3966">
        <row r="52">
          <cell r="B52" t="str">
            <v>Main Panel</v>
          </cell>
        </row>
      </sheetData>
      <sheetData sheetId="3967">
        <row r="52">
          <cell r="B52" t="str">
            <v>Main Panel</v>
          </cell>
        </row>
      </sheetData>
      <sheetData sheetId="3968">
        <row r="52">
          <cell r="B52" t="str">
            <v>Main Panel</v>
          </cell>
        </row>
      </sheetData>
      <sheetData sheetId="3969">
        <row r="52">
          <cell r="B52" t="str">
            <v>Main Panel</v>
          </cell>
        </row>
      </sheetData>
      <sheetData sheetId="3970">
        <row r="52">
          <cell r="B52" t="str">
            <v>Main Panel</v>
          </cell>
        </row>
      </sheetData>
      <sheetData sheetId="3971">
        <row r="52">
          <cell r="B52" t="str">
            <v>Main Panel</v>
          </cell>
        </row>
      </sheetData>
      <sheetData sheetId="3972">
        <row r="52">
          <cell r="B52" t="str">
            <v>Main Panel</v>
          </cell>
        </row>
      </sheetData>
      <sheetData sheetId="3973">
        <row r="52">
          <cell r="B52" t="str">
            <v>Main Panel</v>
          </cell>
        </row>
      </sheetData>
      <sheetData sheetId="3974">
        <row r="52">
          <cell r="B52" t="str">
            <v>Main Panel</v>
          </cell>
        </row>
      </sheetData>
      <sheetData sheetId="3975">
        <row r="52">
          <cell r="B52" t="str">
            <v>Main Panel</v>
          </cell>
        </row>
      </sheetData>
      <sheetData sheetId="3976">
        <row r="52">
          <cell r="B52" t="str">
            <v>Main Panel</v>
          </cell>
        </row>
      </sheetData>
      <sheetData sheetId="3977">
        <row r="52">
          <cell r="B52" t="str">
            <v>Main Panel</v>
          </cell>
        </row>
      </sheetData>
      <sheetData sheetId="3978">
        <row r="52">
          <cell r="B52" t="str">
            <v>Main Panel</v>
          </cell>
        </row>
      </sheetData>
      <sheetData sheetId="3979">
        <row r="52">
          <cell r="B52" t="str">
            <v>Main Panel</v>
          </cell>
        </row>
      </sheetData>
      <sheetData sheetId="3980">
        <row r="52">
          <cell r="B52" t="str">
            <v>Main Panel</v>
          </cell>
        </row>
      </sheetData>
      <sheetData sheetId="3981">
        <row r="52">
          <cell r="B52" t="str">
            <v>Main Panel</v>
          </cell>
        </row>
      </sheetData>
      <sheetData sheetId="3982">
        <row r="52">
          <cell r="B52" t="str">
            <v>Main Panel</v>
          </cell>
        </row>
      </sheetData>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ow r="52">
          <cell r="B52" t="str">
            <v>Main Panel</v>
          </cell>
        </row>
      </sheetData>
      <sheetData sheetId="4063">
        <row r="52">
          <cell r="B52" t="str">
            <v>Main Panel</v>
          </cell>
        </row>
      </sheetData>
      <sheetData sheetId="4064">
        <row r="52">
          <cell r="B52" t="str">
            <v>Main Panel</v>
          </cell>
        </row>
      </sheetData>
      <sheetData sheetId="4065">
        <row r="52">
          <cell r="B52" t="str">
            <v>Main Panel</v>
          </cell>
        </row>
      </sheetData>
      <sheetData sheetId="4066">
        <row r="52">
          <cell r="B52" t="str">
            <v>Main Panel</v>
          </cell>
        </row>
      </sheetData>
      <sheetData sheetId="4067">
        <row r="52">
          <cell r="B52" t="str">
            <v>Main Panel</v>
          </cell>
        </row>
      </sheetData>
      <sheetData sheetId="4068">
        <row r="52">
          <cell r="B52" t="str">
            <v>Main Panel</v>
          </cell>
        </row>
      </sheetData>
      <sheetData sheetId="4069">
        <row r="52">
          <cell r="B52" t="str">
            <v>Main Panel</v>
          </cell>
        </row>
      </sheetData>
      <sheetData sheetId="4070">
        <row r="52">
          <cell r="B52" t="str">
            <v>Main Panel</v>
          </cell>
        </row>
      </sheetData>
      <sheetData sheetId="4071">
        <row r="52">
          <cell r="B52" t="str">
            <v>Main Panel</v>
          </cell>
        </row>
      </sheetData>
      <sheetData sheetId="4072">
        <row r="52">
          <cell r="B52" t="str">
            <v>Main Panel</v>
          </cell>
        </row>
      </sheetData>
      <sheetData sheetId="4073">
        <row r="52">
          <cell r="B52" t="str">
            <v>Main Panel</v>
          </cell>
        </row>
      </sheetData>
      <sheetData sheetId="4074">
        <row r="52">
          <cell r="B52" t="str">
            <v>Main Panel</v>
          </cell>
        </row>
      </sheetData>
      <sheetData sheetId="4075">
        <row r="52">
          <cell r="B52" t="str">
            <v>Main Panel</v>
          </cell>
        </row>
      </sheetData>
      <sheetData sheetId="4076">
        <row r="52">
          <cell r="B52" t="str">
            <v>Main Panel</v>
          </cell>
        </row>
      </sheetData>
      <sheetData sheetId="4077">
        <row r="52">
          <cell r="B52" t="str">
            <v>Main Panel</v>
          </cell>
        </row>
      </sheetData>
      <sheetData sheetId="4078">
        <row r="52">
          <cell r="B52" t="str">
            <v>Main Panel</v>
          </cell>
        </row>
      </sheetData>
      <sheetData sheetId="4079">
        <row r="52">
          <cell r="B52" t="str">
            <v>Main Panel</v>
          </cell>
        </row>
      </sheetData>
      <sheetData sheetId="4080">
        <row r="52">
          <cell r="B52" t="str">
            <v>Main Panel</v>
          </cell>
        </row>
      </sheetData>
      <sheetData sheetId="4081">
        <row r="52">
          <cell r="B52" t="str">
            <v>Main Panel</v>
          </cell>
        </row>
      </sheetData>
      <sheetData sheetId="4082">
        <row r="52">
          <cell r="B52" t="str">
            <v>Main Panel</v>
          </cell>
        </row>
      </sheetData>
      <sheetData sheetId="4083">
        <row r="52">
          <cell r="B52" t="str">
            <v>Main Panel</v>
          </cell>
        </row>
      </sheetData>
      <sheetData sheetId="4084">
        <row r="52">
          <cell r="B52" t="str">
            <v>Main Panel</v>
          </cell>
        </row>
      </sheetData>
      <sheetData sheetId="4085">
        <row r="52">
          <cell r="B52" t="str">
            <v>Main Panel</v>
          </cell>
        </row>
      </sheetData>
      <sheetData sheetId="4086">
        <row r="52">
          <cell r="B52" t="str">
            <v>Main Panel</v>
          </cell>
        </row>
      </sheetData>
      <sheetData sheetId="4087">
        <row r="52">
          <cell r="B52" t="str">
            <v>Main Panel</v>
          </cell>
        </row>
      </sheetData>
      <sheetData sheetId="4088">
        <row r="52">
          <cell r="B52" t="str">
            <v>Main Panel</v>
          </cell>
        </row>
      </sheetData>
      <sheetData sheetId="4089">
        <row r="52">
          <cell r="B52" t="str">
            <v>Main Panel</v>
          </cell>
        </row>
      </sheetData>
      <sheetData sheetId="4090">
        <row r="52">
          <cell r="B52" t="str">
            <v>Main Panel</v>
          </cell>
        </row>
      </sheetData>
      <sheetData sheetId="4091">
        <row r="52">
          <cell r="B52" t="str">
            <v>Main Panel</v>
          </cell>
        </row>
      </sheetData>
      <sheetData sheetId="4092">
        <row r="52">
          <cell r="B52" t="str">
            <v>Main Panel</v>
          </cell>
        </row>
      </sheetData>
      <sheetData sheetId="4093">
        <row r="52">
          <cell r="B52" t="str">
            <v>Main Panel</v>
          </cell>
        </row>
      </sheetData>
      <sheetData sheetId="4094">
        <row r="52">
          <cell r="B52" t="str">
            <v>Main Panel</v>
          </cell>
        </row>
      </sheetData>
      <sheetData sheetId="4095">
        <row r="52">
          <cell r="B52" t="str">
            <v>Main Panel</v>
          </cell>
        </row>
      </sheetData>
      <sheetData sheetId="4096">
        <row r="52">
          <cell r="B52" t="str">
            <v>Main Panel</v>
          </cell>
        </row>
      </sheetData>
      <sheetData sheetId="4097">
        <row r="52">
          <cell r="B52" t="str">
            <v>Main Panel</v>
          </cell>
        </row>
      </sheetData>
      <sheetData sheetId="4098" refreshError="1"/>
      <sheetData sheetId="4099">
        <row r="52">
          <cell r="B52" t="str">
            <v>Main Panel</v>
          </cell>
        </row>
      </sheetData>
      <sheetData sheetId="4100">
        <row r="52">
          <cell r="B52" t="str">
            <v>Main Panel</v>
          </cell>
        </row>
      </sheetData>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refreshError="1"/>
      <sheetData sheetId="4138" refreshError="1"/>
      <sheetData sheetId="4139" refreshError="1"/>
      <sheetData sheetId="4140" refreshError="1"/>
      <sheetData sheetId="4141">
        <row r="52">
          <cell r="B52" t="str">
            <v>Main Panel</v>
          </cell>
        </row>
      </sheetData>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ow r="52">
          <cell r="B52" t="str">
            <v>Main Panel</v>
          </cell>
        </row>
      </sheetData>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ow r="52">
          <cell r="B52" t="str">
            <v>Main Panel</v>
          </cell>
        </row>
      </sheetData>
      <sheetData sheetId="4220">
        <row r="52">
          <cell r="B52" t="str">
            <v>Main Panel</v>
          </cell>
        </row>
      </sheetData>
      <sheetData sheetId="4221">
        <row r="52">
          <cell r="B52" t="str">
            <v>Main Panel</v>
          </cell>
        </row>
      </sheetData>
      <sheetData sheetId="4222">
        <row r="52">
          <cell r="B52" t="str">
            <v>Main Panel</v>
          </cell>
        </row>
      </sheetData>
      <sheetData sheetId="4223">
        <row r="52">
          <cell r="B52" t="str">
            <v>Main Panel</v>
          </cell>
        </row>
      </sheetData>
      <sheetData sheetId="4224">
        <row r="52">
          <cell r="B52" t="str">
            <v>Main Panel</v>
          </cell>
        </row>
      </sheetData>
      <sheetData sheetId="4225">
        <row r="52">
          <cell r="B52" t="str">
            <v>Main Panel</v>
          </cell>
        </row>
      </sheetData>
      <sheetData sheetId="4226">
        <row r="52">
          <cell r="B52" t="str">
            <v>Main Panel</v>
          </cell>
        </row>
      </sheetData>
      <sheetData sheetId="4227">
        <row r="52">
          <cell r="B52" t="str">
            <v>Main Panel</v>
          </cell>
        </row>
      </sheetData>
      <sheetData sheetId="4228">
        <row r="52">
          <cell r="B52" t="str">
            <v>Main Panel</v>
          </cell>
        </row>
      </sheetData>
      <sheetData sheetId="4229">
        <row r="52">
          <cell r="B52" t="str">
            <v>Main Panel</v>
          </cell>
        </row>
      </sheetData>
      <sheetData sheetId="4230">
        <row r="52">
          <cell r="B52" t="str">
            <v>Main Panel</v>
          </cell>
        </row>
      </sheetData>
      <sheetData sheetId="4231">
        <row r="52">
          <cell r="B52" t="str">
            <v>Main Panel</v>
          </cell>
        </row>
      </sheetData>
      <sheetData sheetId="4232">
        <row r="52">
          <cell r="B52" t="str">
            <v>Main Panel</v>
          </cell>
        </row>
      </sheetData>
      <sheetData sheetId="4233">
        <row r="52">
          <cell r="B52" t="str">
            <v>Main Panel</v>
          </cell>
        </row>
      </sheetData>
      <sheetData sheetId="4234">
        <row r="52">
          <cell r="B52" t="str">
            <v>Main Panel</v>
          </cell>
        </row>
      </sheetData>
      <sheetData sheetId="4235">
        <row r="52">
          <cell r="B52" t="str">
            <v>Main Panel</v>
          </cell>
        </row>
      </sheetData>
      <sheetData sheetId="4236">
        <row r="52">
          <cell r="B52" t="str">
            <v>Main Panel</v>
          </cell>
        </row>
      </sheetData>
      <sheetData sheetId="4237">
        <row r="52">
          <cell r="B52" t="str">
            <v>Main Panel</v>
          </cell>
        </row>
      </sheetData>
      <sheetData sheetId="4238">
        <row r="52">
          <cell r="B52" t="str">
            <v>Main Panel</v>
          </cell>
        </row>
      </sheetData>
      <sheetData sheetId="4239">
        <row r="52">
          <cell r="B52" t="str">
            <v>Main Panel</v>
          </cell>
        </row>
      </sheetData>
      <sheetData sheetId="4240">
        <row r="52">
          <cell r="B52" t="str">
            <v>Main Panel</v>
          </cell>
        </row>
      </sheetData>
      <sheetData sheetId="4241">
        <row r="52">
          <cell r="B52" t="str">
            <v>Main Panel</v>
          </cell>
        </row>
      </sheetData>
      <sheetData sheetId="4242">
        <row r="52">
          <cell r="B52" t="str">
            <v>Main Panel</v>
          </cell>
        </row>
      </sheetData>
      <sheetData sheetId="4243">
        <row r="52">
          <cell r="B52" t="str">
            <v>Main Panel</v>
          </cell>
        </row>
      </sheetData>
      <sheetData sheetId="4244">
        <row r="52">
          <cell r="B52" t="str">
            <v>Main Panel</v>
          </cell>
        </row>
      </sheetData>
      <sheetData sheetId="4245">
        <row r="52">
          <cell r="B52" t="str">
            <v>Main Panel</v>
          </cell>
        </row>
      </sheetData>
      <sheetData sheetId="4246">
        <row r="52">
          <cell r="B52" t="str">
            <v>Main Panel</v>
          </cell>
        </row>
      </sheetData>
      <sheetData sheetId="4247">
        <row r="52">
          <cell r="B52" t="str">
            <v>Main Panel</v>
          </cell>
        </row>
      </sheetData>
      <sheetData sheetId="4248">
        <row r="52">
          <cell r="B52" t="str">
            <v>Main Panel</v>
          </cell>
        </row>
      </sheetData>
      <sheetData sheetId="4249" refreshError="1"/>
      <sheetData sheetId="4250">
        <row r="52">
          <cell r="B52" t="str">
            <v>Main Panel</v>
          </cell>
        </row>
      </sheetData>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ow r="52">
          <cell r="B52" t="str">
            <v>Main Panel</v>
          </cell>
        </row>
      </sheetData>
      <sheetData sheetId="4256">
        <row r="52">
          <cell r="B52" t="str">
            <v>Main Panel</v>
          </cell>
        </row>
      </sheetData>
      <sheetData sheetId="4257">
        <row r="52">
          <cell r="B52" t="str">
            <v>Main Panel</v>
          </cell>
        </row>
      </sheetData>
      <sheetData sheetId="4258">
        <row r="52">
          <cell r="B52" t="str">
            <v>Main Panel</v>
          </cell>
        </row>
      </sheetData>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ow r="9">
          <cell r="C9">
            <v>350</v>
          </cell>
        </row>
      </sheetData>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DD98-3595-40C2-ABF8-CF5B627B1A52}">
  <sheetPr>
    <pageSetUpPr fitToPage="1"/>
  </sheetPr>
  <dimension ref="A1:AG553"/>
  <sheetViews>
    <sheetView tabSelected="1" view="pageBreakPreview" zoomScale="86" zoomScaleNormal="90" zoomScaleSheetLayoutView="86" workbookViewId="0">
      <pane ySplit="4" topLeftCell="A5" activePane="bottomLeft" state="frozen"/>
      <selection pane="bottomLeft" activeCell="I3" sqref="I1:I1048576"/>
    </sheetView>
  </sheetViews>
  <sheetFormatPr defaultRowHeight="14.4"/>
  <cols>
    <col min="1" max="1" width="5.6640625" customWidth="1"/>
    <col min="2" max="2" width="5.88671875" bestFit="1" customWidth="1"/>
    <col min="3" max="3" width="5.5546875" bestFit="1" customWidth="1"/>
    <col min="4" max="4" width="8.5546875" bestFit="1" customWidth="1"/>
    <col min="5" max="5" width="57.44140625" style="9" customWidth="1"/>
    <col min="6" max="6" width="5.77734375" style="264" bestFit="1" customWidth="1"/>
    <col min="7" max="7" width="14.21875" style="8" customWidth="1"/>
    <col min="8" max="8" width="7.88671875" style="5" customWidth="1"/>
    <col min="9" max="9" width="13.5546875" style="284" bestFit="1" customWidth="1"/>
    <col min="10" max="10" width="8.6640625" style="7" bestFit="1" customWidth="1"/>
    <col min="11" max="11" width="13.21875" style="6" bestFit="1" customWidth="1"/>
    <col min="12" max="13" width="10.21875" style="6" bestFit="1" customWidth="1"/>
    <col min="14" max="14" width="7.88671875" style="310" customWidth="1"/>
    <col min="15" max="15" width="15.44140625" style="310" bestFit="1" customWidth="1"/>
    <col min="16" max="16" width="6.6640625" style="4" hidden="1" customWidth="1"/>
    <col min="17" max="17" width="13.21875" style="3" hidden="1" customWidth="1"/>
    <col min="18" max="18" width="11.88671875" style="3" hidden="1" customWidth="1"/>
    <col min="19" max="19" width="12.88671875" style="3" hidden="1" customWidth="1"/>
    <col min="20" max="20" width="7.88671875" style="3" customWidth="1"/>
    <col min="21" max="21" width="16.5546875" style="3" bestFit="1" customWidth="1"/>
    <col min="22" max="22" width="8.77734375" style="2" hidden="1" customWidth="1"/>
    <col min="23" max="23" width="14.5546875" style="2" hidden="1" customWidth="1"/>
    <col min="24" max="24" width="12.88671875" style="2" hidden="1" customWidth="1"/>
    <col min="25" max="25" width="10.33203125" style="2" hidden="1" customWidth="1"/>
    <col min="26" max="26" width="8.77734375" style="2" customWidth="1"/>
    <col min="27" max="27" width="16.5546875" style="2" bestFit="1" customWidth="1"/>
    <col min="28" max="28" width="15.33203125" style="2" bestFit="1" customWidth="1"/>
    <col min="29" max="29" width="16" style="2" bestFit="1" customWidth="1"/>
    <col min="30" max="30" width="13.109375" style="1" bestFit="1" customWidth="1"/>
    <col min="31" max="31" width="13.109375" bestFit="1" customWidth="1"/>
  </cols>
  <sheetData>
    <row r="1" spans="1:33" ht="30.6" thickTop="1" thickBot="1">
      <c r="B1" s="193" t="s">
        <v>532</v>
      </c>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5"/>
      <c r="AD1" s="32"/>
    </row>
    <row r="2" spans="1:33" s="36" customFormat="1" ht="32.4" customHeight="1">
      <c r="A2" s="163"/>
      <c r="B2" s="196" t="s">
        <v>531</v>
      </c>
      <c r="C2" s="198" t="s">
        <v>530</v>
      </c>
      <c r="D2" s="198" t="s">
        <v>529</v>
      </c>
      <c r="E2" s="198" t="s">
        <v>528</v>
      </c>
      <c r="F2" s="223"/>
      <c r="G2" s="224"/>
      <c r="H2" s="198" t="s">
        <v>527</v>
      </c>
      <c r="I2" s="198"/>
      <c r="J2" s="198" t="s">
        <v>526</v>
      </c>
      <c r="K2" s="198"/>
      <c r="L2" s="198" t="s">
        <v>521</v>
      </c>
      <c r="M2" s="198"/>
      <c r="N2" s="286" t="s">
        <v>525</v>
      </c>
      <c r="O2" s="286"/>
      <c r="P2" s="198" t="s">
        <v>524</v>
      </c>
      <c r="Q2" s="198"/>
      <c r="R2" s="198" t="s">
        <v>521</v>
      </c>
      <c r="S2" s="198"/>
      <c r="T2" s="314" t="s">
        <v>523</v>
      </c>
      <c r="U2" s="314"/>
      <c r="V2" s="198" t="s">
        <v>522</v>
      </c>
      <c r="W2" s="198"/>
      <c r="X2" s="198" t="s">
        <v>521</v>
      </c>
      <c r="Y2" s="198"/>
      <c r="Z2" s="336" t="s">
        <v>522</v>
      </c>
      <c r="AA2" s="336"/>
      <c r="AB2" s="336" t="s">
        <v>521</v>
      </c>
      <c r="AC2" s="337"/>
      <c r="AD2" s="50" t="s">
        <v>520</v>
      </c>
      <c r="AE2" s="49"/>
    </row>
    <row r="3" spans="1:33" s="36" customFormat="1" ht="31.8" thickBot="1">
      <c r="A3" s="164"/>
      <c r="B3" s="197"/>
      <c r="C3" s="199"/>
      <c r="D3" s="199"/>
      <c r="E3" s="199"/>
      <c r="F3" s="225" t="s">
        <v>31</v>
      </c>
      <c r="G3" s="226" t="s">
        <v>30</v>
      </c>
      <c r="H3" s="225" t="s">
        <v>29</v>
      </c>
      <c r="I3" s="225" t="s">
        <v>28</v>
      </c>
      <c r="J3" s="53" t="s">
        <v>29</v>
      </c>
      <c r="K3" s="52" t="s">
        <v>28</v>
      </c>
      <c r="L3" s="52" t="s">
        <v>519</v>
      </c>
      <c r="M3" s="52" t="s">
        <v>518</v>
      </c>
      <c r="N3" s="287" t="s">
        <v>29</v>
      </c>
      <c r="O3" s="287" t="s">
        <v>28</v>
      </c>
      <c r="P3" s="53" t="s">
        <v>29</v>
      </c>
      <c r="Q3" s="52" t="s">
        <v>28</v>
      </c>
      <c r="R3" s="52" t="s">
        <v>519</v>
      </c>
      <c r="S3" s="52" t="s">
        <v>518</v>
      </c>
      <c r="T3" s="315" t="s">
        <v>29</v>
      </c>
      <c r="U3" s="315" t="s">
        <v>28</v>
      </c>
      <c r="V3" s="52" t="s">
        <v>29</v>
      </c>
      <c r="W3" s="52" t="s">
        <v>28</v>
      </c>
      <c r="X3" s="52" t="s">
        <v>519</v>
      </c>
      <c r="Y3" s="52" t="s">
        <v>518</v>
      </c>
      <c r="Z3" s="338" t="s">
        <v>29</v>
      </c>
      <c r="AA3" s="338" t="s">
        <v>28</v>
      </c>
      <c r="AB3" s="338" t="s">
        <v>519</v>
      </c>
      <c r="AC3" s="339" t="s">
        <v>518</v>
      </c>
      <c r="AD3" s="48"/>
      <c r="AE3" s="48"/>
    </row>
    <row r="4" spans="1:33" s="34" customFormat="1" ht="24" customHeight="1">
      <c r="A4" s="165"/>
      <c r="B4" s="54">
        <v>1</v>
      </c>
      <c r="C4" s="55">
        <v>2</v>
      </c>
      <c r="D4" s="56">
        <v>3</v>
      </c>
      <c r="E4" s="55">
        <v>4</v>
      </c>
      <c r="F4" s="227">
        <v>5</v>
      </c>
      <c r="G4" s="228">
        <v>6</v>
      </c>
      <c r="H4" s="229">
        <v>7</v>
      </c>
      <c r="I4" s="229">
        <v>9</v>
      </c>
      <c r="J4" s="58">
        <v>10</v>
      </c>
      <c r="K4" s="55">
        <v>11</v>
      </c>
      <c r="L4" s="57">
        <v>12</v>
      </c>
      <c r="M4" s="56">
        <v>13</v>
      </c>
      <c r="N4" s="288">
        <v>14</v>
      </c>
      <c r="O4" s="289">
        <v>15</v>
      </c>
      <c r="P4" s="55">
        <v>16</v>
      </c>
      <c r="Q4" s="55">
        <v>17</v>
      </c>
      <c r="R4" s="57">
        <v>18</v>
      </c>
      <c r="S4" s="56">
        <v>19</v>
      </c>
      <c r="T4" s="316">
        <v>20</v>
      </c>
      <c r="U4" s="317">
        <v>21</v>
      </c>
      <c r="V4" s="55">
        <v>22</v>
      </c>
      <c r="W4" s="55">
        <v>25</v>
      </c>
      <c r="X4" s="59">
        <v>26</v>
      </c>
      <c r="Y4" s="55">
        <v>27</v>
      </c>
      <c r="Z4" s="340"/>
      <c r="AA4" s="340"/>
      <c r="AB4" s="340"/>
      <c r="AC4" s="341"/>
      <c r="AD4" s="47"/>
      <c r="AE4" s="46"/>
    </row>
    <row r="5" spans="1:33" s="34" customFormat="1" ht="31.8" customHeight="1">
      <c r="A5" s="166"/>
      <c r="B5" s="61">
        <v>1</v>
      </c>
      <c r="C5" s="62">
        <v>1</v>
      </c>
      <c r="D5" s="62" t="s">
        <v>517</v>
      </c>
      <c r="E5" s="63" t="s">
        <v>516</v>
      </c>
      <c r="F5" s="230" t="s">
        <v>0</v>
      </c>
      <c r="G5" s="231">
        <v>15010</v>
      </c>
      <c r="H5" s="232">
        <v>400</v>
      </c>
      <c r="I5" s="275">
        <f>G5*H5</f>
        <v>6004000</v>
      </c>
      <c r="J5" s="44">
        <v>294.27999999999997</v>
      </c>
      <c r="K5" s="43">
        <f>J5*G5</f>
        <v>4417142.8</v>
      </c>
      <c r="L5" s="43">
        <f t="shared" ref="L5:L36" si="0">IF(K5&gt;I5,K5-I5,0)</f>
        <v>0</v>
      </c>
      <c r="M5" s="43">
        <f t="shared" ref="M5:M36" si="1">IF(I5&gt;K5,I5-K5,0)</f>
        <v>1586857.2000000002</v>
      </c>
      <c r="N5" s="290">
        <v>350</v>
      </c>
      <c r="O5" s="291">
        <f>N5*G5</f>
        <v>5253500</v>
      </c>
      <c r="P5" s="67">
        <v>183.34</v>
      </c>
      <c r="Q5" s="68">
        <f>P5*G5</f>
        <v>2751933.4</v>
      </c>
      <c r="R5" s="68">
        <f t="shared" ref="R5:R68" si="2">IF(Q5&gt;O5,Q5-O5,0)</f>
        <v>0</v>
      </c>
      <c r="S5" s="68">
        <f t="shared" ref="S5:S68" si="3">IF(O5&gt;Q5,O5-Q5,0)</f>
        <v>2501566.6</v>
      </c>
      <c r="T5" s="318">
        <f>H5+N5</f>
        <v>750</v>
      </c>
      <c r="U5" s="319">
        <f>T5*G5</f>
        <v>11257500</v>
      </c>
      <c r="V5" s="67">
        <f t="shared" ref="V5:V36" si="4">J5+P5</f>
        <v>477.62</v>
      </c>
      <c r="W5" s="66">
        <f>V5*G5</f>
        <v>7169076.2000000002</v>
      </c>
      <c r="X5" s="66">
        <f t="shared" ref="X5:X36" si="5">IF(W5&gt;U5,W5-U5,0)</f>
        <v>0</v>
      </c>
      <c r="Y5" s="69">
        <f t="shared" ref="Y5:Y36" si="6">IF(U5&gt;W5,U5-W5,0)</f>
        <v>4088423.8</v>
      </c>
      <c r="Z5" s="342">
        <f>V5*1.03</f>
        <v>491.9486</v>
      </c>
      <c r="AA5" s="343">
        <f>Z5*G5</f>
        <v>7384148.4859999996</v>
      </c>
      <c r="AB5" s="343">
        <f t="shared" ref="AB5:AB68" si="7">IF(AA5&gt;U5,AA5-U5,0)</f>
        <v>0</v>
      </c>
      <c r="AC5" s="344">
        <f t="shared" ref="AC5:AC68" si="8">IF(U5&gt;AA5,U5-AA5,0)</f>
        <v>3873351.5140000004</v>
      </c>
      <c r="AD5" s="39"/>
      <c r="AE5" s="37"/>
      <c r="AF5" s="37"/>
      <c r="AG5" s="42"/>
    </row>
    <row r="6" spans="1:33" s="34" customFormat="1" ht="28.8">
      <c r="A6" s="166"/>
      <c r="B6" s="61">
        <v>2</v>
      </c>
      <c r="C6" s="62">
        <v>199</v>
      </c>
      <c r="D6" s="62" t="s">
        <v>515</v>
      </c>
      <c r="E6" s="70" t="s">
        <v>514</v>
      </c>
      <c r="F6" s="230" t="s">
        <v>0</v>
      </c>
      <c r="G6" s="231">
        <v>15010</v>
      </c>
      <c r="H6" s="232">
        <f>200+185</f>
        <v>385</v>
      </c>
      <c r="I6" s="275">
        <f>G6*H6</f>
        <v>5778850</v>
      </c>
      <c r="J6" s="44">
        <v>157.13</v>
      </c>
      <c r="K6" s="43">
        <f>J6*G6</f>
        <v>2358521.2999999998</v>
      </c>
      <c r="L6" s="43">
        <f t="shared" si="0"/>
        <v>0</v>
      </c>
      <c r="M6" s="43">
        <f t="shared" si="1"/>
        <v>3420328.7</v>
      </c>
      <c r="N6" s="290">
        <v>78</v>
      </c>
      <c r="O6" s="291">
        <f>N6*G6</f>
        <v>1170780</v>
      </c>
      <c r="P6" s="67">
        <v>98.37</v>
      </c>
      <c r="Q6" s="68">
        <f>P6*G6</f>
        <v>1476533.7</v>
      </c>
      <c r="R6" s="68">
        <f t="shared" si="2"/>
        <v>305753.69999999995</v>
      </c>
      <c r="S6" s="68">
        <f t="shared" si="3"/>
        <v>0</v>
      </c>
      <c r="T6" s="318">
        <f>H6+N6</f>
        <v>463</v>
      </c>
      <c r="U6" s="319">
        <f>T6*G6</f>
        <v>6949630</v>
      </c>
      <c r="V6" s="67">
        <f t="shared" si="4"/>
        <v>255.5</v>
      </c>
      <c r="W6" s="66">
        <f>V6*G6</f>
        <v>3835055</v>
      </c>
      <c r="X6" s="66">
        <f t="shared" si="5"/>
        <v>0</v>
      </c>
      <c r="Y6" s="69">
        <f t="shared" si="6"/>
        <v>3114575</v>
      </c>
      <c r="Z6" s="342">
        <f>V6*1.03</f>
        <v>263.16500000000002</v>
      </c>
      <c r="AA6" s="343">
        <f>Z6*G6</f>
        <v>3950106.6500000004</v>
      </c>
      <c r="AB6" s="343">
        <f t="shared" si="7"/>
        <v>0</v>
      </c>
      <c r="AC6" s="344">
        <f t="shared" si="8"/>
        <v>2999523.3499999996</v>
      </c>
      <c r="AD6" s="39"/>
      <c r="AE6" s="37"/>
      <c r="AF6" s="37"/>
      <c r="AG6" s="42"/>
    </row>
    <row r="7" spans="1:33" s="34" customFormat="1" ht="19.95" customHeight="1">
      <c r="A7" s="166"/>
      <c r="B7" s="61">
        <v>3</v>
      </c>
      <c r="C7" s="62">
        <v>2</v>
      </c>
      <c r="D7" s="62" t="s">
        <v>513</v>
      </c>
      <c r="E7" s="70" t="s">
        <v>512</v>
      </c>
      <c r="F7" s="230" t="s">
        <v>3</v>
      </c>
      <c r="G7" s="231">
        <v>295000</v>
      </c>
      <c r="H7" s="232">
        <v>2</v>
      </c>
      <c r="I7" s="275">
        <f>G7*H7</f>
        <v>590000</v>
      </c>
      <c r="J7" s="44">
        <v>0</v>
      </c>
      <c r="K7" s="43">
        <f>J7*G7</f>
        <v>0</v>
      </c>
      <c r="L7" s="43">
        <f t="shared" si="0"/>
        <v>0</v>
      </c>
      <c r="M7" s="43">
        <f t="shared" si="1"/>
        <v>590000</v>
      </c>
      <c r="N7" s="290">
        <v>1</v>
      </c>
      <c r="O7" s="291">
        <f>N7*G7</f>
        <v>295000</v>
      </c>
      <c r="P7" s="67">
        <v>0</v>
      </c>
      <c r="Q7" s="68">
        <f>P7*G7</f>
        <v>0</v>
      </c>
      <c r="R7" s="68">
        <f t="shared" si="2"/>
        <v>0</v>
      </c>
      <c r="S7" s="68">
        <f t="shared" si="3"/>
        <v>295000</v>
      </c>
      <c r="T7" s="318">
        <f>H7+N7</f>
        <v>3</v>
      </c>
      <c r="U7" s="319">
        <f>T7*G7</f>
        <v>885000</v>
      </c>
      <c r="V7" s="67">
        <f t="shared" si="4"/>
        <v>0</v>
      </c>
      <c r="W7" s="66">
        <f>V7*G7</f>
        <v>0</v>
      </c>
      <c r="X7" s="66">
        <f t="shared" si="5"/>
        <v>0</v>
      </c>
      <c r="Y7" s="69">
        <f t="shared" si="6"/>
        <v>885000</v>
      </c>
      <c r="Z7" s="342">
        <v>0</v>
      </c>
      <c r="AA7" s="343">
        <f>Z7*G7</f>
        <v>0</v>
      </c>
      <c r="AB7" s="343">
        <f t="shared" si="7"/>
        <v>0</v>
      </c>
      <c r="AC7" s="344">
        <f t="shared" si="8"/>
        <v>885000</v>
      </c>
      <c r="AD7" s="39"/>
      <c r="AE7" s="37"/>
      <c r="AF7" s="37"/>
      <c r="AG7" s="42"/>
    </row>
    <row r="8" spans="1:33" s="34" customFormat="1" ht="15">
      <c r="A8" s="166"/>
      <c r="B8" s="61">
        <v>4</v>
      </c>
      <c r="C8" s="62">
        <v>3</v>
      </c>
      <c r="D8" s="62" t="s">
        <v>511</v>
      </c>
      <c r="E8" s="70" t="s">
        <v>510</v>
      </c>
      <c r="F8" s="230" t="s">
        <v>0</v>
      </c>
      <c r="G8" s="231">
        <v>4035</v>
      </c>
      <c r="H8" s="232">
        <v>160</v>
      </c>
      <c r="I8" s="275">
        <f>G8*H8</f>
        <v>645600</v>
      </c>
      <c r="J8" s="44">
        <v>139.94</v>
      </c>
      <c r="K8" s="43">
        <f>J8*G8</f>
        <v>564657.9</v>
      </c>
      <c r="L8" s="43">
        <f t="shared" si="0"/>
        <v>0</v>
      </c>
      <c r="M8" s="43">
        <f t="shared" si="1"/>
        <v>80942.099999999977</v>
      </c>
      <c r="N8" s="290">
        <v>80</v>
      </c>
      <c r="O8" s="291">
        <f>N8*G8</f>
        <v>322800</v>
      </c>
      <c r="P8" s="67">
        <v>73.569999999999993</v>
      </c>
      <c r="Q8" s="68">
        <f>P8*G8</f>
        <v>296854.94999999995</v>
      </c>
      <c r="R8" s="68">
        <f t="shared" si="2"/>
        <v>0</v>
      </c>
      <c r="S8" s="68">
        <f t="shared" si="3"/>
        <v>25945.050000000047</v>
      </c>
      <c r="T8" s="318">
        <f>H8+N8</f>
        <v>240</v>
      </c>
      <c r="U8" s="319">
        <f>T8*G8</f>
        <v>968400</v>
      </c>
      <c r="V8" s="67">
        <f t="shared" si="4"/>
        <v>213.51</v>
      </c>
      <c r="W8" s="66">
        <f>V8*G8</f>
        <v>861512.85</v>
      </c>
      <c r="X8" s="66">
        <f t="shared" si="5"/>
        <v>0</v>
      </c>
      <c r="Y8" s="69">
        <f t="shared" si="6"/>
        <v>106887.15000000002</v>
      </c>
      <c r="Z8" s="342">
        <f>V8*1.02</f>
        <v>217.78020000000001</v>
      </c>
      <c r="AA8" s="343">
        <f>Z8*G8</f>
        <v>878743.10700000008</v>
      </c>
      <c r="AB8" s="343">
        <f t="shared" si="7"/>
        <v>0</v>
      </c>
      <c r="AC8" s="344">
        <f t="shared" si="8"/>
        <v>89656.892999999924</v>
      </c>
      <c r="AD8" s="39"/>
      <c r="AE8" s="37"/>
      <c r="AF8" s="37"/>
      <c r="AG8" s="42"/>
    </row>
    <row r="9" spans="1:33" s="34" customFormat="1" ht="15">
      <c r="A9" s="166"/>
      <c r="B9" s="61">
        <v>5</v>
      </c>
      <c r="C9" s="62">
        <v>4</v>
      </c>
      <c r="D9" s="62" t="s">
        <v>509</v>
      </c>
      <c r="E9" s="70" t="s">
        <v>508</v>
      </c>
      <c r="F9" s="230" t="s">
        <v>0</v>
      </c>
      <c r="G9" s="231">
        <v>3750</v>
      </c>
      <c r="H9" s="232">
        <v>175</v>
      </c>
      <c r="I9" s="275">
        <f>G9*H9</f>
        <v>656250</v>
      </c>
      <c r="J9" s="44">
        <v>44.828000000000003</v>
      </c>
      <c r="K9" s="43">
        <f>J9*G9</f>
        <v>168105</v>
      </c>
      <c r="L9" s="43">
        <f t="shared" si="0"/>
        <v>0</v>
      </c>
      <c r="M9" s="43">
        <f t="shared" si="1"/>
        <v>488145</v>
      </c>
      <c r="N9" s="290">
        <v>50</v>
      </c>
      <c r="O9" s="291">
        <f>N9*G9</f>
        <v>187500</v>
      </c>
      <c r="P9" s="67">
        <v>39.67</v>
      </c>
      <c r="Q9" s="68">
        <f>P9*G9</f>
        <v>148762.5</v>
      </c>
      <c r="R9" s="68">
        <f t="shared" si="2"/>
        <v>0</v>
      </c>
      <c r="S9" s="68">
        <f t="shared" si="3"/>
        <v>38737.5</v>
      </c>
      <c r="T9" s="318">
        <f>H9+N9</f>
        <v>225</v>
      </c>
      <c r="U9" s="319">
        <f>T9*G9</f>
        <v>843750</v>
      </c>
      <c r="V9" s="67">
        <f t="shared" si="4"/>
        <v>84.498000000000005</v>
      </c>
      <c r="W9" s="66">
        <f>V9*G9</f>
        <v>316867.5</v>
      </c>
      <c r="X9" s="66">
        <f t="shared" si="5"/>
        <v>0</v>
      </c>
      <c r="Y9" s="69">
        <f t="shared" si="6"/>
        <v>526882.5</v>
      </c>
      <c r="Z9" s="342">
        <f>V9*1.03</f>
        <v>87.032940000000011</v>
      </c>
      <c r="AA9" s="343">
        <f>Z9*G9</f>
        <v>326373.52500000002</v>
      </c>
      <c r="AB9" s="343">
        <f t="shared" si="7"/>
        <v>0</v>
      </c>
      <c r="AC9" s="344">
        <f t="shared" si="8"/>
        <v>517376.47499999998</v>
      </c>
      <c r="AD9" s="39"/>
      <c r="AE9" s="37"/>
      <c r="AF9" s="37"/>
      <c r="AG9" s="42"/>
    </row>
    <row r="10" spans="1:33" s="34" customFormat="1" ht="15">
      <c r="A10" s="166"/>
      <c r="B10" s="61">
        <v>6</v>
      </c>
      <c r="C10" s="62">
        <v>5</v>
      </c>
      <c r="D10" s="62" t="s">
        <v>507</v>
      </c>
      <c r="E10" s="70" t="s">
        <v>438</v>
      </c>
      <c r="F10" s="230" t="s">
        <v>3</v>
      </c>
      <c r="G10" s="231">
        <v>465000</v>
      </c>
      <c r="H10" s="232">
        <v>4</v>
      </c>
      <c r="I10" s="275">
        <f>G10*H10</f>
        <v>1860000</v>
      </c>
      <c r="J10" s="44">
        <v>4</v>
      </c>
      <c r="K10" s="43">
        <f>J10*G10</f>
        <v>1860000</v>
      </c>
      <c r="L10" s="43">
        <f t="shared" si="0"/>
        <v>0</v>
      </c>
      <c r="M10" s="43">
        <f t="shared" si="1"/>
        <v>0</v>
      </c>
      <c r="N10" s="290">
        <v>2</v>
      </c>
      <c r="O10" s="291">
        <f>N10*G10</f>
        <v>930000</v>
      </c>
      <c r="P10" s="67">
        <v>2</v>
      </c>
      <c r="Q10" s="68">
        <f>P10*G10</f>
        <v>930000</v>
      </c>
      <c r="R10" s="68">
        <f t="shared" si="2"/>
        <v>0</v>
      </c>
      <c r="S10" s="68">
        <f t="shared" si="3"/>
        <v>0</v>
      </c>
      <c r="T10" s="318">
        <f>H10+N10</f>
        <v>6</v>
      </c>
      <c r="U10" s="319">
        <f>T10*G10</f>
        <v>2790000</v>
      </c>
      <c r="V10" s="67">
        <f t="shared" si="4"/>
        <v>6</v>
      </c>
      <c r="W10" s="66">
        <f>V10*G10</f>
        <v>2790000</v>
      </c>
      <c r="X10" s="66">
        <f t="shared" si="5"/>
        <v>0</v>
      </c>
      <c r="Y10" s="69">
        <f t="shared" si="6"/>
        <v>0</v>
      </c>
      <c r="Z10" s="342">
        <v>6</v>
      </c>
      <c r="AA10" s="343">
        <f>Z10*G10</f>
        <v>2790000</v>
      </c>
      <c r="AB10" s="343">
        <f t="shared" si="7"/>
        <v>0</v>
      </c>
      <c r="AC10" s="344">
        <f t="shared" si="8"/>
        <v>0</v>
      </c>
      <c r="AD10" s="39"/>
      <c r="AE10" s="37"/>
      <c r="AF10" s="37"/>
      <c r="AG10" s="42"/>
    </row>
    <row r="11" spans="1:33" s="34" customFormat="1" ht="15">
      <c r="A11" s="166"/>
      <c r="B11" s="61">
        <v>7</v>
      </c>
      <c r="C11" s="62">
        <v>6</v>
      </c>
      <c r="D11" s="62" t="s">
        <v>506</v>
      </c>
      <c r="E11" s="70" t="s">
        <v>436</v>
      </c>
      <c r="F11" s="230" t="s">
        <v>3</v>
      </c>
      <c r="G11" s="231">
        <v>1495000</v>
      </c>
      <c r="H11" s="232">
        <v>4</v>
      </c>
      <c r="I11" s="275">
        <f>G11*H11</f>
        <v>5980000</v>
      </c>
      <c r="J11" s="44">
        <v>4</v>
      </c>
      <c r="K11" s="43">
        <f>J11*G11</f>
        <v>5980000</v>
      </c>
      <c r="L11" s="43">
        <f t="shared" si="0"/>
        <v>0</v>
      </c>
      <c r="M11" s="43">
        <f t="shared" si="1"/>
        <v>0</v>
      </c>
      <c r="N11" s="290">
        <v>2</v>
      </c>
      <c r="O11" s="291">
        <f>N11*G11</f>
        <v>2990000</v>
      </c>
      <c r="P11" s="67">
        <v>2</v>
      </c>
      <c r="Q11" s="68">
        <f>P11*G11</f>
        <v>2990000</v>
      </c>
      <c r="R11" s="68">
        <f t="shared" si="2"/>
        <v>0</v>
      </c>
      <c r="S11" s="68">
        <f t="shared" si="3"/>
        <v>0</v>
      </c>
      <c r="T11" s="318">
        <f>H11+N11</f>
        <v>6</v>
      </c>
      <c r="U11" s="319">
        <f>T11*G11</f>
        <v>8970000</v>
      </c>
      <c r="V11" s="67">
        <f t="shared" si="4"/>
        <v>6</v>
      </c>
      <c r="W11" s="66">
        <f>V11*G11</f>
        <v>8970000</v>
      </c>
      <c r="X11" s="66">
        <f t="shared" si="5"/>
        <v>0</v>
      </c>
      <c r="Y11" s="69">
        <f t="shared" si="6"/>
        <v>0</v>
      </c>
      <c r="Z11" s="342">
        <v>6</v>
      </c>
      <c r="AA11" s="343">
        <f>Z11*G11</f>
        <v>8970000</v>
      </c>
      <c r="AB11" s="343">
        <f t="shared" si="7"/>
        <v>0</v>
      </c>
      <c r="AC11" s="344">
        <f t="shared" si="8"/>
        <v>0</v>
      </c>
      <c r="AD11" s="39"/>
      <c r="AE11" s="37"/>
      <c r="AF11" s="37"/>
      <c r="AG11" s="42"/>
    </row>
    <row r="12" spans="1:33" s="34" customFormat="1" ht="15">
      <c r="A12" s="166"/>
      <c r="B12" s="61">
        <v>8</v>
      </c>
      <c r="C12" s="62">
        <v>7</v>
      </c>
      <c r="D12" s="62" t="s">
        <v>505</v>
      </c>
      <c r="E12" s="70" t="s">
        <v>432</v>
      </c>
      <c r="F12" s="230" t="s">
        <v>3</v>
      </c>
      <c r="G12" s="231">
        <v>345000</v>
      </c>
      <c r="H12" s="232">
        <v>4</v>
      </c>
      <c r="I12" s="275">
        <f>G12*H12</f>
        <v>1380000</v>
      </c>
      <c r="J12" s="44">
        <v>4</v>
      </c>
      <c r="K12" s="43">
        <f>J12*G12</f>
        <v>1380000</v>
      </c>
      <c r="L12" s="43">
        <f t="shared" si="0"/>
        <v>0</v>
      </c>
      <c r="M12" s="43">
        <f t="shared" si="1"/>
        <v>0</v>
      </c>
      <c r="N12" s="290">
        <v>2</v>
      </c>
      <c r="O12" s="291">
        <f>N12*G12</f>
        <v>690000</v>
      </c>
      <c r="P12" s="67">
        <v>2</v>
      </c>
      <c r="Q12" s="68">
        <f>P12*G12</f>
        <v>690000</v>
      </c>
      <c r="R12" s="68">
        <f t="shared" si="2"/>
        <v>0</v>
      </c>
      <c r="S12" s="68">
        <f t="shared" si="3"/>
        <v>0</v>
      </c>
      <c r="T12" s="318">
        <f>H12+N12</f>
        <v>6</v>
      </c>
      <c r="U12" s="319">
        <f>T12*G12</f>
        <v>2070000</v>
      </c>
      <c r="V12" s="67">
        <f t="shared" si="4"/>
        <v>6</v>
      </c>
      <c r="W12" s="66">
        <f>V12*G12</f>
        <v>2070000</v>
      </c>
      <c r="X12" s="66">
        <f t="shared" si="5"/>
        <v>0</v>
      </c>
      <c r="Y12" s="69">
        <f t="shared" si="6"/>
        <v>0</v>
      </c>
      <c r="Z12" s="342">
        <v>10</v>
      </c>
      <c r="AA12" s="343">
        <f>Z12*G12</f>
        <v>3450000</v>
      </c>
      <c r="AB12" s="343">
        <f t="shared" si="7"/>
        <v>1380000</v>
      </c>
      <c r="AC12" s="344">
        <f t="shared" si="8"/>
        <v>0</v>
      </c>
      <c r="AD12" s="39"/>
      <c r="AE12" s="37"/>
      <c r="AF12" s="37"/>
      <c r="AG12" s="42"/>
    </row>
    <row r="13" spans="1:33" s="34" customFormat="1" ht="15">
      <c r="A13" s="166"/>
      <c r="B13" s="61">
        <v>9</v>
      </c>
      <c r="C13" s="62">
        <v>8</v>
      </c>
      <c r="D13" s="62" t="s">
        <v>504</v>
      </c>
      <c r="E13" s="70" t="s">
        <v>430</v>
      </c>
      <c r="F13" s="230" t="s">
        <v>3</v>
      </c>
      <c r="G13" s="231">
        <v>22500</v>
      </c>
      <c r="H13" s="232">
        <v>4</v>
      </c>
      <c r="I13" s="275">
        <f>G13*H13</f>
        <v>90000</v>
      </c>
      <c r="J13" s="44">
        <v>4</v>
      </c>
      <c r="K13" s="43">
        <f>J13*G13</f>
        <v>90000</v>
      </c>
      <c r="L13" s="43">
        <f t="shared" si="0"/>
        <v>0</v>
      </c>
      <c r="M13" s="43">
        <f t="shared" si="1"/>
        <v>0</v>
      </c>
      <c r="N13" s="290">
        <v>2</v>
      </c>
      <c r="O13" s="291">
        <f>N13*G13</f>
        <v>45000</v>
      </c>
      <c r="P13" s="67">
        <v>2</v>
      </c>
      <c r="Q13" s="68">
        <f>P13*G13</f>
        <v>45000</v>
      </c>
      <c r="R13" s="68">
        <f t="shared" si="2"/>
        <v>0</v>
      </c>
      <c r="S13" s="68">
        <f t="shared" si="3"/>
        <v>0</v>
      </c>
      <c r="T13" s="318">
        <f>H13+N13</f>
        <v>6</v>
      </c>
      <c r="U13" s="319">
        <f>T13*G13</f>
        <v>135000</v>
      </c>
      <c r="V13" s="67">
        <f t="shared" si="4"/>
        <v>6</v>
      </c>
      <c r="W13" s="66">
        <f>V13*G13</f>
        <v>135000</v>
      </c>
      <c r="X13" s="66">
        <f t="shared" si="5"/>
        <v>0</v>
      </c>
      <c r="Y13" s="69">
        <f t="shared" si="6"/>
        <v>0</v>
      </c>
      <c r="Z13" s="342">
        <v>6</v>
      </c>
      <c r="AA13" s="343">
        <f>Z13*G13</f>
        <v>135000</v>
      </c>
      <c r="AB13" s="343">
        <f t="shared" si="7"/>
        <v>0</v>
      </c>
      <c r="AC13" s="344">
        <f t="shared" si="8"/>
        <v>0</v>
      </c>
      <c r="AD13" s="39"/>
      <c r="AE13" s="37"/>
      <c r="AF13" s="37"/>
      <c r="AG13" s="42"/>
    </row>
    <row r="14" spans="1:33" s="34" customFormat="1" ht="15">
      <c r="A14" s="166"/>
      <c r="B14" s="61">
        <v>10</v>
      </c>
      <c r="C14" s="62">
        <v>9</v>
      </c>
      <c r="D14" s="62" t="s">
        <v>503</v>
      </c>
      <c r="E14" s="70" t="s">
        <v>502</v>
      </c>
      <c r="F14" s="230" t="s">
        <v>3</v>
      </c>
      <c r="G14" s="231">
        <v>1195000</v>
      </c>
      <c r="H14" s="232">
        <v>4</v>
      </c>
      <c r="I14" s="275">
        <f>G14*H14</f>
        <v>4780000</v>
      </c>
      <c r="J14" s="44">
        <v>4</v>
      </c>
      <c r="K14" s="43">
        <f>J14*G14</f>
        <v>4780000</v>
      </c>
      <c r="L14" s="43">
        <f t="shared" si="0"/>
        <v>0</v>
      </c>
      <c r="M14" s="43">
        <f t="shared" si="1"/>
        <v>0</v>
      </c>
      <c r="N14" s="290">
        <v>2</v>
      </c>
      <c r="O14" s="291">
        <f>N14*G14</f>
        <v>2390000</v>
      </c>
      <c r="P14" s="67">
        <v>2</v>
      </c>
      <c r="Q14" s="68">
        <f>P14*G14</f>
        <v>2390000</v>
      </c>
      <c r="R14" s="68">
        <f t="shared" si="2"/>
        <v>0</v>
      </c>
      <c r="S14" s="68">
        <f t="shared" si="3"/>
        <v>0</v>
      </c>
      <c r="T14" s="318">
        <f>H14+N14</f>
        <v>6</v>
      </c>
      <c r="U14" s="319">
        <f>T14*G14</f>
        <v>7170000</v>
      </c>
      <c r="V14" s="67">
        <f t="shared" si="4"/>
        <v>6</v>
      </c>
      <c r="W14" s="66">
        <f>V14*G14</f>
        <v>7170000</v>
      </c>
      <c r="X14" s="66">
        <f t="shared" si="5"/>
        <v>0</v>
      </c>
      <c r="Y14" s="69">
        <f t="shared" si="6"/>
        <v>0</v>
      </c>
      <c r="Z14" s="342">
        <v>6</v>
      </c>
      <c r="AA14" s="343">
        <f>Z14*G14</f>
        <v>7170000</v>
      </c>
      <c r="AB14" s="343">
        <f t="shared" si="7"/>
        <v>0</v>
      </c>
      <c r="AC14" s="344">
        <f t="shared" si="8"/>
        <v>0</v>
      </c>
      <c r="AD14" s="39"/>
      <c r="AE14" s="37"/>
      <c r="AF14" s="37"/>
      <c r="AG14" s="42"/>
    </row>
    <row r="15" spans="1:33" s="34" customFormat="1" ht="15">
      <c r="A15" s="166"/>
      <c r="B15" s="61">
        <v>11</v>
      </c>
      <c r="C15" s="62">
        <v>10</v>
      </c>
      <c r="D15" s="62" t="s">
        <v>501</v>
      </c>
      <c r="E15" s="70" t="s">
        <v>500</v>
      </c>
      <c r="F15" s="230" t="s">
        <v>3</v>
      </c>
      <c r="G15" s="231">
        <v>4750000</v>
      </c>
      <c r="H15" s="232">
        <v>2</v>
      </c>
      <c r="I15" s="275">
        <f>G15*H15</f>
        <v>9500000</v>
      </c>
      <c r="J15" s="44">
        <v>2</v>
      </c>
      <c r="K15" s="43">
        <f>J15*G15</f>
        <v>9500000</v>
      </c>
      <c r="L15" s="43">
        <f t="shared" si="0"/>
        <v>0</v>
      </c>
      <c r="M15" s="43">
        <f t="shared" si="1"/>
        <v>0</v>
      </c>
      <c r="N15" s="290"/>
      <c r="O15" s="291">
        <f>N15*G15</f>
        <v>0</v>
      </c>
      <c r="P15" s="67">
        <v>0</v>
      </c>
      <c r="Q15" s="68">
        <f>P15*G15</f>
        <v>0</v>
      </c>
      <c r="R15" s="68">
        <f t="shared" si="2"/>
        <v>0</v>
      </c>
      <c r="S15" s="68">
        <f t="shared" si="3"/>
        <v>0</v>
      </c>
      <c r="T15" s="318">
        <f>H15+N15</f>
        <v>2</v>
      </c>
      <c r="U15" s="319">
        <f>T15*G15</f>
        <v>9500000</v>
      </c>
      <c r="V15" s="67">
        <f t="shared" si="4"/>
        <v>2</v>
      </c>
      <c r="W15" s="66">
        <f>V15*G15</f>
        <v>9500000</v>
      </c>
      <c r="X15" s="66">
        <f t="shared" si="5"/>
        <v>0</v>
      </c>
      <c r="Y15" s="69">
        <f t="shared" si="6"/>
        <v>0</v>
      </c>
      <c r="Z15" s="342">
        <v>3</v>
      </c>
      <c r="AA15" s="343">
        <f>Z15*G15</f>
        <v>14250000</v>
      </c>
      <c r="AB15" s="343">
        <f t="shared" si="7"/>
        <v>4750000</v>
      </c>
      <c r="AC15" s="344">
        <f t="shared" si="8"/>
        <v>0</v>
      </c>
      <c r="AD15" s="39"/>
      <c r="AE15" s="37"/>
      <c r="AF15" s="37"/>
      <c r="AG15" s="42"/>
    </row>
    <row r="16" spans="1:33" s="34" customFormat="1" ht="15">
      <c r="A16" s="166"/>
      <c r="B16" s="61">
        <v>12</v>
      </c>
      <c r="C16" s="62">
        <v>11</v>
      </c>
      <c r="D16" s="62" t="s">
        <v>499</v>
      </c>
      <c r="E16" s="70" t="s">
        <v>498</v>
      </c>
      <c r="F16" s="230" t="s">
        <v>3</v>
      </c>
      <c r="G16" s="231">
        <v>3550000</v>
      </c>
      <c r="H16" s="232">
        <v>2</v>
      </c>
      <c r="I16" s="275">
        <f>G16*H16</f>
        <v>7100000</v>
      </c>
      <c r="J16" s="44">
        <v>2</v>
      </c>
      <c r="K16" s="43">
        <f>J16*G16</f>
        <v>7100000</v>
      </c>
      <c r="L16" s="43">
        <f t="shared" si="0"/>
        <v>0</v>
      </c>
      <c r="M16" s="43">
        <f t="shared" si="1"/>
        <v>0</v>
      </c>
      <c r="N16" s="290">
        <v>2</v>
      </c>
      <c r="O16" s="291">
        <f>N16*G16</f>
        <v>7100000</v>
      </c>
      <c r="P16" s="67">
        <v>2</v>
      </c>
      <c r="Q16" s="68">
        <f>P16*G16</f>
        <v>7100000</v>
      </c>
      <c r="R16" s="68">
        <f t="shared" si="2"/>
        <v>0</v>
      </c>
      <c r="S16" s="68">
        <f t="shared" si="3"/>
        <v>0</v>
      </c>
      <c r="T16" s="318">
        <f>H16+N16</f>
        <v>4</v>
      </c>
      <c r="U16" s="319">
        <f>T16*G16</f>
        <v>14200000</v>
      </c>
      <c r="V16" s="67">
        <f t="shared" si="4"/>
        <v>4</v>
      </c>
      <c r="W16" s="66">
        <f>V16*G16</f>
        <v>14200000</v>
      </c>
      <c r="X16" s="66">
        <f t="shared" si="5"/>
        <v>0</v>
      </c>
      <c r="Y16" s="69">
        <f t="shared" si="6"/>
        <v>0</v>
      </c>
      <c r="Z16" s="342">
        <v>3</v>
      </c>
      <c r="AA16" s="343">
        <f>Z16*G16</f>
        <v>10650000</v>
      </c>
      <c r="AB16" s="343">
        <f t="shared" si="7"/>
        <v>0</v>
      </c>
      <c r="AC16" s="344">
        <f t="shared" si="8"/>
        <v>3550000</v>
      </c>
      <c r="AD16" s="39"/>
      <c r="AE16" s="37"/>
      <c r="AF16" s="37"/>
      <c r="AG16" s="42"/>
    </row>
    <row r="17" spans="1:33" s="34" customFormat="1" ht="15">
      <c r="A17" s="166"/>
      <c r="B17" s="61">
        <v>13</v>
      </c>
      <c r="C17" s="62">
        <v>12</v>
      </c>
      <c r="D17" s="62" t="s">
        <v>497</v>
      </c>
      <c r="E17" s="70" t="s">
        <v>496</v>
      </c>
      <c r="F17" s="230" t="s">
        <v>3</v>
      </c>
      <c r="G17" s="231">
        <v>995000</v>
      </c>
      <c r="H17" s="232">
        <v>2</v>
      </c>
      <c r="I17" s="275">
        <f>G17*H17</f>
        <v>1990000</v>
      </c>
      <c r="J17" s="44">
        <v>2</v>
      </c>
      <c r="K17" s="43">
        <f>J17*G17</f>
        <v>1990000</v>
      </c>
      <c r="L17" s="43">
        <f t="shared" si="0"/>
        <v>0</v>
      </c>
      <c r="M17" s="43">
        <f t="shared" si="1"/>
        <v>0</v>
      </c>
      <c r="N17" s="290">
        <v>1</v>
      </c>
      <c r="O17" s="291">
        <f>N17*G17</f>
        <v>995000</v>
      </c>
      <c r="P17" s="67">
        <v>0</v>
      </c>
      <c r="Q17" s="68">
        <f>P17*G17</f>
        <v>0</v>
      </c>
      <c r="R17" s="68">
        <f t="shared" si="2"/>
        <v>0</v>
      </c>
      <c r="S17" s="68">
        <f t="shared" si="3"/>
        <v>995000</v>
      </c>
      <c r="T17" s="318">
        <f>H17+N17</f>
        <v>3</v>
      </c>
      <c r="U17" s="319">
        <f>T17*G17</f>
        <v>2985000</v>
      </c>
      <c r="V17" s="67">
        <f t="shared" si="4"/>
        <v>2</v>
      </c>
      <c r="W17" s="66">
        <f>V17*G17</f>
        <v>1990000</v>
      </c>
      <c r="X17" s="66">
        <f t="shared" si="5"/>
        <v>0</v>
      </c>
      <c r="Y17" s="69">
        <f t="shared" si="6"/>
        <v>995000</v>
      </c>
      <c r="Z17" s="342">
        <v>2</v>
      </c>
      <c r="AA17" s="343">
        <f>Z17*G17</f>
        <v>1990000</v>
      </c>
      <c r="AB17" s="343">
        <f t="shared" si="7"/>
        <v>0</v>
      </c>
      <c r="AC17" s="344">
        <f t="shared" si="8"/>
        <v>995000</v>
      </c>
      <c r="AD17" s="39"/>
      <c r="AE17" s="37"/>
      <c r="AF17" s="37"/>
      <c r="AG17" s="42"/>
    </row>
    <row r="18" spans="1:33" s="34" customFormat="1" ht="15">
      <c r="A18" s="166"/>
      <c r="B18" s="61">
        <v>14</v>
      </c>
      <c r="C18" s="62">
        <v>13</v>
      </c>
      <c r="D18" s="62" t="s">
        <v>495</v>
      </c>
      <c r="E18" s="70" t="s">
        <v>422</v>
      </c>
      <c r="F18" s="230" t="s">
        <v>3</v>
      </c>
      <c r="G18" s="231">
        <v>22500</v>
      </c>
      <c r="H18" s="232">
        <v>4</v>
      </c>
      <c r="I18" s="275">
        <f>G18*H18</f>
        <v>90000</v>
      </c>
      <c r="J18" s="44">
        <v>4</v>
      </c>
      <c r="K18" s="43">
        <f>J18*G18</f>
        <v>90000</v>
      </c>
      <c r="L18" s="43">
        <f t="shared" si="0"/>
        <v>0</v>
      </c>
      <c r="M18" s="43">
        <f t="shared" si="1"/>
        <v>0</v>
      </c>
      <c r="N18" s="290">
        <v>2</v>
      </c>
      <c r="O18" s="291">
        <f>N18*G18</f>
        <v>45000</v>
      </c>
      <c r="P18" s="67">
        <v>2</v>
      </c>
      <c r="Q18" s="68">
        <f>P18*G18</f>
        <v>45000</v>
      </c>
      <c r="R18" s="68">
        <f t="shared" si="2"/>
        <v>0</v>
      </c>
      <c r="S18" s="68">
        <f t="shared" si="3"/>
        <v>0</v>
      </c>
      <c r="T18" s="318">
        <f>H18+N18</f>
        <v>6</v>
      </c>
      <c r="U18" s="319">
        <f>T18*G18</f>
        <v>135000</v>
      </c>
      <c r="V18" s="67">
        <f t="shared" si="4"/>
        <v>6</v>
      </c>
      <c r="W18" s="66">
        <f>V18*G18</f>
        <v>135000</v>
      </c>
      <c r="X18" s="66">
        <f t="shared" si="5"/>
        <v>0</v>
      </c>
      <c r="Y18" s="69">
        <f t="shared" si="6"/>
        <v>0</v>
      </c>
      <c r="Z18" s="342">
        <v>6</v>
      </c>
      <c r="AA18" s="343">
        <f>Z18*G18</f>
        <v>135000</v>
      </c>
      <c r="AB18" s="343">
        <f t="shared" si="7"/>
        <v>0</v>
      </c>
      <c r="AC18" s="344">
        <f t="shared" si="8"/>
        <v>0</v>
      </c>
      <c r="AD18" s="39"/>
      <c r="AE18" s="37"/>
      <c r="AF18" s="37"/>
      <c r="AG18" s="42"/>
    </row>
    <row r="19" spans="1:33" s="34" customFormat="1" ht="15">
      <c r="A19" s="166"/>
      <c r="B19" s="61">
        <v>15</v>
      </c>
      <c r="C19" s="62">
        <v>14</v>
      </c>
      <c r="D19" s="62" t="s">
        <v>494</v>
      </c>
      <c r="E19" s="70" t="s">
        <v>493</v>
      </c>
      <c r="F19" s="230" t="s">
        <v>3</v>
      </c>
      <c r="G19" s="231">
        <v>18750</v>
      </c>
      <c r="H19" s="232">
        <v>62</v>
      </c>
      <c r="I19" s="275">
        <f>G19*H19</f>
        <v>1162500</v>
      </c>
      <c r="J19" s="44">
        <v>62</v>
      </c>
      <c r="K19" s="43">
        <f>J19*G19</f>
        <v>1162500</v>
      </c>
      <c r="L19" s="43">
        <f t="shared" si="0"/>
        <v>0</v>
      </c>
      <c r="M19" s="43">
        <f t="shared" si="1"/>
        <v>0</v>
      </c>
      <c r="N19" s="290">
        <v>40</v>
      </c>
      <c r="O19" s="291">
        <f>N19*G19</f>
        <v>750000</v>
      </c>
      <c r="P19" s="67">
        <v>40</v>
      </c>
      <c r="Q19" s="68">
        <f>P19*G19</f>
        <v>750000</v>
      </c>
      <c r="R19" s="68">
        <f t="shared" si="2"/>
        <v>0</v>
      </c>
      <c r="S19" s="68">
        <f t="shared" si="3"/>
        <v>0</v>
      </c>
      <c r="T19" s="318">
        <f>H19+N19</f>
        <v>102</v>
      </c>
      <c r="U19" s="319">
        <f>T19*G19</f>
        <v>1912500</v>
      </c>
      <c r="V19" s="67">
        <f t="shared" si="4"/>
        <v>102</v>
      </c>
      <c r="W19" s="66">
        <f>V19*G19</f>
        <v>1912500</v>
      </c>
      <c r="X19" s="66">
        <f t="shared" si="5"/>
        <v>0</v>
      </c>
      <c r="Y19" s="69">
        <f t="shared" si="6"/>
        <v>0</v>
      </c>
      <c r="Z19" s="342">
        <v>107</v>
      </c>
      <c r="AA19" s="343">
        <f>Z19*G19</f>
        <v>2006250</v>
      </c>
      <c r="AB19" s="343">
        <f t="shared" si="7"/>
        <v>93750</v>
      </c>
      <c r="AC19" s="344">
        <f t="shared" si="8"/>
        <v>0</v>
      </c>
      <c r="AD19" s="39"/>
      <c r="AE19" s="37"/>
      <c r="AF19" s="37"/>
      <c r="AG19" s="42"/>
    </row>
    <row r="20" spans="1:33" s="34" customFormat="1" ht="15">
      <c r="A20" s="166"/>
      <c r="B20" s="61">
        <v>16</v>
      </c>
      <c r="C20" s="62">
        <v>239</v>
      </c>
      <c r="D20" s="62" t="s">
        <v>492</v>
      </c>
      <c r="E20" s="70" t="s">
        <v>491</v>
      </c>
      <c r="F20" s="230" t="s">
        <v>3</v>
      </c>
      <c r="G20" s="231">
        <v>115000</v>
      </c>
      <c r="H20" s="232">
        <v>7</v>
      </c>
      <c r="I20" s="275">
        <f>G20*H20</f>
        <v>805000</v>
      </c>
      <c r="J20" s="44">
        <v>10</v>
      </c>
      <c r="K20" s="43">
        <f>J20*G20</f>
        <v>1150000</v>
      </c>
      <c r="L20" s="43">
        <f t="shared" si="0"/>
        <v>345000</v>
      </c>
      <c r="M20" s="43">
        <f t="shared" si="1"/>
        <v>0</v>
      </c>
      <c r="N20" s="290">
        <v>2</v>
      </c>
      <c r="O20" s="291">
        <f>N20*G20</f>
        <v>230000</v>
      </c>
      <c r="P20" s="67">
        <v>4</v>
      </c>
      <c r="Q20" s="68">
        <f>P20*G20</f>
        <v>460000</v>
      </c>
      <c r="R20" s="68">
        <f t="shared" si="2"/>
        <v>230000</v>
      </c>
      <c r="S20" s="68">
        <f t="shared" si="3"/>
        <v>0</v>
      </c>
      <c r="T20" s="318">
        <f>H20+N20</f>
        <v>9</v>
      </c>
      <c r="U20" s="319">
        <f>T20*G20</f>
        <v>1035000</v>
      </c>
      <c r="V20" s="67">
        <f t="shared" si="4"/>
        <v>14</v>
      </c>
      <c r="W20" s="66">
        <f>V20*G20</f>
        <v>1610000</v>
      </c>
      <c r="X20" s="66">
        <f t="shared" si="5"/>
        <v>575000</v>
      </c>
      <c r="Y20" s="69">
        <f t="shared" si="6"/>
        <v>0</v>
      </c>
      <c r="Z20" s="342">
        <v>14</v>
      </c>
      <c r="AA20" s="343">
        <f>Z20*G20</f>
        <v>1610000</v>
      </c>
      <c r="AB20" s="343">
        <f t="shared" si="7"/>
        <v>575000</v>
      </c>
      <c r="AC20" s="344">
        <f t="shared" si="8"/>
        <v>0</v>
      </c>
      <c r="AD20" s="39"/>
      <c r="AE20" s="37"/>
      <c r="AF20" s="37"/>
      <c r="AG20" s="42"/>
    </row>
    <row r="21" spans="1:33" s="34" customFormat="1" ht="15">
      <c r="A21" s="166"/>
      <c r="B21" s="61">
        <v>17</v>
      </c>
      <c r="C21" s="62">
        <v>15</v>
      </c>
      <c r="D21" s="62" t="s">
        <v>490</v>
      </c>
      <c r="E21" s="70" t="s">
        <v>428</v>
      </c>
      <c r="F21" s="230" t="s">
        <v>3</v>
      </c>
      <c r="G21" s="231">
        <v>115000</v>
      </c>
      <c r="H21" s="232">
        <v>4</v>
      </c>
      <c r="I21" s="275">
        <f>G21*H21</f>
        <v>460000</v>
      </c>
      <c r="J21" s="44">
        <v>4</v>
      </c>
      <c r="K21" s="43">
        <f>J21*G21</f>
        <v>460000</v>
      </c>
      <c r="L21" s="43">
        <f t="shared" si="0"/>
        <v>0</v>
      </c>
      <c r="M21" s="43">
        <f t="shared" si="1"/>
        <v>0</v>
      </c>
      <c r="N21" s="290">
        <v>2</v>
      </c>
      <c r="O21" s="291">
        <f>N21*G21</f>
        <v>230000</v>
      </c>
      <c r="P21" s="67">
        <v>2</v>
      </c>
      <c r="Q21" s="68">
        <f>P21*G21</f>
        <v>230000</v>
      </c>
      <c r="R21" s="68">
        <f t="shared" si="2"/>
        <v>0</v>
      </c>
      <c r="S21" s="68">
        <f t="shared" si="3"/>
        <v>0</v>
      </c>
      <c r="T21" s="318">
        <f>H21+N21</f>
        <v>6</v>
      </c>
      <c r="U21" s="319">
        <f>T21*G21</f>
        <v>690000</v>
      </c>
      <c r="V21" s="67">
        <f t="shared" si="4"/>
        <v>6</v>
      </c>
      <c r="W21" s="66">
        <f>V21*G21</f>
        <v>690000</v>
      </c>
      <c r="X21" s="66">
        <f t="shared" si="5"/>
        <v>0</v>
      </c>
      <c r="Y21" s="69">
        <f t="shared" si="6"/>
        <v>0</v>
      </c>
      <c r="Z21" s="342">
        <v>7</v>
      </c>
      <c r="AA21" s="343">
        <f>Z21*G21</f>
        <v>805000</v>
      </c>
      <c r="AB21" s="343">
        <f t="shared" si="7"/>
        <v>115000</v>
      </c>
      <c r="AC21" s="344">
        <f t="shared" si="8"/>
        <v>0</v>
      </c>
      <c r="AD21" s="39"/>
      <c r="AE21" s="37"/>
      <c r="AF21" s="37"/>
      <c r="AG21" s="42"/>
    </row>
    <row r="22" spans="1:33" s="34" customFormat="1" ht="28.8">
      <c r="A22" s="166"/>
      <c r="B22" s="61">
        <v>18</v>
      </c>
      <c r="C22" s="62">
        <v>240</v>
      </c>
      <c r="D22" s="62" t="s">
        <v>489</v>
      </c>
      <c r="E22" s="70" t="s">
        <v>488</v>
      </c>
      <c r="F22" s="230" t="s">
        <v>3</v>
      </c>
      <c r="G22" s="231">
        <v>525000</v>
      </c>
      <c r="H22" s="232">
        <v>2</v>
      </c>
      <c r="I22" s="275">
        <f>G22*H22</f>
        <v>1050000</v>
      </c>
      <c r="J22" s="44">
        <v>2</v>
      </c>
      <c r="K22" s="43">
        <f>J22*G22</f>
        <v>1050000</v>
      </c>
      <c r="L22" s="43">
        <f t="shared" si="0"/>
        <v>0</v>
      </c>
      <c r="M22" s="43">
        <f t="shared" si="1"/>
        <v>0</v>
      </c>
      <c r="N22" s="290"/>
      <c r="O22" s="291">
        <f>N22*G22</f>
        <v>0</v>
      </c>
      <c r="P22" s="67">
        <v>0</v>
      </c>
      <c r="Q22" s="68">
        <f>P22*G22</f>
        <v>0</v>
      </c>
      <c r="R22" s="68">
        <f t="shared" si="2"/>
        <v>0</v>
      </c>
      <c r="S22" s="68">
        <f t="shared" si="3"/>
        <v>0</v>
      </c>
      <c r="T22" s="318">
        <f>H22+N22</f>
        <v>2</v>
      </c>
      <c r="U22" s="319">
        <f>T22*G22</f>
        <v>1050000</v>
      </c>
      <c r="V22" s="67">
        <f t="shared" si="4"/>
        <v>2</v>
      </c>
      <c r="W22" s="66">
        <f>V22*G22</f>
        <v>1050000</v>
      </c>
      <c r="X22" s="66">
        <f t="shared" si="5"/>
        <v>0</v>
      </c>
      <c r="Y22" s="69">
        <f t="shared" si="6"/>
        <v>0</v>
      </c>
      <c r="Z22" s="342">
        <v>2</v>
      </c>
      <c r="AA22" s="343">
        <f>Z22*G22</f>
        <v>1050000</v>
      </c>
      <c r="AB22" s="343">
        <f t="shared" si="7"/>
        <v>0</v>
      </c>
      <c r="AC22" s="344">
        <f t="shared" si="8"/>
        <v>0</v>
      </c>
      <c r="AD22" s="39"/>
      <c r="AE22" s="37"/>
      <c r="AF22" s="37"/>
      <c r="AG22" s="42"/>
    </row>
    <row r="23" spans="1:33" s="34" customFormat="1" ht="15">
      <c r="A23" s="166"/>
      <c r="B23" s="61">
        <v>19</v>
      </c>
      <c r="C23" s="62">
        <v>16</v>
      </c>
      <c r="D23" s="62" t="s">
        <v>487</v>
      </c>
      <c r="E23" s="70" t="s">
        <v>486</v>
      </c>
      <c r="F23" s="230" t="s">
        <v>3</v>
      </c>
      <c r="G23" s="231">
        <v>75000</v>
      </c>
      <c r="H23" s="232">
        <v>4</v>
      </c>
      <c r="I23" s="275">
        <f>G23*H23</f>
        <v>300000</v>
      </c>
      <c r="J23" s="44">
        <v>4</v>
      </c>
      <c r="K23" s="43">
        <f>J23*G23</f>
        <v>300000</v>
      </c>
      <c r="L23" s="43">
        <f t="shared" si="0"/>
        <v>0</v>
      </c>
      <c r="M23" s="43">
        <f t="shared" si="1"/>
        <v>0</v>
      </c>
      <c r="N23" s="290">
        <v>2</v>
      </c>
      <c r="O23" s="291">
        <f>N23*G23</f>
        <v>150000</v>
      </c>
      <c r="P23" s="67">
        <v>2</v>
      </c>
      <c r="Q23" s="68">
        <f>P23*G23</f>
        <v>150000</v>
      </c>
      <c r="R23" s="68">
        <f t="shared" si="2"/>
        <v>0</v>
      </c>
      <c r="S23" s="68">
        <f t="shared" si="3"/>
        <v>0</v>
      </c>
      <c r="T23" s="318">
        <f>H23+N23</f>
        <v>6</v>
      </c>
      <c r="U23" s="319">
        <f>T23*G23</f>
        <v>450000</v>
      </c>
      <c r="V23" s="67">
        <f t="shared" si="4"/>
        <v>6</v>
      </c>
      <c r="W23" s="66">
        <f>V23*G23</f>
        <v>450000</v>
      </c>
      <c r="X23" s="66">
        <f t="shared" si="5"/>
        <v>0</v>
      </c>
      <c r="Y23" s="69">
        <f t="shared" si="6"/>
        <v>0</v>
      </c>
      <c r="Z23" s="342">
        <v>6</v>
      </c>
      <c r="AA23" s="343">
        <f>Z23*G23</f>
        <v>450000</v>
      </c>
      <c r="AB23" s="343">
        <f t="shared" si="7"/>
        <v>0</v>
      </c>
      <c r="AC23" s="344">
        <f t="shared" si="8"/>
        <v>0</v>
      </c>
      <c r="AD23" s="39"/>
      <c r="AE23" s="37"/>
      <c r="AF23" s="37"/>
      <c r="AG23" s="42"/>
    </row>
    <row r="24" spans="1:33" s="34" customFormat="1" ht="15">
      <c r="A24" s="166"/>
      <c r="B24" s="61">
        <v>20</v>
      </c>
      <c r="C24" s="62">
        <v>17</v>
      </c>
      <c r="D24" s="62" t="s">
        <v>485</v>
      </c>
      <c r="E24" s="70" t="s">
        <v>484</v>
      </c>
      <c r="F24" s="230" t="s">
        <v>3</v>
      </c>
      <c r="G24" s="231">
        <v>18750</v>
      </c>
      <c r="H24" s="232">
        <v>4</v>
      </c>
      <c r="I24" s="275">
        <f>G24*H24</f>
        <v>75000</v>
      </c>
      <c r="J24" s="44">
        <v>4</v>
      </c>
      <c r="K24" s="43">
        <f>J24*G24</f>
        <v>75000</v>
      </c>
      <c r="L24" s="43">
        <f t="shared" si="0"/>
        <v>0</v>
      </c>
      <c r="M24" s="43">
        <f t="shared" si="1"/>
        <v>0</v>
      </c>
      <c r="N24" s="290">
        <v>2</v>
      </c>
      <c r="O24" s="291">
        <f>N24*G24</f>
        <v>37500</v>
      </c>
      <c r="P24" s="67">
        <v>2</v>
      </c>
      <c r="Q24" s="68">
        <f>P24*G24</f>
        <v>37500</v>
      </c>
      <c r="R24" s="68">
        <f t="shared" si="2"/>
        <v>0</v>
      </c>
      <c r="S24" s="68">
        <f t="shared" si="3"/>
        <v>0</v>
      </c>
      <c r="T24" s="318">
        <f>H24+N24</f>
        <v>6</v>
      </c>
      <c r="U24" s="319">
        <f>T24*G24</f>
        <v>112500</v>
      </c>
      <c r="V24" s="67">
        <f t="shared" si="4"/>
        <v>6</v>
      </c>
      <c r="W24" s="66">
        <f>V24*G24</f>
        <v>112500</v>
      </c>
      <c r="X24" s="66">
        <f t="shared" si="5"/>
        <v>0</v>
      </c>
      <c r="Y24" s="69">
        <f t="shared" si="6"/>
        <v>0</v>
      </c>
      <c r="Z24" s="342">
        <v>6</v>
      </c>
      <c r="AA24" s="343">
        <f>Z24*G24</f>
        <v>112500</v>
      </c>
      <c r="AB24" s="343">
        <f t="shared" si="7"/>
        <v>0</v>
      </c>
      <c r="AC24" s="344">
        <f t="shared" si="8"/>
        <v>0</v>
      </c>
      <c r="AD24" s="39"/>
      <c r="AE24" s="37"/>
      <c r="AF24" s="37"/>
      <c r="AG24" s="42"/>
    </row>
    <row r="25" spans="1:33" s="34" customFormat="1" ht="15">
      <c r="A25" s="166"/>
      <c r="B25" s="61">
        <v>21</v>
      </c>
      <c r="C25" s="62">
        <v>18</v>
      </c>
      <c r="D25" s="62" t="s">
        <v>483</v>
      </c>
      <c r="E25" s="70" t="s">
        <v>482</v>
      </c>
      <c r="F25" s="230" t="s">
        <v>3</v>
      </c>
      <c r="G25" s="231">
        <v>37500</v>
      </c>
      <c r="H25" s="232">
        <v>4</v>
      </c>
      <c r="I25" s="275">
        <f>G25*H25</f>
        <v>150000</v>
      </c>
      <c r="J25" s="44">
        <v>4</v>
      </c>
      <c r="K25" s="43">
        <f>J25*G25</f>
        <v>150000</v>
      </c>
      <c r="L25" s="43">
        <f t="shared" si="0"/>
        <v>0</v>
      </c>
      <c r="M25" s="43">
        <f t="shared" si="1"/>
        <v>0</v>
      </c>
      <c r="N25" s="290">
        <v>2</v>
      </c>
      <c r="O25" s="291">
        <f>N25*G25</f>
        <v>75000</v>
      </c>
      <c r="P25" s="67">
        <v>2</v>
      </c>
      <c r="Q25" s="68">
        <f>P25*G25</f>
        <v>75000</v>
      </c>
      <c r="R25" s="68">
        <f t="shared" si="2"/>
        <v>0</v>
      </c>
      <c r="S25" s="68">
        <f t="shared" si="3"/>
        <v>0</v>
      </c>
      <c r="T25" s="318">
        <f>H25+N25</f>
        <v>6</v>
      </c>
      <c r="U25" s="319">
        <f>T25*G25</f>
        <v>225000</v>
      </c>
      <c r="V25" s="67">
        <f t="shared" si="4"/>
        <v>6</v>
      </c>
      <c r="W25" s="66">
        <f>V25*G25</f>
        <v>225000</v>
      </c>
      <c r="X25" s="66">
        <f t="shared" si="5"/>
        <v>0</v>
      </c>
      <c r="Y25" s="69">
        <f t="shared" si="6"/>
        <v>0</v>
      </c>
      <c r="Z25" s="342">
        <v>6</v>
      </c>
      <c r="AA25" s="343">
        <f>Z25*G25</f>
        <v>225000</v>
      </c>
      <c r="AB25" s="343">
        <f t="shared" si="7"/>
        <v>0</v>
      </c>
      <c r="AC25" s="344">
        <f t="shared" si="8"/>
        <v>0</v>
      </c>
      <c r="AD25" s="39"/>
      <c r="AE25" s="37"/>
      <c r="AF25" s="37"/>
      <c r="AG25" s="42"/>
    </row>
    <row r="26" spans="1:33" s="34" customFormat="1" ht="15">
      <c r="A26" s="166"/>
      <c r="B26" s="61">
        <v>22</v>
      </c>
      <c r="C26" s="62">
        <v>19</v>
      </c>
      <c r="D26" s="62" t="s">
        <v>481</v>
      </c>
      <c r="E26" s="70" t="s">
        <v>480</v>
      </c>
      <c r="F26" s="230" t="s">
        <v>3</v>
      </c>
      <c r="G26" s="231">
        <v>385000</v>
      </c>
      <c r="H26" s="232">
        <v>4</v>
      </c>
      <c r="I26" s="275">
        <f>G26*H26</f>
        <v>1540000</v>
      </c>
      <c r="J26" s="44">
        <v>4</v>
      </c>
      <c r="K26" s="43">
        <f>J26*G26</f>
        <v>1540000</v>
      </c>
      <c r="L26" s="43">
        <f t="shared" si="0"/>
        <v>0</v>
      </c>
      <c r="M26" s="43">
        <f t="shared" si="1"/>
        <v>0</v>
      </c>
      <c r="N26" s="290">
        <v>2</v>
      </c>
      <c r="O26" s="291">
        <f>N26*G26</f>
        <v>770000</v>
      </c>
      <c r="P26" s="67">
        <v>2</v>
      </c>
      <c r="Q26" s="68">
        <f>P26*G26</f>
        <v>770000</v>
      </c>
      <c r="R26" s="68">
        <f t="shared" si="2"/>
        <v>0</v>
      </c>
      <c r="S26" s="68">
        <f t="shared" si="3"/>
        <v>0</v>
      </c>
      <c r="T26" s="318">
        <f>H26+N26</f>
        <v>6</v>
      </c>
      <c r="U26" s="319">
        <f>T26*G26</f>
        <v>2310000</v>
      </c>
      <c r="V26" s="67">
        <f t="shared" si="4"/>
        <v>6</v>
      </c>
      <c r="W26" s="66">
        <f>V26*G26</f>
        <v>2310000</v>
      </c>
      <c r="X26" s="66">
        <f t="shared" si="5"/>
        <v>0</v>
      </c>
      <c r="Y26" s="69">
        <f t="shared" si="6"/>
        <v>0</v>
      </c>
      <c r="Z26" s="342">
        <v>9</v>
      </c>
      <c r="AA26" s="343">
        <f>Z26*G26</f>
        <v>3465000</v>
      </c>
      <c r="AB26" s="343">
        <f t="shared" si="7"/>
        <v>1155000</v>
      </c>
      <c r="AC26" s="344">
        <f t="shared" si="8"/>
        <v>0</v>
      </c>
      <c r="AD26" s="39"/>
      <c r="AE26" s="37"/>
      <c r="AF26" s="37"/>
      <c r="AG26" s="42"/>
    </row>
    <row r="27" spans="1:33" s="34" customFormat="1" ht="15">
      <c r="A27" s="166"/>
      <c r="B27" s="61">
        <v>23</v>
      </c>
      <c r="C27" s="62">
        <v>20</v>
      </c>
      <c r="D27" s="62" t="s">
        <v>479</v>
      </c>
      <c r="E27" s="70" t="s">
        <v>478</v>
      </c>
      <c r="F27" s="230" t="s">
        <v>3</v>
      </c>
      <c r="G27" s="231">
        <v>368750</v>
      </c>
      <c r="H27" s="232">
        <v>2</v>
      </c>
      <c r="I27" s="275">
        <f>G27*H27</f>
        <v>737500</v>
      </c>
      <c r="J27" s="44">
        <v>3</v>
      </c>
      <c r="K27" s="43">
        <f>J27*G27</f>
        <v>1106250</v>
      </c>
      <c r="L27" s="43">
        <f t="shared" si="0"/>
        <v>368750</v>
      </c>
      <c r="M27" s="43">
        <f t="shared" si="1"/>
        <v>0</v>
      </c>
      <c r="N27" s="290"/>
      <c r="O27" s="291">
        <f>N27*G27</f>
        <v>0</v>
      </c>
      <c r="P27" s="67">
        <v>0</v>
      </c>
      <c r="Q27" s="68">
        <f>P27*G27</f>
        <v>0</v>
      </c>
      <c r="R27" s="68">
        <f t="shared" si="2"/>
        <v>0</v>
      </c>
      <c r="S27" s="68">
        <f t="shared" si="3"/>
        <v>0</v>
      </c>
      <c r="T27" s="318">
        <f>H27+N27</f>
        <v>2</v>
      </c>
      <c r="U27" s="319">
        <f>T27*G27</f>
        <v>737500</v>
      </c>
      <c r="V27" s="67">
        <f t="shared" si="4"/>
        <v>3</v>
      </c>
      <c r="W27" s="66">
        <f>V27*G27</f>
        <v>1106250</v>
      </c>
      <c r="X27" s="66">
        <f t="shared" si="5"/>
        <v>368750</v>
      </c>
      <c r="Y27" s="69">
        <f t="shared" si="6"/>
        <v>0</v>
      </c>
      <c r="Z27" s="342">
        <v>3</v>
      </c>
      <c r="AA27" s="343">
        <f>Z27*G27</f>
        <v>1106250</v>
      </c>
      <c r="AB27" s="343">
        <f t="shared" si="7"/>
        <v>368750</v>
      </c>
      <c r="AC27" s="344">
        <f t="shared" si="8"/>
        <v>0</v>
      </c>
      <c r="AD27" s="39"/>
      <c r="AE27" s="37"/>
      <c r="AF27" s="37"/>
      <c r="AG27" s="42"/>
    </row>
    <row r="28" spans="1:33" s="34" customFormat="1" ht="15">
      <c r="A28" s="166"/>
      <c r="B28" s="61">
        <v>24</v>
      </c>
      <c r="C28" s="62">
        <v>21</v>
      </c>
      <c r="D28" s="62" t="s">
        <v>477</v>
      </c>
      <c r="E28" s="70" t="s">
        <v>476</v>
      </c>
      <c r="F28" s="230" t="s">
        <v>3</v>
      </c>
      <c r="G28" s="231">
        <v>8000000</v>
      </c>
      <c r="H28" s="232">
        <v>1</v>
      </c>
      <c r="I28" s="275">
        <f>G28*H28</f>
        <v>8000000</v>
      </c>
      <c r="J28" s="44">
        <v>1</v>
      </c>
      <c r="K28" s="43">
        <f>J28*G28</f>
        <v>8000000</v>
      </c>
      <c r="L28" s="43">
        <f t="shared" si="0"/>
        <v>0</v>
      </c>
      <c r="M28" s="43">
        <f t="shared" si="1"/>
        <v>0</v>
      </c>
      <c r="N28" s="290"/>
      <c r="O28" s="291">
        <f>N28*G28</f>
        <v>0</v>
      </c>
      <c r="P28" s="67"/>
      <c r="Q28" s="68">
        <f>P28*G28</f>
        <v>0</v>
      </c>
      <c r="R28" s="68">
        <f t="shared" si="2"/>
        <v>0</v>
      </c>
      <c r="S28" s="68">
        <f t="shared" si="3"/>
        <v>0</v>
      </c>
      <c r="T28" s="318">
        <f>H28+N28</f>
        <v>1</v>
      </c>
      <c r="U28" s="319">
        <f>T28*G28</f>
        <v>8000000</v>
      </c>
      <c r="V28" s="67">
        <f t="shared" si="4"/>
        <v>1</v>
      </c>
      <c r="W28" s="66">
        <f>V28*G28</f>
        <v>8000000</v>
      </c>
      <c r="X28" s="66">
        <f t="shared" si="5"/>
        <v>0</v>
      </c>
      <c r="Y28" s="69">
        <f t="shared" si="6"/>
        <v>0</v>
      </c>
      <c r="Z28" s="342">
        <v>1</v>
      </c>
      <c r="AA28" s="343">
        <f>Z28*G28</f>
        <v>8000000</v>
      </c>
      <c r="AB28" s="343">
        <f t="shared" si="7"/>
        <v>0</v>
      </c>
      <c r="AC28" s="344">
        <f t="shared" si="8"/>
        <v>0</v>
      </c>
      <c r="AD28" s="39"/>
      <c r="AE28" s="37"/>
      <c r="AF28" s="37"/>
      <c r="AG28" s="42"/>
    </row>
    <row r="29" spans="1:33" s="34" customFormat="1" ht="15">
      <c r="A29" s="166"/>
      <c r="B29" s="61">
        <v>25</v>
      </c>
      <c r="C29" s="62">
        <v>22</v>
      </c>
      <c r="D29" s="62" t="s">
        <v>475</v>
      </c>
      <c r="E29" s="70" t="s">
        <v>474</v>
      </c>
      <c r="F29" s="230" t="s">
        <v>3</v>
      </c>
      <c r="G29" s="231">
        <v>1295000</v>
      </c>
      <c r="H29" s="232">
        <v>4</v>
      </c>
      <c r="I29" s="275">
        <f>G29*H29</f>
        <v>5180000</v>
      </c>
      <c r="J29" s="44">
        <v>4</v>
      </c>
      <c r="K29" s="43">
        <f>J29*G29</f>
        <v>5180000</v>
      </c>
      <c r="L29" s="43">
        <f t="shared" si="0"/>
        <v>0</v>
      </c>
      <c r="M29" s="43">
        <f t="shared" si="1"/>
        <v>0</v>
      </c>
      <c r="N29" s="290">
        <v>2</v>
      </c>
      <c r="O29" s="291">
        <f>N29*G29</f>
        <v>2590000</v>
      </c>
      <c r="P29" s="67">
        <v>2</v>
      </c>
      <c r="Q29" s="68">
        <f>P29*G29</f>
        <v>2590000</v>
      </c>
      <c r="R29" s="68">
        <f t="shared" si="2"/>
        <v>0</v>
      </c>
      <c r="S29" s="68">
        <f t="shared" si="3"/>
        <v>0</v>
      </c>
      <c r="T29" s="318">
        <f>H29+N29</f>
        <v>6</v>
      </c>
      <c r="U29" s="319">
        <f>T29*G29</f>
        <v>7770000</v>
      </c>
      <c r="V29" s="67">
        <f t="shared" si="4"/>
        <v>6</v>
      </c>
      <c r="W29" s="66">
        <f>V29*G29</f>
        <v>7770000</v>
      </c>
      <c r="X29" s="66">
        <f t="shared" si="5"/>
        <v>0</v>
      </c>
      <c r="Y29" s="69">
        <f t="shared" si="6"/>
        <v>0</v>
      </c>
      <c r="Z29" s="342">
        <v>6</v>
      </c>
      <c r="AA29" s="343">
        <f>Z29*G29</f>
        <v>7770000</v>
      </c>
      <c r="AB29" s="343">
        <f t="shared" si="7"/>
        <v>0</v>
      </c>
      <c r="AC29" s="344">
        <f t="shared" si="8"/>
        <v>0</v>
      </c>
      <c r="AD29" s="39"/>
      <c r="AE29" s="37"/>
      <c r="AF29" s="37"/>
      <c r="AG29" s="42"/>
    </row>
    <row r="30" spans="1:33" s="34" customFormat="1" ht="15">
      <c r="A30" s="166"/>
      <c r="B30" s="61">
        <v>26</v>
      </c>
      <c r="C30" s="62">
        <v>23</v>
      </c>
      <c r="D30" s="62" t="s">
        <v>473</v>
      </c>
      <c r="E30" s="70" t="s">
        <v>472</v>
      </c>
      <c r="F30" s="230" t="s">
        <v>3</v>
      </c>
      <c r="G30" s="231">
        <v>495000.00000000006</v>
      </c>
      <c r="H30" s="232">
        <v>2</v>
      </c>
      <c r="I30" s="275">
        <f>G30*H30</f>
        <v>990000.00000000012</v>
      </c>
      <c r="J30" s="44">
        <v>2</v>
      </c>
      <c r="K30" s="43">
        <f>J30*G30</f>
        <v>990000.00000000012</v>
      </c>
      <c r="L30" s="43">
        <f t="shared" si="0"/>
        <v>0</v>
      </c>
      <c r="M30" s="43">
        <f t="shared" si="1"/>
        <v>0</v>
      </c>
      <c r="N30" s="290"/>
      <c r="O30" s="291">
        <f>N30*G30</f>
        <v>0</v>
      </c>
      <c r="P30" s="67"/>
      <c r="Q30" s="68">
        <f>P30*G30</f>
        <v>0</v>
      </c>
      <c r="R30" s="68">
        <f t="shared" si="2"/>
        <v>0</v>
      </c>
      <c r="S30" s="68">
        <f t="shared" si="3"/>
        <v>0</v>
      </c>
      <c r="T30" s="318">
        <f>H30+N30</f>
        <v>2</v>
      </c>
      <c r="U30" s="319">
        <f>T30*G30</f>
        <v>990000.00000000012</v>
      </c>
      <c r="V30" s="67">
        <f t="shared" si="4"/>
        <v>2</v>
      </c>
      <c r="W30" s="66">
        <f>V30*G30</f>
        <v>990000.00000000012</v>
      </c>
      <c r="X30" s="66">
        <f t="shared" si="5"/>
        <v>0</v>
      </c>
      <c r="Y30" s="69">
        <f t="shared" si="6"/>
        <v>0</v>
      </c>
      <c r="Z30" s="342">
        <v>2</v>
      </c>
      <c r="AA30" s="343">
        <f>Z30*G30</f>
        <v>990000.00000000012</v>
      </c>
      <c r="AB30" s="343">
        <f t="shared" si="7"/>
        <v>0</v>
      </c>
      <c r="AC30" s="344">
        <f t="shared" si="8"/>
        <v>0</v>
      </c>
      <c r="AD30" s="39"/>
      <c r="AE30" s="37"/>
      <c r="AF30" s="37"/>
      <c r="AG30" s="42"/>
    </row>
    <row r="31" spans="1:33" s="34" customFormat="1" ht="28.8">
      <c r="A31" s="166"/>
      <c r="B31" s="61">
        <v>27</v>
      </c>
      <c r="C31" s="62">
        <v>24</v>
      </c>
      <c r="D31" s="62" t="s">
        <v>471</v>
      </c>
      <c r="E31" s="70" t="s">
        <v>470</v>
      </c>
      <c r="F31" s="230" t="s">
        <v>4</v>
      </c>
      <c r="G31" s="231">
        <v>997500</v>
      </c>
      <c r="H31" s="232">
        <v>4</v>
      </c>
      <c r="I31" s="275">
        <f>G31*H31</f>
        <v>3990000</v>
      </c>
      <c r="J31" s="44">
        <v>4</v>
      </c>
      <c r="K31" s="43">
        <f>J31*G31</f>
        <v>3990000</v>
      </c>
      <c r="L31" s="43">
        <f t="shared" si="0"/>
        <v>0</v>
      </c>
      <c r="M31" s="43">
        <f t="shared" si="1"/>
        <v>0</v>
      </c>
      <c r="N31" s="290">
        <v>2</v>
      </c>
      <c r="O31" s="291">
        <f>N31*G31</f>
        <v>1995000</v>
      </c>
      <c r="P31" s="67">
        <v>2</v>
      </c>
      <c r="Q31" s="68">
        <f>P31*G31</f>
        <v>1995000</v>
      </c>
      <c r="R31" s="68">
        <f t="shared" si="2"/>
        <v>0</v>
      </c>
      <c r="S31" s="68">
        <f t="shared" si="3"/>
        <v>0</v>
      </c>
      <c r="T31" s="318">
        <f>H31+N31</f>
        <v>6</v>
      </c>
      <c r="U31" s="319">
        <f>T31*G31</f>
        <v>5985000</v>
      </c>
      <c r="V31" s="67">
        <f t="shared" si="4"/>
        <v>6</v>
      </c>
      <c r="W31" s="66">
        <f>V31*G31</f>
        <v>5985000</v>
      </c>
      <c r="X31" s="66">
        <f t="shared" si="5"/>
        <v>0</v>
      </c>
      <c r="Y31" s="69">
        <f t="shared" si="6"/>
        <v>0</v>
      </c>
      <c r="Z31" s="342">
        <v>6</v>
      </c>
      <c r="AA31" s="343">
        <f>Z31*G31</f>
        <v>5985000</v>
      </c>
      <c r="AB31" s="343">
        <f t="shared" si="7"/>
        <v>0</v>
      </c>
      <c r="AC31" s="344">
        <f t="shared" si="8"/>
        <v>0</v>
      </c>
      <c r="AD31" s="39"/>
      <c r="AE31" s="37"/>
      <c r="AF31" s="37"/>
      <c r="AG31" s="42"/>
    </row>
    <row r="32" spans="1:33" s="34" customFormat="1" ht="15">
      <c r="A32" s="166"/>
      <c r="B32" s="61">
        <v>28</v>
      </c>
      <c r="C32" s="62">
        <v>25</v>
      </c>
      <c r="D32" s="62" t="s">
        <v>469</v>
      </c>
      <c r="E32" s="70" t="s">
        <v>468</v>
      </c>
      <c r="F32" s="230" t="s">
        <v>3</v>
      </c>
      <c r="G32" s="231">
        <v>255000</v>
      </c>
      <c r="H32" s="232">
        <v>1</v>
      </c>
      <c r="I32" s="275">
        <f>G32*H32</f>
        <v>255000</v>
      </c>
      <c r="J32" s="44">
        <v>1</v>
      </c>
      <c r="K32" s="43">
        <f>J32*G32</f>
        <v>255000</v>
      </c>
      <c r="L32" s="43">
        <f t="shared" si="0"/>
        <v>0</v>
      </c>
      <c r="M32" s="43">
        <f t="shared" si="1"/>
        <v>0</v>
      </c>
      <c r="N32" s="290"/>
      <c r="O32" s="291">
        <f>N32*G32</f>
        <v>0</v>
      </c>
      <c r="P32" s="67"/>
      <c r="Q32" s="68">
        <f>P32*G32</f>
        <v>0</v>
      </c>
      <c r="R32" s="68">
        <f t="shared" si="2"/>
        <v>0</v>
      </c>
      <c r="S32" s="68">
        <f t="shared" si="3"/>
        <v>0</v>
      </c>
      <c r="T32" s="318">
        <f>H32+N32</f>
        <v>1</v>
      </c>
      <c r="U32" s="319">
        <f>T32*G32</f>
        <v>255000</v>
      </c>
      <c r="V32" s="67">
        <f t="shared" si="4"/>
        <v>1</v>
      </c>
      <c r="W32" s="66">
        <f>V32*G32</f>
        <v>255000</v>
      </c>
      <c r="X32" s="66">
        <f t="shared" si="5"/>
        <v>0</v>
      </c>
      <c r="Y32" s="69">
        <f t="shared" si="6"/>
        <v>0</v>
      </c>
      <c r="Z32" s="342">
        <v>1</v>
      </c>
      <c r="AA32" s="343">
        <f>Z32*G32</f>
        <v>255000</v>
      </c>
      <c r="AB32" s="343">
        <f t="shared" si="7"/>
        <v>0</v>
      </c>
      <c r="AC32" s="344">
        <f t="shared" si="8"/>
        <v>0</v>
      </c>
      <c r="AD32" s="39"/>
      <c r="AE32" s="37"/>
      <c r="AF32" s="37"/>
      <c r="AG32" s="42"/>
    </row>
    <row r="33" spans="1:33" s="34" customFormat="1" ht="15">
      <c r="A33" s="166"/>
      <c r="B33" s="61">
        <v>29</v>
      </c>
      <c r="C33" s="62">
        <v>26</v>
      </c>
      <c r="D33" s="62" t="s">
        <v>467</v>
      </c>
      <c r="E33" s="70" t="s">
        <v>466</v>
      </c>
      <c r="F33" s="230" t="s">
        <v>3</v>
      </c>
      <c r="G33" s="231">
        <v>245000</v>
      </c>
      <c r="H33" s="232">
        <v>1</v>
      </c>
      <c r="I33" s="275">
        <f>G33*H33</f>
        <v>245000</v>
      </c>
      <c r="J33" s="44">
        <v>1</v>
      </c>
      <c r="K33" s="43">
        <f>J33*G33</f>
        <v>245000</v>
      </c>
      <c r="L33" s="43">
        <f t="shared" si="0"/>
        <v>0</v>
      </c>
      <c r="M33" s="43">
        <f t="shared" si="1"/>
        <v>0</v>
      </c>
      <c r="N33" s="290"/>
      <c r="O33" s="291">
        <f>N33*G33</f>
        <v>0</v>
      </c>
      <c r="P33" s="67"/>
      <c r="Q33" s="68">
        <f>P33*G33</f>
        <v>0</v>
      </c>
      <c r="R33" s="68">
        <f t="shared" si="2"/>
        <v>0</v>
      </c>
      <c r="S33" s="68">
        <f t="shared" si="3"/>
        <v>0</v>
      </c>
      <c r="T33" s="318">
        <f>H33+N33</f>
        <v>1</v>
      </c>
      <c r="U33" s="319">
        <f>T33*G33</f>
        <v>245000</v>
      </c>
      <c r="V33" s="67">
        <f t="shared" si="4"/>
        <v>1</v>
      </c>
      <c r="W33" s="66">
        <f>V33*G33</f>
        <v>245000</v>
      </c>
      <c r="X33" s="66">
        <f t="shared" si="5"/>
        <v>0</v>
      </c>
      <c r="Y33" s="69">
        <f t="shared" si="6"/>
        <v>0</v>
      </c>
      <c r="Z33" s="342">
        <v>1</v>
      </c>
      <c r="AA33" s="343">
        <f>Z33*G33</f>
        <v>245000</v>
      </c>
      <c r="AB33" s="343">
        <f t="shared" si="7"/>
        <v>0</v>
      </c>
      <c r="AC33" s="344">
        <f t="shared" si="8"/>
        <v>0</v>
      </c>
      <c r="AD33" s="39"/>
      <c r="AE33" s="37"/>
      <c r="AF33" s="37"/>
      <c r="AG33" s="42"/>
    </row>
    <row r="34" spans="1:33" s="34" customFormat="1" ht="15">
      <c r="A34" s="166"/>
      <c r="B34" s="61">
        <v>30</v>
      </c>
      <c r="C34" s="62">
        <v>27</v>
      </c>
      <c r="D34" s="62" t="s">
        <v>465</v>
      </c>
      <c r="E34" s="70" t="s">
        <v>464</v>
      </c>
      <c r="F34" s="230" t="s">
        <v>3</v>
      </c>
      <c r="G34" s="231">
        <v>15000</v>
      </c>
      <c r="H34" s="232">
        <v>4</v>
      </c>
      <c r="I34" s="275">
        <f>G34*H34</f>
        <v>60000</v>
      </c>
      <c r="J34" s="44">
        <v>4</v>
      </c>
      <c r="K34" s="43">
        <f>J34*G34</f>
        <v>60000</v>
      </c>
      <c r="L34" s="43">
        <f t="shared" si="0"/>
        <v>0</v>
      </c>
      <c r="M34" s="43">
        <f t="shared" si="1"/>
        <v>0</v>
      </c>
      <c r="N34" s="290">
        <v>2</v>
      </c>
      <c r="O34" s="291">
        <f>N34*G34</f>
        <v>30000</v>
      </c>
      <c r="P34" s="67">
        <v>2</v>
      </c>
      <c r="Q34" s="68">
        <f>P34*G34</f>
        <v>30000</v>
      </c>
      <c r="R34" s="68">
        <f t="shared" si="2"/>
        <v>0</v>
      </c>
      <c r="S34" s="68">
        <f t="shared" si="3"/>
        <v>0</v>
      </c>
      <c r="T34" s="318">
        <f>H34+N34</f>
        <v>6</v>
      </c>
      <c r="U34" s="319">
        <f>T34*G34</f>
        <v>90000</v>
      </c>
      <c r="V34" s="67">
        <f t="shared" si="4"/>
        <v>6</v>
      </c>
      <c r="W34" s="66">
        <f>V34*G34</f>
        <v>90000</v>
      </c>
      <c r="X34" s="66">
        <f t="shared" si="5"/>
        <v>0</v>
      </c>
      <c r="Y34" s="69">
        <f t="shared" si="6"/>
        <v>0</v>
      </c>
      <c r="Z34" s="342">
        <v>6</v>
      </c>
      <c r="AA34" s="343">
        <f>Z34*G34</f>
        <v>90000</v>
      </c>
      <c r="AB34" s="343">
        <f t="shared" si="7"/>
        <v>0</v>
      </c>
      <c r="AC34" s="344">
        <f t="shared" si="8"/>
        <v>0</v>
      </c>
      <c r="AD34" s="39"/>
      <c r="AE34" s="37"/>
      <c r="AF34" s="37"/>
      <c r="AG34" s="42"/>
    </row>
    <row r="35" spans="1:33" s="34" customFormat="1" ht="15">
      <c r="A35" s="166"/>
      <c r="B35" s="61">
        <v>31</v>
      </c>
      <c r="C35" s="62">
        <v>28</v>
      </c>
      <c r="D35" s="62" t="s">
        <v>463</v>
      </c>
      <c r="E35" s="70" t="s">
        <v>462</v>
      </c>
      <c r="F35" s="230" t="s">
        <v>3</v>
      </c>
      <c r="G35" s="231">
        <v>1195000</v>
      </c>
      <c r="H35" s="232">
        <v>1</v>
      </c>
      <c r="I35" s="275">
        <f>G35*H35</f>
        <v>1195000</v>
      </c>
      <c r="J35" s="44">
        <v>1</v>
      </c>
      <c r="K35" s="43">
        <f>J35*G35</f>
        <v>1195000</v>
      </c>
      <c r="L35" s="43">
        <f t="shared" si="0"/>
        <v>0</v>
      </c>
      <c r="M35" s="43">
        <f t="shared" si="1"/>
        <v>0</v>
      </c>
      <c r="N35" s="290"/>
      <c r="O35" s="291">
        <f>N35*G35</f>
        <v>0</v>
      </c>
      <c r="P35" s="67"/>
      <c r="Q35" s="68">
        <f>P35*G35</f>
        <v>0</v>
      </c>
      <c r="R35" s="68">
        <f t="shared" si="2"/>
        <v>0</v>
      </c>
      <c r="S35" s="68">
        <f t="shared" si="3"/>
        <v>0</v>
      </c>
      <c r="T35" s="318">
        <f>H35+N35</f>
        <v>1</v>
      </c>
      <c r="U35" s="319">
        <f>T35*G35</f>
        <v>1195000</v>
      </c>
      <c r="V35" s="67">
        <f t="shared" si="4"/>
        <v>1</v>
      </c>
      <c r="W35" s="66">
        <f>V35*G35</f>
        <v>1195000</v>
      </c>
      <c r="X35" s="66">
        <f t="shared" si="5"/>
        <v>0</v>
      </c>
      <c r="Y35" s="69">
        <f t="shared" si="6"/>
        <v>0</v>
      </c>
      <c r="Z35" s="342">
        <v>1</v>
      </c>
      <c r="AA35" s="343">
        <f>Z35*G35</f>
        <v>1195000</v>
      </c>
      <c r="AB35" s="343">
        <f t="shared" si="7"/>
        <v>0</v>
      </c>
      <c r="AC35" s="344">
        <f t="shared" si="8"/>
        <v>0</v>
      </c>
      <c r="AD35" s="39"/>
      <c r="AE35" s="37"/>
      <c r="AF35" s="37"/>
      <c r="AG35" s="42"/>
    </row>
    <row r="36" spans="1:33" s="34" customFormat="1" ht="15">
      <c r="A36" s="166"/>
      <c r="B36" s="61">
        <v>32</v>
      </c>
      <c r="C36" s="62">
        <v>29</v>
      </c>
      <c r="D36" s="62" t="s">
        <v>461</v>
      </c>
      <c r="E36" s="70" t="s">
        <v>460</v>
      </c>
      <c r="F36" s="230" t="s">
        <v>3</v>
      </c>
      <c r="G36" s="231">
        <v>145000</v>
      </c>
      <c r="H36" s="232">
        <v>1</v>
      </c>
      <c r="I36" s="275">
        <f>G36*H36</f>
        <v>145000</v>
      </c>
      <c r="J36" s="44">
        <v>1</v>
      </c>
      <c r="K36" s="43">
        <f>J36*G36</f>
        <v>145000</v>
      </c>
      <c r="L36" s="43">
        <f t="shared" si="0"/>
        <v>0</v>
      </c>
      <c r="M36" s="43">
        <f t="shared" si="1"/>
        <v>0</v>
      </c>
      <c r="N36" s="290"/>
      <c r="O36" s="291">
        <f>N36*G36</f>
        <v>0</v>
      </c>
      <c r="P36" s="67"/>
      <c r="Q36" s="68">
        <f>P36*G36</f>
        <v>0</v>
      </c>
      <c r="R36" s="68">
        <f t="shared" si="2"/>
        <v>0</v>
      </c>
      <c r="S36" s="68">
        <f t="shared" si="3"/>
        <v>0</v>
      </c>
      <c r="T36" s="318">
        <f>H36+N36</f>
        <v>1</v>
      </c>
      <c r="U36" s="319">
        <f>T36*G36</f>
        <v>145000</v>
      </c>
      <c r="V36" s="67">
        <f t="shared" si="4"/>
        <v>1</v>
      </c>
      <c r="W36" s="66">
        <f>V36*G36</f>
        <v>145000</v>
      </c>
      <c r="X36" s="66">
        <f t="shared" si="5"/>
        <v>0</v>
      </c>
      <c r="Y36" s="69">
        <f t="shared" si="6"/>
        <v>0</v>
      </c>
      <c r="Z36" s="342">
        <v>1</v>
      </c>
      <c r="AA36" s="343">
        <f>Z36*G36</f>
        <v>145000</v>
      </c>
      <c r="AB36" s="343">
        <f t="shared" si="7"/>
        <v>0</v>
      </c>
      <c r="AC36" s="344">
        <f t="shared" si="8"/>
        <v>0</v>
      </c>
      <c r="AD36" s="39"/>
      <c r="AE36" s="37"/>
      <c r="AF36" s="37"/>
      <c r="AG36" s="42"/>
    </row>
    <row r="37" spans="1:33" s="34" customFormat="1" ht="15">
      <c r="A37" s="166"/>
      <c r="B37" s="61">
        <v>33</v>
      </c>
      <c r="C37" s="62">
        <v>30</v>
      </c>
      <c r="D37" s="62" t="s">
        <v>459</v>
      </c>
      <c r="E37" s="70" t="s">
        <v>458</v>
      </c>
      <c r="F37" s="230" t="s">
        <v>3</v>
      </c>
      <c r="G37" s="231">
        <v>245000</v>
      </c>
      <c r="H37" s="232">
        <v>1</v>
      </c>
      <c r="I37" s="275">
        <f>G37*H37</f>
        <v>245000</v>
      </c>
      <c r="J37" s="44">
        <v>1</v>
      </c>
      <c r="K37" s="43">
        <f>J37*G37</f>
        <v>245000</v>
      </c>
      <c r="L37" s="43">
        <f t="shared" ref="L37:L68" si="9">IF(K37&gt;I37,K37-I37,0)</f>
        <v>0</v>
      </c>
      <c r="M37" s="43">
        <f t="shared" ref="M37:M68" si="10">IF(I37&gt;K37,I37-K37,0)</f>
        <v>0</v>
      </c>
      <c r="N37" s="290"/>
      <c r="O37" s="291">
        <f>N37*G37</f>
        <v>0</v>
      </c>
      <c r="P37" s="67"/>
      <c r="Q37" s="68">
        <f>P37*G37</f>
        <v>0</v>
      </c>
      <c r="R37" s="68">
        <f t="shared" si="2"/>
        <v>0</v>
      </c>
      <c r="S37" s="68">
        <f t="shared" si="3"/>
        <v>0</v>
      </c>
      <c r="T37" s="318">
        <f>H37+N37</f>
        <v>1</v>
      </c>
      <c r="U37" s="319">
        <f>T37*G37</f>
        <v>245000</v>
      </c>
      <c r="V37" s="67">
        <f t="shared" ref="V37:V68" si="11">J37+P37</f>
        <v>1</v>
      </c>
      <c r="W37" s="66">
        <f>V37*G37</f>
        <v>245000</v>
      </c>
      <c r="X37" s="66">
        <f t="shared" ref="X37:X68" si="12">IF(W37&gt;U37,W37-U37,0)</f>
        <v>0</v>
      </c>
      <c r="Y37" s="69">
        <f t="shared" ref="Y37:Y68" si="13">IF(U37&gt;W37,U37-W37,0)</f>
        <v>0</v>
      </c>
      <c r="Z37" s="342">
        <v>1</v>
      </c>
      <c r="AA37" s="343">
        <f>Z37*G37</f>
        <v>245000</v>
      </c>
      <c r="AB37" s="343">
        <f t="shared" si="7"/>
        <v>0</v>
      </c>
      <c r="AC37" s="344">
        <f t="shared" si="8"/>
        <v>0</v>
      </c>
      <c r="AD37" s="39"/>
      <c r="AE37" s="37"/>
      <c r="AF37" s="37"/>
      <c r="AG37" s="42"/>
    </row>
    <row r="38" spans="1:33" s="34" customFormat="1" ht="15">
      <c r="A38" s="166"/>
      <c r="B38" s="61">
        <v>34</v>
      </c>
      <c r="C38" s="62">
        <v>31</v>
      </c>
      <c r="D38" s="62" t="s">
        <v>457</v>
      </c>
      <c r="E38" s="70" t="s">
        <v>456</v>
      </c>
      <c r="F38" s="230" t="s">
        <v>3</v>
      </c>
      <c r="G38" s="231">
        <v>50000</v>
      </c>
      <c r="H38" s="232">
        <v>1</v>
      </c>
      <c r="I38" s="275">
        <f>G38*H38</f>
        <v>50000</v>
      </c>
      <c r="J38" s="44">
        <v>1</v>
      </c>
      <c r="K38" s="43">
        <f>J38*G38</f>
        <v>50000</v>
      </c>
      <c r="L38" s="43">
        <f t="shared" si="9"/>
        <v>0</v>
      </c>
      <c r="M38" s="43">
        <f t="shared" si="10"/>
        <v>0</v>
      </c>
      <c r="N38" s="290"/>
      <c r="O38" s="291">
        <f>N38*G38</f>
        <v>0</v>
      </c>
      <c r="P38" s="67"/>
      <c r="Q38" s="68">
        <f>P38*G38</f>
        <v>0</v>
      </c>
      <c r="R38" s="68">
        <f t="shared" si="2"/>
        <v>0</v>
      </c>
      <c r="S38" s="68">
        <f t="shared" si="3"/>
        <v>0</v>
      </c>
      <c r="T38" s="318">
        <f>H38+N38</f>
        <v>1</v>
      </c>
      <c r="U38" s="319">
        <f>T38*G38</f>
        <v>50000</v>
      </c>
      <c r="V38" s="67">
        <f t="shared" si="11"/>
        <v>1</v>
      </c>
      <c r="W38" s="66">
        <f>V38*G38</f>
        <v>50000</v>
      </c>
      <c r="X38" s="66">
        <f t="shared" si="12"/>
        <v>0</v>
      </c>
      <c r="Y38" s="69">
        <f t="shared" si="13"/>
        <v>0</v>
      </c>
      <c r="Z38" s="342">
        <v>1</v>
      </c>
      <c r="AA38" s="343">
        <f>Z38*G38</f>
        <v>50000</v>
      </c>
      <c r="AB38" s="343">
        <f t="shared" si="7"/>
        <v>0</v>
      </c>
      <c r="AC38" s="344">
        <f t="shared" si="8"/>
        <v>0</v>
      </c>
      <c r="AD38" s="39"/>
      <c r="AE38" s="37"/>
      <c r="AF38" s="37"/>
      <c r="AG38" s="42"/>
    </row>
    <row r="39" spans="1:33" s="34" customFormat="1" ht="15">
      <c r="A39" s="166"/>
      <c r="B39" s="61">
        <v>35</v>
      </c>
      <c r="C39" s="62">
        <v>32</v>
      </c>
      <c r="D39" s="62" t="s">
        <v>455</v>
      </c>
      <c r="E39" s="70" t="s">
        <v>454</v>
      </c>
      <c r="F39" s="230" t="s">
        <v>3</v>
      </c>
      <c r="G39" s="231">
        <v>1495000</v>
      </c>
      <c r="H39" s="232">
        <v>1</v>
      </c>
      <c r="I39" s="275">
        <f>G39*H39</f>
        <v>1495000</v>
      </c>
      <c r="J39" s="44">
        <v>1</v>
      </c>
      <c r="K39" s="43">
        <f>J39*G39</f>
        <v>1495000</v>
      </c>
      <c r="L39" s="43">
        <f t="shared" si="9"/>
        <v>0</v>
      </c>
      <c r="M39" s="43">
        <f t="shared" si="10"/>
        <v>0</v>
      </c>
      <c r="N39" s="290"/>
      <c r="O39" s="291">
        <f>N39*G39</f>
        <v>0</v>
      </c>
      <c r="P39" s="67"/>
      <c r="Q39" s="68">
        <f>P39*G39</f>
        <v>0</v>
      </c>
      <c r="R39" s="68">
        <f t="shared" si="2"/>
        <v>0</v>
      </c>
      <c r="S39" s="68">
        <f t="shared" si="3"/>
        <v>0</v>
      </c>
      <c r="T39" s="318">
        <f>H39+N39</f>
        <v>1</v>
      </c>
      <c r="U39" s="319">
        <f>T39*G39</f>
        <v>1495000</v>
      </c>
      <c r="V39" s="67">
        <f t="shared" si="11"/>
        <v>1</v>
      </c>
      <c r="W39" s="66">
        <f>V39*G39</f>
        <v>1495000</v>
      </c>
      <c r="X39" s="66">
        <f t="shared" si="12"/>
        <v>0</v>
      </c>
      <c r="Y39" s="69">
        <f t="shared" si="13"/>
        <v>0</v>
      </c>
      <c r="Z39" s="342">
        <v>1</v>
      </c>
      <c r="AA39" s="343">
        <f>Z39*G39</f>
        <v>1495000</v>
      </c>
      <c r="AB39" s="343">
        <f t="shared" si="7"/>
        <v>0</v>
      </c>
      <c r="AC39" s="344">
        <f t="shared" si="8"/>
        <v>0</v>
      </c>
      <c r="AD39" s="39"/>
      <c r="AE39" s="37"/>
      <c r="AF39" s="37"/>
      <c r="AG39" s="42"/>
    </row>
    <row r="40" spans="1:33" s="34" customFormat="1" ht="15">
      <c r="A40" s="166"/>
      <c r="B40" s="61">
        <v>36</v>
      </c>
      <c r="C40" s="62">
        <v>200</v>
      </c>
      <c r="D40" s="62" t="s">
        <v>453</v>
      </c>
      <c r="E40" s="70" t="s">
        <v>452</v>
      </c>
      <c r="F40" s="230" t="s">
        <v>3</v>
      </c>
      <c r="G40" s="231">
        <v>40000</v>
      </c>
      <c r="H40" s="232">
        <v>1</v>
      </c>
      <c r="I40" s="275">
        <f>G40*H40</f>
        <v>40000</v>
      </c>
      <c r="J40" s="44">
        <v>1</v>
      </c>
      <c r="K40" s="43">
        <f>J40*G40</f>
        <v>40000</v>
      </c>
      <c r="L40" s="43">
        <f t="shared" si="9"/>
        <v>0</v>
      </c>
      <c r="M40" s="43">
        <f t="shared" si="10"/>
        <v>0</v>
      </c>
      <c r="N40" s="290"/>
      <c r="O40" s="291">
        <f>N40*G40</f>
        <v>0</v>
      </c>
      <c r="P40" s="67"/>
      <c r="Q40" s="68">
        <f>P40*G40</f>
        <v>0</v>
      </c>
      <c r="R40" s="68">
        <f t="shared" si="2"/>
        <v>0</v>
      </c>
      <c r="S40" s="68">
        <f t="shared" si="3"/>
        <v>0</v>
      </c>
      <c r="T40" s="318">
        <f>H40+N40</f>
        <v>1</v>
      </c>
      <c r="U40" s="319">
        <f>T40*G40</f>
        <v>40000</v>
      </c>
      <c r="V40" s="67">
        <f t="shared" si="11"/>
        <v>1</v>
      </c>
      <c r="W40" s="66">
        <f>V40*G40</f>
        <v>40000</v>
      </c>
      <c r="X40" s="66">
        <f t="shared" si="12"/>
        <v>0</v>
      </c>
      <c r="Y40" s="69">
        <f t="shared" si="13"/>
        <v>0</v>
      </c>
      <c r="Z40" s="342">
        <v>1</v>
      </c>
      <c r="AA40" s="343">
        <f>Z40*G40</f>
        <v>40000</v>
      </c>
      <c r="AB40" s="343">
        <f t="shared" si="7"/>
        <v>0</v>
      </c>
      <c r="AC40" s="344">
        <f t="shared" si="8"/>
        <v>0</v>
      </c>
      <c r="AD40" s="39"/>
      <c r="AE40" s="37"/>
      <c r="AF40" s="37"/>
      <c r="AG40" s="42"/>
    </row>
    <row r="41" spans="1:33" s="34" customFormat="1" ht="15">
      <c r="A41" s="166"/>
      <c r="B41" s="61">
        <v>37</v>
      </c>
      <c r="C41" s="62">
        <v>33</v>
      </c>
      <c r="D41" s="62" t="s">
        <v>451</v>
      </c>
      <c r="E41" s="70" t="s">
        <v>450</v>
      </c>
      <c r="F41" s="230" t="s">
        <v>3</v>
      </c>
      <c r="G41" s="231">
        <v>245000</v>
      </c>
      <c r="H41" s="232">
        <v>1</v>
      </c>
      <c r="I41" s="275">
        <f>G41*H41</f>
        <v>245000</v>
      </c>
      <c r="J41" s="44">
        <v>1</v>
      </c>
      <c r="K41" s="43">
        <f>J41*G41</f>
        <v>245000</v>
      </c>
      <c r="L41" s="43">
        <f t="shared" si="9"/>
        <v>0</v>
      </c>
      <c r="M41" s="43">
        <f t="shared" si="10"/>
        <v>0</v>
      </c>
      <c r="N41" s="290"/>
      <c r="O41" s="291">
        <f>N41*G41</f>
        <v>0</v>
      </c>
      <c r="P41" s="67"/>
      <c r="Q41" s="68">
        <f>P41*G41</f>
        <v>0</v>
      </c>
      <c r="R41" s="68">
        <f t="shared" si="2"/>
        <v>0</v>
      </c>
      <c r="S41" s="68">
        <f t="shared" si="3"/>
        <v>0</v>
      </c>
      <c r="T41" s="318">
        <f>H41+N41</f>
        <v>1</v>
      </c>
      <c r="U41" s="319">
        <f>T41*G41</f>
        <v>245000</v>
      </c>
      <c r="V41" s="67">
        <f t="shared" si="11"/>
        <v>1</v>
      </c>
      <c r="W41" s="66">
        <f>V41*G41</f>
        <v>245000</v>
      </c>
      <c r="X41" s="66">
        <f t="shared" si="12"/>
        <v>0</v>
      </c>
      <c r="Y41" s="69">
        <f t="shared" si="13"/>
        <v>0</v>
      </c>
      <c r="Z41" s="342">
        <v>1</v>
      </c>
      <c r="AA41" s="343">
        <f>Z41*G41</f>
        <v>245000</v>
      </c>
      <c r="AB41" s="343">
        <f t="shared" si="7"/>
        <v>0</v>
      </c>
      <c r="AC41" s="344">
        <f t="shared" si="8"/>
        <v>0</v>
      </c>
      <c r="AD41" s="39"/>
      <c r="AE41" s="37"/>
      <c r="AF41" s="37"/>
      <c r="AG41" s="42"/>
    </row>
    <row r="42" spans="1:33" s="34" customFormat="1" ht="15">
      <c r="A42" s="166"/>
      <c r="B42" s="61">
        <v>38</v>
      </c>
      <c r="C42" s="62">
        <v>201</v>
      </c>
      <c r="D42" s="62" t="s">
        <v>449</v>
      </c>
      <c r="E42" s="70" t="s">
        <v>448</v>
      </c>
      <c r="F42" s="230" t="s">
        <v>4</v>
      </c>
      <c r="G42" s="231">
        <v>195000</v>
      </c>
      <c r="H42" s="232">
        <v>7</v>
      </c>
      <c r="I42" s="275">
        <f>G42*H42</f>
        <v>1365000</v>
      </c>
      <c r="J42" s="44">
        <v>7</v>
      </c>
      <c r="K42" s="43">
        <f>J42*G42</f>
        <v>1365000</v>
      </c>
      <c r="L42" s="43">
        <f t="shared" si="9"/>
        <v>0</v>
      </c>
      <c r="M42" s="43">
        <f t="shared" si="10"/>
        <v>0</v>
      </c>
      <c r="N42" s="290">
        <v>2</v>
      </c>
      <c r="O42" s="291">
        <f>N42*G42</f>
        <v>390000</v>
      </c>
      <c r="P42" s="67">
        <v>2</v>
      </c>
      <c r="Q42" s="68">
        <f>P42*G42</f>
        <v>390000</v>
      </c>
      <c r="R42" s="68">
        <f t="shared" si="2"/>
        <v>0</v>
      </c>
      <c r="S42" s="68">
        <f t="shared" si="3"/>
        <v>0</v>
      </c>
      <c r="T42" s="318">
        <f>H42+N42</f>
        <v>9</v>
      </c>
      <c r="U42" s="319">
        <f>T42*G42</f>
        <v>1755000</v>
      </c>
      <c r="V42" s="67">
        <f t="shared" si="11"/>
        <v>9</v>
      </c>
      <c r="W42" s="66">
        <f>V42*G42</f>
        <v>1755000</v>
      </c>
      <c r="X42" s="66">
        <f t="shared" si="12"/>
        <v>0</v>
      </c>
      <c r="Y42" s="69">
        <f t="shared" si="13"/>
        <v>0</v>
      </c>
      <c r="Z42" s="342">
        <v>9</v>
      </c>
      <c r="AA42" s="343">
        <f>Z42*G42</f>
        <v>1755000</v>
      </c>
      <c r="AB42" s="343">
        <f t="shared" si="7"/>
        <v>0</v>
      </c>
      <c r="AC42" s="344">
        <f t="shared" si="8"/>
        <v>0</v>
      </c>
      <c r="AD42" s="39"/>
      <c r="AE42" s="37"/>
      <c r="AF42" s="37"/>
      <c r="AG42" s="42"/>
    </row>
    <row r="43" spans="1:33" s="34" customFormat="1" ht="15">
      <c r="A43" s="166"/>
      <c r="B43" s="61">
        <v>39</v>
      </c>
      <c r="C43" s="62">
        <v>34</v>
      </c>
      <c r="D43" s="62" t="s">
        <v>447</v>
      </c>
      <c r="E43" s="70" t="s">
        <v>446</v>
      </c>
      <c r="F43" s="230" t="s">
        <v>0</v>
      </c>
      <c r="G43" s="231">
        <v>15010</v>
      </c>
      <c r="H43" s="232">
        <v>202</v>
      </c>
      <c r="I43" s="275">
        <f>G43*H43</f>
        <v>3032020</v>
      </c>
      <c r="J43" s="44">
        <v>329.06</v>
      </c>
      <c r="K43" s="43">
        <f>J43*G43</f>
        <v>4939190.5999999996</v>
      </c>
      <c r="L43" s="43">
        <f t="shared" si="9"/>
        <v>1907170.5999999996</v>
      </c>
      <c r="M43" s="43">
        <f t="shared" si="10"/>
        <v>0</v>
      </c>
      <c r="N43" s="290">
        <v>0</v>
      </c>
      <c r="O43" s="291">
        <f>N43*G43</f>
        <v>0</v>
      </c>
      <c r="P43" s="67">
        <v>0</v>
      </c>
      <c r="Q43" s="68">
        <f>P43*G43</f>
        <v>0</v>
      </c>
      <c r="R43" s="68">
        <f t="shared" si="2"/>
        <v>0</v>
      </c>
      <c r="S43" s="68">
        <f t="shared" si="3"/>
        <v>0</v>
      </c>
      <c r="T43" s="318">
        <f>H43+N43</f>
        <v>202</v>
      </c>
      <c r="U43" s="319">
        <f>T43*G43</f>
        <v>3032020</v>
      </c>
      <c r="V43" s="67">
        <f t="shared" si="11"/>
        <v>329.06</v>
      </c>
      <c r="W43" s="66">
        <f>V43*G43</f>
        <v>4939190.5999999996</v>
      </c>
      <c r="X43" s="66">
        <f t="shared" si="12"/>
        <v>1907170.5999999996</v>
      </c>
      <c r="Y43" s="69">
        <f t="shared" si="13"/>
        <v>0</v>
      </c>
      <c r="Z43" s="342">
        <f>V43*1.03</f>
        <v>338.93180000000001</v>
      </c>
      <c r="AA43" s="343">
        <f>Z43*G43</f>
        <v>5087366.318</v>
      </c>
      <c r="AB43" s="343">
        <f t="shared" si="7"/>
        <v>2055346.318</v>
      </c>
      <c r="AC43" s="344">
        <f t="shared" si="8"/>
        <v>0</v>
      </c>
      <c r="AD43" s="39"/>
      <c r="AE43" s="37"/>
      <c r="AF43" s="37"/>
      <c r="AG43" s="42"/>
    </row>
    <row r="44" spans="1:33" s="34" customFormat="1" ht="14.4" customHeight="1">
      <c r="A44" s="166"/>
      <c r="B44" s="61">
        <v>40</v>
      </c>
      <c r="C44" s="62">
        <v>35</v>
      </c>
      <c r="D44" s="62" t="s">
        <v>445</v>
      </c>
      <c r="E44" s="70" t="s">
        <v>444</v>
      </c>
      <c r="F44" s="230" t="s">
        <v>0</v>
      </c>
      <c r="G44" s="231">
        <v>15010</v>
      </c>
      <c r="H44" s="232">
        <f>85+61</f>
        <v>146</v>
      </c>
      <c r="I44" s="275">
        <f>G44*H44</f>
        <v>2191460</v>
      </c>
      <c r="J44" s="44">
        <v>174</v>
      </c>
      <c r="K44" s="43">
        <f>J44*G44</f>
        <v>2611740</v>
      </c>
      <c r="L44" s="43">
        <f t="shared" si="9"/>
        <v>420280</v>
      </c>
      <c r="M44" s="43">
        <f t="shared" si="10"/>
        <v>0</v>
      </c>
      <c r="N44" s="290">
        <v>0</v>
      </c>
      <c r="O44" s="291">
        <f>N44*G44</f>
        <v>0</v>
      </c>
      <c r="P44" s="67">
        <v>0</v>
      </c>
      <c r="Q44" s="68">
        <f>P44*G44</f>
        <v>0</v>
      </c>
      <c r="R44" s="68">
        <f t="shared" si="2"/>
        <v>0</v>
      </c>
      <c r="S44" s="68">
        <f t="shared" si="3"/>
        <v>0</v>
      </c>
      <c r="T44" s="318">
        <f>H44+N44</f>
        <v>146</v>
      </c>
      <c r="U44" s="319">
        <f>T44*G44</f>
        <v>2191460</v>
      </c>
      <c r="V44" s="67">
        <f t="shared" si="11"/>
        <v>174</v>
      </c>
      <c r="W44" s="66">
        <f>V44*G44</f>
        <v>2611740</v>
      </c>
      <c r="X44" s="66">
        <f t="shared" si="12"/>
        <v>420280</v>
      </c>
      <c r="Y44" s="69">
        <f t="shared" si="13"/>
        <v>0</v>
      </c>
      <c r="Z44" s="342">
        <f>V44*1.03</f>
        <v>179.22</v>
      </c>
      <c r="AA44" s="343">
        <f>Z44*G44</f>
        <v>2690092.2</v>
      </c>
      <c r="AB44" s="343">
        <f t="shared" si="7"/>
        <v>498632.20000000019</v>
      </c>
      <c r="AC44" s="344">
        <f t="shared" si="8"/>
        <v>0</v>
      </c>
      <c r="AD44" s="39"/>
      <c r="AE44" s="37"/>
      <c r="AF44" s="37"/>
      <c r="AG44" s="42"/>
    </row>
    <row r="45" spans="1:33" s="34" customFormat="1" ht="15">
      <c r="A45" s="166"/>
      <c r="B45" s="61">
        <v>41</v>
      </c>
      <c r="C45" s="62">
        <v>202</v>
      </c>
      <c r="D45" s="62" t="s">
        <v>443</v>
      </c>
      <c r="E45" s="70" t="s">
        <v>442</v>
      </c>
      <c r="F45" s="230" t="s">
        <v>0</v>
      </c>
      <c r="G45" s="231">
        <v>4035</v>
      </c>
      <c r="H45" s="232">
        <v>146</v>
      </c>
      <c r="I45" s="275">
        <f>G45*H45</f>
        <v>589110</v>
      </c>
      <c r="J45" s="44">
        <v>72.22</v>
      </c>
      <c r="K45" s="43">
        <f>J45*G45</f>
        <v>291407.7</v>
      </c>
      <c r="L45" s="43">
        <f t="shared" si="9"/>
        <v>0</v>
      </c>
      <c r="M45" s="43">
        <f t="shared" si="10"/>
        <v>297702.3</v>
      </c>
      <c r="N45" s="290"/>
      <c r="O45" s="291">
        <f>N45*G45</f>
        <v>0</v>
      </c>
      <c r="P45" s="67"/>
      <c r="Q45" s="68">
        <f>P45*G45</f>
        <v>0</v>
      </c>
      <c r="R45" s="68">
        <f t="shared" si="2"/>
        <v>0</v>
      </c>
      <c r="S45" s="68">
        <f t="shared" si="3"/>
        <v>0</v>
      </c>
      <c r="T45" s="318">
        <f>H45+N45</f>
        <v>146</v>
      </c>
      <c r="U45" s="319">
        <f>T45*G45</f>
        <v>589110</v>
      </c>
      <c r="V45" s="67">
        <f t="shared" si="11"/>
        <v>72.22</v>
      </c>
      <c r="W45" s="66">
        <f>V45*G45</f>
        <v>291407.7</v>
      </c>
      <c r="X45" s="66">
        <f t="shared" si="12"/>
        <v>0</v>
      </c>
      <c r="Y45" s="69">
        <f t="shared" si="13"/>
        <v>297702.3</v>
      </c>
      <c r="Z45" s="342">
        <f>V45*1.02</f>
        <v>73.664400000000001</v>
      </c>
      <c r="AA45" s="343">
        <f>Z45*G45</f>
        <v>297235.85399999999</v>
      </c>
      <c r="AB45" s="343">
        <f t="shared" si="7"/>
        <v>0</v>
      </c>
      <c r="AC45" s="344">
        <f t="shared" si="8"/>
        <v>291874.14600000001</v>
      </c>
      <c r="AD45" s="39"/>
      <c r="AE45" s="37"/>
      <c r="AF45" s="37"/>
      <c r="AG45" s="42"/>
    </row>
    <row r="46" spans="1:33" s="34" customFormat="1" ht="15">
      <c r="A46" s="166"/>
      <c r="B46" s="61">
        <v>42</v>
      </c>
      <c r="C46" s="62">
        <v>36</v>
      </c>
      <c r="D46" s="62" t="s">
        <v>441</v>
      </c>
      <c r="E46" s="70" t="s">
        <v>440</v>
      </c>
      <c r="F46" s="230" t="s">
        <v>0</v>
      </c>
      <c r="G46" s="231">
        <v>3750</v>
      </c>
      <c r="H46" s="232">
        <v>61</v>
      </c>
      <c r="I46" s="275">
        <f>G46*H46</f>
        <v>228750</v>
      </c>
      <c r="J46" s="44">
        <v>127.58</v>
      </c>
      <c r="K46" s="43">
        <f>J46*G46</f>
        <v>478425</v>
      </c>
      <c r="L46" s="43">
        <f t="shared" si="9"/>
        <v>249675</v>
      </c>
      <c r="M46" s="43">
        <f t="shared" si="10"/>
        <v>0</v>
      </c>
      <c r="N46" s="290"/>
      <c r="O46" s="291">
        <f>N46*G46</f>
        <v>0</v>
      </c>
      <c r="P46" s="67"/>
      <c r="Q46" s="68">
        <f>P46*G46</f>
        <v>0</v>
      </c>
      <c r="R46" s="68">
        <f t="shared" si="2"/>
        <v>0</v>
      </c>
      <c r="S46" s="68">
        <f t="shared" si="3"/>
        <v>0</v>
      </c>
      <c r="T46" s="318">
        <f>H46+N46</f>
        <v>61</v>
      </c>
      <c r="U46" s="319">
        <f>T46*G46</f>
        <v>228750</v>
      </c>
      <c r="V46" s="67">
        <f t="shared" si="11"/>
        <v>127.58</v>
      </c>
      <c r="W46" s="66">
        <f>V46*G46</f>
        <v>478425</v>
      </c>
      <c r="X46" s="66">
        <f t="shared" si="12"/>
        <v>249675</v>
      </c>
      <c r="Y46" s="69">
        <f t="shared" si="13"/>
        <v>0</v>
      </c>
      <c r="Z46" s="342">
        <f>V46*1.03</f>
        <v>131.4074</v>
      </c>
      <c r="AA46" s="343">
        <f>Z46*G46</f>
        <v>492777.75</v>
      </c>
      <c r="AB46" s="343">
        <f t="shared" si="7"/>
        <v>264027.75</v>
      </c>
      <c r="AC46" s="344">
        <f t="shared" si="8"/>
        <v>0</v>
      </c>
      <c r="AD46" s="39"/>
      <c r="AE46" s="37"/>
      <c r="AF46" s="37"/>
      <c r="AG46" s="42"/>
    </row>
    <row r="47" spans="1:33" s="34" customFormat="1" ht="15">
      <c r="A47" s="166"/>
      <c r="B47" s="61">
        <v>43</v>
      </c>
      <c r="C47" s="62">
        <v>37</v>
      </c>
      <c r="D47" s="62" t="s">
        <v>439</v>
      </c>
      <c r="E47" s="70" t="s">
        <v>438</v>
      </c>
      <c r="F47" s="230" t="s">
        <v>3</v>
      </c>
      <c r="G47" s="231">
        <v>395000</v>
      </c>
      <c r="H47" s="232">
        <v>3</v>
      </c>
      <c r="I47" s="275">
        <f>G47*H47</f>
        <v>1185000</v>
      </c>
      <c r="J47" s="44">
        <v>3</v>
      </c>
      <c r="K47" s="43">
        <f>J47*G47</f>
        <v>1185000</v>
      </c>
      <c r="L47" s="43">
        <f t="shared" si="9"/>
        <v>0</v>
      </c>
      <c r="M47" s="43">
        <f t="shared" si="10"/>
        <v>0</v>
      </c>
      <c r="N47" s="290"/>
      <c r="O47" s="291">
        <f>N47*G47</f>
        <v>0</v>
      </c>
      <c r="P47" s="67"/>
      <c r="Q47" s="68">
        <f>P47*G47</f>
        <v>0</v>
      </c>
      <c r="R47" s="68">
        <f t="shared" si="2"/>
        <v>0</v>
      </c>
      <c r="S47" s="68">
        <f t="shared" si="3"/>
        <v>0</v>
      </c>
      <c r="T47" s="318">
        <f>H47+N47</f>
        <v>3</v>
      </c>
      <c r="U47" s="319">
        <f>T47*G47</f>
        <v>1185000</v>
      </c>
      <c r="V47" s="67">
        <f t="shared" si="11"/>
        <v>3</v>
      </c>
      <c r="W47" s="66">
        <f>V47*G47</f>
        <v>1185000</v>
      </c>
      <c r="X47" s="66">
        <f t="shared" si="12"/>
        <v>0</v>
      </c>
      <c r="Y47" s="69">
        <f t="shared" si="13"/>
        <v>0</v>
      </c>
      <c r="Z47" s="342">
        <v>3</v>
      </c>
      <c r="AA47" s="343">
        <f>Z47*G47</f>
        <v>1185000</v>
      </c>
      <c r="AB47" s="343">
        <f t="shared" si="7"/>
        <v>0</v>
      </c>
      <c r="AC47" s="344">
        <f t="shared" si="8"/>
        <v>0</v>
      </c>
      <c r="AD47" s="39"/>
      <c r="AE47" s="37"/>
      <c r="AF47" s="37"/>
      <c r="AG47" s="42"/>
    </row>
    <row r="48" spans="1:33" s="34" customFormat="1" ht="15">
      <c r="A48" s="166"/>
      <c r="B48" s="61">
        <v>44</v>
      </c>
      <c r="C48" s="62">
        <v>38</v>
      </c>
      <c r="D48" s="62" t="s">
        <v>437</v>
      </c>
      <c r="E48" s="70" t="s">
        <v>436</v>
      </c>
      <c r="F48" s="230" t="s">
        <v>3</v>
      </c>
      <c r="G48" s="231">
        <v>1495000</v>
      </c>
      <c r="H48" s="232">
        <v>2</v>
      </c>
      <c r="I48" s="275">
        <f>G48*H48</f>
        <v>2990000</v>
      </c>
      <c r="J48" s="44">
        <v>2</v>
      </c>
      <c r="K48" s="43">
        <f>J48*G48</f>
        <v>2990000</v>
      </c>
      <c r="L48" s="43">
        <f t="shared" si="9"/>
        <v>0</v>
      </c>
      <c r="M48" s="43">
        <f t="shared" si="10"/>
        <v>0</v>
      </c>
      <c r="N48" s="290"/>
      <c r="O48" s="291">
        <f>N48*G48</f>
        <v>0</v>
      </c>
      <c r="P48" s="67"/>
      <c r="Q48" s="68">
        <f>P48*G48</f>
        <v>0</v>
      </c>
      <c r="R48" s="68">
        <f t="shared" si="2"/>
        <v>0</v>
      </c>
      <c r="S48" s="68">
        <f t="shared" si="3"/>
        <v>0</v>
      </c>
      <c r="T48" s="318">
        <f>H48+N48</f>
        <v>2</v>
      </c>
      <c r="U48" s="319">
        <f>T48*G48</f>
        <v>2990000</v>
      </c>
      <c r="V48" s="67">
        <f t="shared" si="11"/>
        <v>2</v>
      </c>
      <c r="W48" s="66">
        <f>V48*G48</f>
        <v>2990000</v>
      </c>
      <c r="X48" s="66">
        <f t="shared" si="12"/>
        <v>0</v>
      </c>
      <c r="Y48" s="69">
        <f t="shared" si="13"/>
        <v>0</v>
      </c>
      <c r="Z48" s="342">
        <v>2</v>
      </c>
      <c r="AA48" s="343">
        <f>Z48*G48</f>
        <v>2990000</v>
      </c>
      <c r="AB48" s="343">
        <f t="shared" si="7"/>
        <v>0</v>
      </c>
      <c r="AC48" s="344">
        <f t="shared" si="8"/>
        <v>0</v>
      </c>
      <c r="AD48" s="39"/>
      <c r="AE48" s="37"/>
      <c r="AF48" s="37"/>
      <c r="AG48" s="42"/>
    </row>
    <row r="49" spans="1:33" s="34" customFormat="1" ht="15">
      <c r="A49" s="166"/>
      <c r="B49" s="61">
        <v>45</v>
      </c>
      <c r="C49" s="62">
        <v>39</v>
      </c>
      <c r="D49" s="62" t="s">
        <v>435</v>
      </c>
      <c r="E49" s="70" t="s">
        <v>434</v>
      </c>
      <c r="F49" s="230" t="s">
        <v>3</v>
      </c>
      <c r="G49" s="231">
        <v>1195000</v>
      </c>
      <c r="H49" s="232">
        <v>1</v>
      </c>
      <c r="I49" s="275">
        <f>G49*H49</f>
        <v>1195000</v>
      </c>
      <c r="J49" s="44">
        <v>1</v>
      </c>
      <c r="K49" s="43">
        <f>J49*G49</f>
        <v>1195000</v>
      </c>
      <c r="L49" s="43">
        <f t="shared" si="9"/>
        <v>0</v>
      </c>
      <c r="M49" s="43">
        <f t="shared" si="10"/>
        <v>0</v>
      </c>
      <c r="N49" s="290"/>
      <c r="O49" s="291">
        <f>N49*G49</f>
        <v>0</v>
      </c>
      <c r="P49" s="67"/>
      <c r="Q49" s="68">
        <f>P49*G49</f>
        <v>0</v>
      </c>
      <c r="R49" s="68">
        <f t="shared" si="2"/>
        <v>0</v>
      </c>
      <c r="S49" s="68">
        <f t="shared" si="3"/>
        <v>0</v>
      </c>
      <c r="T49" s="318">
        <f>H49+N49</f>
        <v>1</v>
      </c>
      <c r="U49" s="319">
        <f>T49*G49</f>
        <v>1195000</v>
      </c>
      <c r="V49" s="67">
        <f t="shared" si="11"/>
        <v>1</v>
      </c>
      <c r="W49" s="66">
        <f>V49*G49</f>
        <v>1195000</v>
      </c>
      <c r="X49" s="66">
        <f t="shared" si="12"/>
        <v>0</v>
      </c>
      <c r="Y49" s="69">
        <f t="shared" si="13"/>
        <v>0</v>
      </c>
      <c r="Z49" s="342">
        <v>1</v>
      </c>
      <c r="AA49" s="343">
        <f>Z49*G49</f>
        <v>1195000</v>
      </c>
      <c r="AB49" s="343">
        <f t="shared" si="7"/>
        <v>0</v>
      </c>
      <c r="AC49" s="344">
        <f t="shared" si="8"/>
        <v>0</v>
      </c>
      <c r="AD49" s="39"/>
      <c r="AE49" s="37"/>
      <c r="AF49" s="37"/>
      <c r="AG49" s="42"/>
    </row>
    <row r="50" spans="1:33" s="34" customFormat="1" ht="15">
      <c r="A50" s="166"/>
      <c r="B50" s="61">
        <v>46</v>
      </c>
      <c r="C50" s="62">
        <v>40</v>
      </c>
      <c r="D50" s="62" t="s">
        <v>433</v>
      </c>
      <c r="E50" s="70" t="s">
        <v>432</v>
      </c>
      <c r="F50" s="230" t="s">
        <v>3</v>
      </c>
      <c r="G50" s="231">
        <v>345000</v>
      </c>
      <c r="H50" s="232">
        <v>3</v>
      </c>
      <c r="I50" s="275">
        <f>G50*H50</f>
        <v>1035000</v>
      </c>
      <c r="J50" s="44">
        <v>3</v>
      </c>
      <c r="K50" s="43">
        <f>J50*G50</f>
        <v>1035000</v>
      </c>
      <c r="L50" s="43">
        <f t="shared" si="9"/>
        <v>0</v>
      </c>
      <c r="M50" s="43">
        <f t="shared" si="10"/>
        <v>0</v>
      </c>
      <c r="N50" s="290"/>
      <c r="O50" s="291">
        <f>N50*G50</f>
        <v>0</v>
      </c>
      <c r="P50" s="67"/>
      <c r="Q50" s="68">
        <f>P50*G50</f>
        <v>0</v>
      </c>
      <c r="R50" s="68">
        <f t="shared" si="2"/>
        <v>0</v>
      </c>
      <c r="S50" s="68">
        <f t="shared" si="3"/>
        <v>0</v>
      </c>
      <c r="T50" s="318">
        <f>H50+N50</f>
        <v>3</v>
      </c>
      <c r="U50" s="319">
        <f>T50*G50</f>
        <v>1035000</v>
      </c>
      <c r="V50" s="67">
        <f t="shared" si="11"/>
        <v>3</v>
      </c>
      <c r="W50" s="66">
        <f>V50*G50</f>
        <v>1035000</v>
      </c>
      <c r="X50" s="66">
        <f t="shared" si="12"/>
        <v>0</v>
      </c>
      <c r="Y50" s="69">
        <f t="shared" si="13"/>
        <v>0</v>
      </c>
      <c r="Z50" s="342">
        <v>6</v>
      </c>
      <c r="AA50" s="343">
        <f>Z50*G50</f>
        <v>2070000</v>
      </c>
      <c r="AB50" s="343">
        <f t="shared" si="7"/>
        <v>1035000</v>
      </c>
      <c r="AC50" s="344">
        <f t="shared" si="8"/>
        <v>0</v>
      </c>
      <c r="AD50" s="39"/>
      <c r="AE50" s="37"/>
      <c r="AF50" s="37"/>
      <c r="AG50" s="42"/>
    </row>
    <row r="51" spans="1:33" s="34" customFormat="1" ht="15">
      <c r="A51" s="166"/>
      <c r="B51" s="61">
        <v>47</v>
      </c>
      <c r="C51" s="62">
        <v>41</v>
      </c>
      <c r="D51" s="62" t="s">
        <v>431</v>
      </c>
      <c r="E51" s="70" t="s">
        <v>430</v>
      </c>
      <c r="F51" s="230" t="s">
        <v>3</v>
      </c>
      <c r="G51" s="231">
        <v>22500</v>
      </c>
      <c r="H51" s="232">
        <v>3</v>
      </c>
      <c r="I51" s="275">
        <f>G51*H51</f>
        <v>67500</v>
      </c>
      <c r="J51" s="44">
        <v>3</v>
      </c>
      <c r="K51" s="43">
        <f>J51*G51</f>
        <v>67500</v>
      </c>
      <c r="L51" s="43">
        <f t="shared" si="9"/>
        <v>0</v>
      </c>
      <c r="M51" s="43">
        <f t="shared" si="10"/>
        <v>0</v>
      </c>
      <c r="N51" s="290"/>
      <c r="O51" s="291">
        <f>N51*G51</f>
        <v>0</v>
      </c>
      <c r="P51" s="67"/>
      <c r="Q51" s="68">
        <f>P51*G51</f>
        <v>0</v>
      </c>
      <c r="R51" s="68">
        <f t="shared" si="2"/>
        <v>0</v>
      </c>
      <c r="S51" s="68">
        <f t="shared" si="3"/>
        <v>0</v>
      </c>
      <c r="T51" s="318">
        <f>H51+N51</f>
        <v>3</v>
      </c>
      <c r="U51" s="319">
        <f>T51*G51</f>
        <v>67500</v>
      </c>
      <c r="V51" s="67">
        <f t="shared" si="11"/>
        <v>3</v>
      </c>
      <c r="W51" s="66">
        <f>V51*G51</f>
        <v>67500</v>
      </c>
      <c r="X51" s="66">
        <f t="shared" si="12"/>
        <v>0</v>
      </c>
      <c r="Y51" s="69">
        <f t="shared" si="13"/>
        <v>0</v>
      </c>
      <c r="Z51" s="342">
        <v>3</v>
      </c>
      <c r="AA51" s="343">
        <f>Z51*G51</f>
        <v>67500</v>
      </c>
      <c r="AB51" s="343">
        <f t="shared" si="7"/>
        <v>0</v>
      </c>
      <c r="AC51" s="344">
        <f t="shared" si="8"/>
        <v>0</v>
      </c>
      <c r="AD51" s="39"/>
      <c r="AE51" s="37"/>
      <c r="AF51" s="37"/>
      <c r="AG51" s="42"/>
    </row>
    <row r="52" spans="1:33" s="34" customFormat="1" ht="15">
      <c r="A52" s="166"/>
      <c r="B52" s="61">
        <v>48</v>
      </c>
      <c r="C52" s="62">
        <v>42</v>
      </c>
      <c r="D52" s="62" t="s">
        <v>429</v>
      </c>
      <c r="E52" s="70" t="s">
        <v>428</v>
      </c>
      <c r="F52" s="230" t="s">
        <v>3</v>
      </c>
      <c r="G52" s="231">
        <v>525000</v>
      </c>
      <c r="H52" s="232">
        <v>3</v>
      </c>
      <c r="I52" s="275">
        <f>G52*H52</f>
        <v>1575000</v>
      </c>
      <c r="J52" s="44">
        <v>3</v>
      </c>
      <c r="K52" s="43">
        <f>J52*G52</f>
        <v>1575000</v>
      </c>
      <c r="L52" s="43">
        <f t="shared" si="9"/>
        <v>0</v>
      </c>
      <c r="M52" s="43">
        <f t="shared" si="10"/>
        <v>0</v>
      </c>
      <c r="N52" s="290"/>
      <c r="O52" s="291">
        <f>N52*G52</f>
        <v>0</v>
      </c>
      <c r="P52" s="67"/>
      <c r="Q52" s="68">
        <f>P52*G52</f>
        <v>0</v>
      </c>
      <c r="R52" s="68">
        <f t="shared" si="2"/>
        <v>0</v>
      </c>
      <c r="S52" s="68">
        <f t="shared" si="3"/>
        <v>0</v>
      </c>
      <c r="T52" s="318">
        <f>H52+N52</f>
        <v>3</v>
      </c>
      <c r="U52" s="319">
        <f>T52*G52</f>
        <v>1575000</v>
      </c>
      <c r="V52" s="67">
        <f t="shared" si="11"/>
        <v>3</v>
      </c>
      <c r="W52" s="66">
        <f>V52*G52</f>
        <v>1575000</v>
      </c>
      <c r="X52" s="66">
        <f t="shared" si="12"/>
        <v>0</v>
      </c>
      <c r="Y52" s="69">
        <f t="shared" si="13"/>
        <v>0</v>
      </c>
      <c r="Z52" s="342">
        <v>3</v>
      </c>
      <c r="AA52" s="343">
        <f>Z52*G52</f>
        <v>1575000</v>
      </c>
      <c r="AB52" s="343">
        <f t="shared" si="7"/>
        <v>0</v>
      </c>
      <c r="AC52" s="344">
        <f t="shared" si="8"/>
        <v>0</v>
      </c>
      <c r="AD52" s="39"/>
      <c r="AE52" s="37"/>
      <c r="AF52" s="37"/>
      <c r="AG52" s="42"/>
    </row>
    <row r="53" spans="1:33" s="34" customFormat="1" ht="15">
      <c r="A53" s="166"/>
      <c r="B53" s="61">
        <v>49</v>
      </c>
      <c r="C53" s="62">
        <v>43</v>
      </c>
      <c r="D53" s="62" t="s">
        <v>427</v>
      </c>
      <c r="E53" s="70" t="s">
        <v>426</v>
      </c>
      <c r="F53" s="230" t="s">
        <v>0</v>
      </c>
      <c r="G53" s="231">
        <v>650.00000000000011</v>
      </c>
      <c r="H53" s="232">
        <v>40</v>
      </c>
      <c r="I53" s="275">
        <f>G53*H53</f>
        <v>26000.000000000004</v>
      </c>
      <c r="J53" s="44">
        <v>40</v>
      </c>
      <c r="K53" s="43">
        <f>J53*G53</f>
        <v>26000.000000000004</v>
      </c>
      <c r="L53" s="43">
        <f t="shared" si="9"/>
        <v>0</v>
      </c>
      <c r="M53" s="43">
        <f t="shared" si="10"/>
        <v>0</v>
      </c>
      <c r="N53" s="290"/>
      <c r="O53" s="291">
        <f>N53*G53</f>
        <v>0</v>
      </c>
      <c r="P53" s="67"/>
      <c r="Q53" s="68">
        <f>P53*G53</f>
        <v>0</v>
      </c>
      <c r="R53" s="68">
        <f t="shared" si="2"/>
        <v>0</v>
      </c>
      <c r="S53" s="68">
        <f t="shared" si="3"/>
        <v>0</v>
      </c>
      <c r="T53" s="318">
        <f>H53+N53</f>
        <v>40</v>
      </c>
      <c r="U53" s="319">
        <f>T53*G53</f>
        <v>26000.000000000004</v>
      </c>
      <c r="V53" s="67">
        <f t="shared" si="11"/>
        <v>40</v>
      </c>
      <c r="W53" s="66">
        <f>V53*G53</f>
        <v>26000.000000000004</v>
      </c>
      <c r="X53" s="66">
        <f t="shared" si="12"/>
        <v>0</v>
      </c>
      <c r="Y53" s="69">
        <f t="shared" si="13"/>
        <v>0</v>
      </c>
      <c r="Z53" s="342">
        <v>40</v>
      </c>
      <c r="AA53" s="343">
        <f>Z53*G53</f>
        <v>26000.000000000004</v>
      </c>
      <c r="AB53" s="343">
        <f t="shared" si="7"/>
        <v>0</v>
      </c>
      <c r="AC53" s="344">
        <f t="shared" si="8"/>
        <v>0</v>
      </c>
      <c r="AD53" s="39"/>
      <c r="AE53" s="37"/>
      <c r="AF53" s="37"/>
      <c r="AG53" s="42"/>
    </row>
    <row r="54" spans="1:33" s="34" customFormat="1" ht="15">
      <c r="A54" s="166"/>
      <c r="B54" s="61">
        <v>50</v>
      </c>
      <c r="C54" s="62">
        <v>44</v>
      </c>
      <c r="D54" s="62" t="s">
        <v>425</v>
      </c>
      <c r="E54" s="70" t="s">
        <v>424</v>
      </c>
      <c r="F54" s="230" t="s">
        <v>3</v>
      </c>
      <c r="G54" s="231">
        <v>165000</v>
      </c>
      <c r="H54" s="232">
        <v>3</v>
      </c>
      <c r="I54" s="275">
        <f>G54*H54</f>
        <v>495000</v>
      </c>
      <c r="J54" s="44">
        <v>3</v>
      </c>
      <c r="K54" s="43">
        <f>J54*G54</f>
        <v>495000</v>
      </c>
      <c r="L54" s="43">
        <f t="shared" si="9"/>
        <v>0</v>
      </c>
      <c r="M54" s="43">
        <f t="shared" si="10"/>
        <v>0</v>
      </c>
      <c r="N54" s="290"/>
      <c r="O54" s="291">
        <f>N54*G54</f>
        <v>0</v>
      </c>
      <c r="P54" s="67"/>
      <c r="Q54" s="68">
        <f>P54*G54</f>
        <v>0</v>
      </c>
      <c r="R54" s="68">
        <f t="shared" si="2"/>
        <v>0</v>
      </c>
      <c r="S54" s="68">
        <f t="shared" si="3"/>
        <v>0</v>
      </c>
      <c r="T54" s="318">
        <f>H54+N54</f>
        <v>3</v>
      </c>
      <c r="U54" s="319">
        <f>T54*G54</f>
        <v>495000</v>
      </c>
      <c r="V54" s="67">
        <f t="shared" si="11"/>
        <v>3</v>
      </c>
      <c r="W54" s="66">
        <f>V54*G54</f>
        <v>495000</v>
      </c>
      <c r="X54" s="66">
        <f t="shared" si="12"/>
        <v>0</v>
      </c>
      <c r="Y54" s="69">
        <f t="shared" si="13"/>
        <v>0</v>
      </c>
      <c r="Z54" s="342">
        <v>3</v>
      </c>
      <c r="AA54" s="343">
        <f>Z54*G54</f>
        <v>495000</v>
      </c>
      <c r="AB54" s="343">
        <f t="shared" si="7"/>
        <v>0</v>
      </c>
      <c r="AC54" s="344">
        <f t="shared" si="8"/>
        <v>0</v>
      </c>
      <c r="AD54" s="39"/>
      <c r="AE54" s="37"/>
      <c r="AF54" s="37"/>
      <c r="AG54" s="42"/>
    </row>
    <row r="55" spans="1:33" s="34" customFormat="1" ht="15">
      <c r="A55" s="166"/>
      <c r="B55" s="61">
        <v>51</v>
      </c>
      <c r="C55" s="62">
        <v>45</v>
      </c>
      <c r="D55" s="62" t="s">
        <v>423</v>
      </c>
      <c r="E55" s="70" t="s">
        <v>422</v>
      </c>
      <c r="F55" s="230" t="s">
        <v>3</v>
      </c>
      <c r="G55" s="231">
        <v>12000</v>
      </c>
      <c r="H55" s="232">
        <v>3</v>
      </c>
      <c r="I55" s="275">
        <f>G55*H55</f>
        <v>36000</v>
      </c>
      <c r="J55" s="44">
        <v>3</v>
      </c>
      <c r="K55" s="43">
        <f>J55*G55</f>
        <v>36000</v>
      </c>
      <c r="L55" s="43">
        <f t="shared" si="9"/>
        <v>0</v>
      </c>
      <c r="M55" s="43">
        <f t="shared" si="10"/>
        <v>0</v>
      </c>
      <c r="N55" s="290"/>
      <c r="O55" s="291">
        <f>N55*G55</f>
        <v>0</v>
      </c>
      <c r="P55" s="67"/>
      <c r="Q55" s="68">
        <f>P55*G55</f>
        <v>0</v>
      </c>
      <c r="R55" s="68">
        <f t="shared" si="2"/>
        <v>0</v>
      </c>
      <c r="S55" s="68">
        <f t="shared" si="3"/>
        <v>0</v>
      </c>
      <c r="T55" s="318">
        <f>H55+N55</f>
        <v>3</v>
      </c>
      <c r="U55" s="319">
        <f>T55*G55</f>
        <v>36000</v>
      </c>
      <c r="V55" s="67">
        <f t="shared" si="11"/>
        <v>3</v>
      </c>
      <c r="W55" s="66">
        <f>V55*G55</f>
        <v>36000</v>
      </c>
      <c r="X55" s="66">
        <f t="shared" si="12"/>
        <v>0</v>
      </c>
      <c r="Y55" s="69">
        <f t="shared" si="13"/>
        <v>0</v>
      </c>
      <c r="Z55" s="342">
        <v>3</v>
      </c>
      <c r="AA55" s="343">
        <f>Z55*G55</f>
        <v>36000</v>
      </c>
      <c r="AB55" s="343">
        <f t="shared" si="7"/>
        <v>0</v>
      </c>
      <c r="AC55" s="344">
        <f t="shared" si="8"/>
        <v>0</v>
      </c>
      <c r="AD55" s="39"/>
      <c r="AE55" s="37"/>
      <c r="AF55" s="37"/>
      <c r="AG55" s="42"/>
    </row>
    <row r="56" spans="1:33" s="34" customFormat="1" ht="28.8">
      <c r="A56" s="166"/>
      <c r="B56" s="61">
        <v>52</v>
      </c>
      <c r="C56" s="62">
        <v>46</v>
      </c>
      <c r="D56" s="62" t="s">
        <v>421</v>
      </c>
      <c r="E56" s="70" t="s">
        <v>420</v>
      </c>
      <c r="F56" s="230" t="s">
        <v>3</v>
      </c>
      <c r="G56" s="231">
        <v>49500</v>
      </c>
      <c r="H56" s="232">
        <v>3</v>
      </c>
      <c r="I56" s="275">
        <f>G56*H56</f>
        <v>148500</v>
      </c>
      <c r="J56" s="44">
        <v>6</v>
      </c>
      <c r="K56" s="43">
        <f>J56*G56</f>
        <v>297000</v>
      </c>
      <c r="L56" s="43">
        <f t="shared" si="9"/>
        <v>148500</v>
      </c>
      <c r="M56" s="43">
        <f t="shared" si="10"/>
        <v>0</v>
      </c>
      <c r="N56" s="290"/>
      <c r="O56" s="291">
        <f>N56*G56</f>
        <v>0</v>
      </c>
      <c r="P56" s="67"/>
      <c r="Q56" s="68">
        <f>P56*G56</f>
        <v>0</v>
      </c>
      <c r="R56" s="68">
        <f t="shared" si="2"/>
        <v>0</v>
      </c>
      <c r="S56" s="68">
        <f t="shared" si="3"/>
        <v>0</v>
      </c>
      <c r="T56" s="318">
        <f>H56+N56</f>
        <v>3</v>
      </c>
      <c r="U56" s="319">
        <f>T56*G56</f>
        <v>148500</v>
      </c>
      <c r="V56" s="67">
        <f t="shared" si="11"/>
        <v>6</v>
      </c>
      <c r="W56" s="66">
        <f>V56*G56</f>
        <v>297000</v>
      </c>
      <c r="X56" s="66">
        <f t="shared" si="12"/>
        <v>148500</v>
      </c>
      <c r="Y56" s="69">
        <f t="shared" si="13"/>
        <v>0</v>
      </c>
      <c r="Z56" s="342">
        <v>3</v>
      </c>
      <c r="AA56" s="343">
        <f>Z56*G56</f>
        <v>148500</v>
      </c>
      <c r="AB56" s="343">
        <f t="shared" si="7"/>
        <v>0</v>
      </c>
      <c r="AC56" s="344">
        <f t="shared" si="8"/>
        <v>0</v>
      </c>
      <c r="AD56" s="39"/>
      <c r="AE56" s="37"/>
      <c r="AF56" s="37"/>
      <c r="AG56" s="42"/>
    </row>
    <row r="57" spans="1:33" s="34" customFormat="1" ht="28.8">
      <c r="A57" s="166"/>
      <c r="B57" s="61">
        <v>5</v>
      </c>
      <c r="C57" s="62">
        <v>47</v>
      </c>
      <c r="D57" s="62" t="s">
        <v>419</v>
      </c>
      <c r="E57" s="70" t="s">
        <v>418</v>
      </c>
      <c r="F57" s="230" t="s">
        <v>3</v>
      </c>
      <c r="G57" s="231">
        <v>37500</v>
      </c>
      <c r="H57" s="232">
        <v>5</v>
      </c>
      <c r="I57" s="275">
        <f>G57*H57</f>
        <v>187500</v>
      </c>
      <c r="J57" s="44">
        <v>5</v>
      </c>
      <c r="K57" s="43">
        <f>J57*G57</f>
        <v>187500</v>
      </c>
      <c r="L57" s="43">
        <f t="shared" si="9"/>
        <v>0</v>
      </c>
      <c r="M57" s="43">
        <f t="shared" si="10"/>
        <v>0</v>
      </c>
      <c r="N57" s="290"/>
      <c r="O57" s="291">
        <f>N57*G57</f>
        <v>0</v>
      </c>
      <c r="P57" s="67"/>
      <c r="Q57" s="68">
        <f>P57*G57</f>
        <v>0</v>
      </c>
      <c r="R57" s="68">
        <f t="shared" si="2"/>
        <v>0</v>
      </c>
      <c r="S57" s="68">
        <f t="shared" si="3"/>
        <v>0</v>
      </c>
      <c r="T57" s="318">
        <f>H57+N57</f>
        <v>5</v>
      </c>
      <c r="U57" s="319">
        <f>T57*G57</f>
        <v>187500</v>
      </c>
      <c r="V57" s="67">
        <f t="shared" si="11"/>
        <v>5</v>
      </c>
      <c r="W57" s="66">
        <f>V57*G57</f>
        <v>187500</v>
      </c>
      <c r="X57" s="66">
        <f t="shared" si="12"/>
        <v>0</v>
      </c>
      <c r="Y57" s="69">
        <f t="shared" si="13"/>
        <v>0</v>
      </c>
      <c r="Z57" s="342">
        <v>6</v>
      </c>
      <c r="AA57" s="343">
        <f>Z57*G57</f>
        <v>225000</v>
      </c>
      <c r="AB57" s="343">
        <f t="shared" si="7"/>
        <v>37500</v>
      </c>
      <c r="AC57" s="344">
        <f t="shared" si="8"/>
        <v>0</v>
      </c>
      <c r="AD57" s="39"/>
      <c r="AE57" s="37"/>
      <c r="AF57" s="37"/>
      <c r="AG57" s="42"/>
    </row>
    <row r="58" spans="1:33" s="34" customFormat="1" ht="15">
      <c r="A58" s="166"/>
      <c r="B58" s="61">
        <v>54</v>
      </c>
      <c r="C58" s="62">
        <v>48</v>
      </c>
      <c r="D58" s="62" t="s">
        <v>417</v>
      </c>
      <c r="E58" s="70" t="s">
        <v>416</v>
      </c>
      <c r="F58" s="230" t="s">
        <v>3</v>
      </c>
      <c r="G58" s="231">
        <v>18750</v>
      </c>
      <c r="H58" s="232">
        <v>5</v>
      </c>
      <c r="I58" s="275">
        <f>G58*H58</f>
        <v>93750</v>
      </c>
      <c r="J58" s="44">
        <v>5</v>
      </c>
      <c r="K58" s="43">
        <f>J58*G58</f>
        <v>93750</v>
      </c>
      <c r="L58" s="43">
        <f t="shared" si="9"/>
        <v>0</v>
      </c>
      <c r="M58" s="43">
        <f t="shared" si="10"/>
        <v>0</v>
      </c>
      <c r="N58" s="290"/>
      <c r="O58" s="291">
        <f>N58*G58</f>
        <v>0</v>
      </c>
      <c r="P58" s="67"/>
      <c r="Q58" s="68">
        <f>P58*G58</f>
        <v>0</v>
      </c>
      <c r="R58" s="68">
        <f t="shared" si="2"/>
        <v>0</v>
      </c>
      <c r="S58" s="68">
        <f t="shared" si="3"/>
        <v>0</v>
      </c>
      <c r="T58" s="318">
        <f>H58+N58</f>
        <v>5</v>
      </c>
      <c r="U58" s="319">
        <f>T58*G58</f>
        <v>93750</v>
      </c>
      <c r="V58" s="67">
        <f t="shared" si="11"/>
        <v>5</v>
      </c>
      <c r="W58" s="66">
        <f>V58*G58</f>
        <v>93750</v>
      </c>
      <c r="X58" s="66">
        <f t="shared" si="12"/>
        <v>0</v>
      </c>
      <c r="Y58" s="69">
        <f t="shared" si="13"/>
        <v>0</v>
      </c>
      <c r="Z58" s="342">
        <v>6</v>
      </c>
      <c r="AA58" s="343">
        <f>Z58*G58</f>
        <v>112500</v>
      </c>
      <c r="AB58" s="343">
        <f t="shared" si="7"/>
        <v>18750</v>
      </c>
      <c r="AC58" s="344">
        <f t="shared" si="8"/>
        <v>0</v>
      </c>
      <c r="AD58" s="39"/>
      <c r="AE58" s="37"/>
      <c r="AF58" s="37"/>
      <c r="AG58" s="42"/>
    </row>
    <row r="59" spans="1:33" s="34" customFormat="1" ht="15">
      <c r="A59" s="166"/>
      <c r="B59" s="61">
        <v>55</v>
      </c>
      <c r="C59" s="62">
        <v>49</v>
      </c>
      <c r="D59" s="62" t="s">
        <v>415</v>
      </c>
      <c r="E59" s="70" t="s">
        <v>414</v>
      </c>
      <c r="F59" s="230" t="s">
        <v>3</v>
      </c>
      <c r="G59" s="231">
        <v>9500</v>
      </c>
      <c r="H59" s="232">
        <v>10</v>
      </c>
      <c r="I59" s="275">
        <f>G59*H59</f>
        <v>95000</v>
      </c>
      <c r="J59" s="44">
        <v>10</v>
      </c>
      <c r="K59" s="43">
        <f>J59*G59</f>
        <v>95000</v>
      </c>
      <c r="L59" s="43">
        <f t="shared" si="9"/>
        <v>0</v>
      </c>
      <c r="M59" s="43">
        <f t="shared" si="10"/>
        <v>0</v>
      </c>
      <c r="N59" s="290"/>
      <c r="O59" s="291">
        <f>N59*G59</f>
        <v>0</v>
      </c>
      <c r="P59" s="67"/>
      <c r="Q59" s="68">
        <f>P59*G59</f>
        <v>0</v>
      </c>
      <c r="R59" s="68">
        <f t="shared" si="2"/>
        <v>0</v>
      </c>
      <c r="S59" s="68">
        <f t="shared" si="3"/>
        <v>0</v>
      </c>
      <c r="T59" s="318">
        <f>H59+N59</f>
        <v>10</v>
      </c>
      <c r="U59" s="319">
        <f>T59*G59</f>
        <v>95000</v>
      </c>
      <c r="V59" s="67">
        <f t="shared" si="11"/>
        <v>10</v>
      </c>
      <c r="W59" s="66">
        <f>V59*G59</f>
        <v>95000</v>
      </c>
      <c r="X59" s="66">
        <f t="shared" si="12"/>
        <v>0</v>
      </c>
      <c r="Y59" s="69">
        <f t="shared" si="13"/>
        <v>0</v>
      </c>
      <c r="Z59" s="342">
        <v>10</v>
      </c>
      <c r="AA59" s="343">
        <f>Z59*G59</f>
        <v>95000</v>
      </c>
      <c r="AB59" s="343">
        <f t="shared" si="7"/>
        <v>0</v>
      </c>
      <c r="AC59" s="344">
        <f t="shared" si="8"/>
        <v>0</v>
      </c>
      <c r="AD59" s="39"/>
      <c r="AE59" s="37"/>
      <c r="AF59" s="37"/>
      <c r="AG59" s="42"/>
    </row>
    <row r="60" spans="1:33" s="34" customFormat="1" ht="15">
      <c r="A60" s="166"/>
      <c r="B60" s="61">
        <v>56</v>
      </c>
      <c r="C60" s="62">
        <v>50</v>
      </c>
      <c r="D60" s="62" t="s">
        <v>413</v>
      </c>
      <c r="E60" s="71" t="s">
        <v>412</v>
      </c>
      <c r="F60" s="233" t="s">
        <v>103</v>
      </c>
      <c r="G60" s="234">
        <v>110</v>
      </c>
      <c r="H60" s="235">
        <v>10000</v>
      </c>
      <c r="I60" s="275">
        <f>G60*H60</f>
        <v>1100000</v>
      </c>
      <c r="J60" s="44">
        <f>H60</f>
        <v>10000</v>
      </c>
      <c r="K60" s="43">
        <f>J60*G60</f>
        <v>1100000</v>
      </c>
      <c r="L60" s="43">
        <f t="shared" si="9"/>
        <v>0</v>
      </c>
      <c r="M60" s="43">
        <f t="shared" si="10"/>
        <v>0</v>
      </c>
      <c r="N60" s="290"/>
      <c r="O60" s="291">
        <f>N60*G60</f>
        <v>0</v>
      </c>
      <c r="P60" s="67"/>
      <c r="Q60" s="68">
        <f>P60*G60</f>
        <v>0</v>
      </c>
      <c r="R60" s="68">
        <f t="shared" si="2"/>
        <v>0</v>
      </c>
      <c r="S60" s="68">
        <f t="shared" si="3"/>
        <v>0</v>
      </c>
      <c r="T60" s="318">
        <f>H60+N60</f>
        <v>10000</v>
      </c>
      <c r="U60" s="319">
        <f>T60*G60</f>
        <v>1100000</v>
      </c>
      <c r="V60" s="67">
        <f t="shared" si="11"/>
        <v>10000</v>
      </c>
      <c r="W60" s="66">
        <f>V60*G60</f>
        <v>1100000</v>
      </c>
      <c r="X60" s="66">
        <f t="shared" si="12"/>
        <v>0</v>
      </c>
      <c r="Y60" s="69">
        <f t="shared" si="13"/>
        <v>0</v>
      </c>
      <c r="Z60" s="342">
        <f t="shared" ref="Z60:Z104" si="14">V60</f>
        <v>10000</v>
      </c>
      <c r="AA60" s="343">
        <f>Z60*G60</f>
        <v>1100000</v>
      </c>
      <c r="AB60" s="343">
        <f t="shared" si="7"/>
        <v>0</v>
      </c>
      <c r="AC60" s="344">
        <f t="shared" si="8"/>
        <v>0</v>
      </c>
      <c r="AD60" s="39"/>
      <c r="AE60" s="37"/>
      <c r="AF60" s="37"/>
      <c r="AG60" s="42"/>
    </row>
    <row r="61" spans="1:33" s="34" customFormat="1" ht="15">
      <c r="A61" s="166"/>
      <c r="B61" s="61">
        <v>57</v>
      </c>
      <c r="C61" s="62">
        <v>51</v>
      </c>
      <c r="D61" s="62" t="s">
        <v>411</v>
      </c>
      <c r="E61" s="71" t="s">
        <v>410</v>
      </c>
      <c r="F61" s="233" t="s">
        <v>103</v>
      </c>
      <c r="G61" s="234">
        <v>115</v>
      </c>
      <c r="H61" s="235">
        <v>4000</v>
      </c>
      <c r="I61" s="275">
        <f>G61*H61</f>
        <v>460000</v>
      </c>
      <c r="J61" s="44">
        <f>H61</f>
        <v>4000</v>
      </c>
      <c r="K61" s="43">
        <f>J61*G61</f>
        <v>460000</v>
      </c>
      <c r="L61" s="43">
        <f t="shared" si="9"/>
        <v>0</v>
      </c>
      <c r="M61" s="43">
        <f t="shared" si="10"/>
        <v>0</v>
      </c>
      <c r="N61" s="290"/>
      <c r="O61" s="291">
        <f>N61*G61</f>
        <v>0</v>
      </c>
      <c r="P61" s="67"/>
      <c r="Q61" s="68">
        <f>P61*G61</f>
        <v>0</v>
      </c>
      <c r="R61" s="68">
        <f t="shared" si="2"/>
        <v>0</v>
      </c>
      <c r="S61" s="68">
        <f t="shared" si="3"/>
        <v>0</v>
      </c>
      <c r="T61" s="318">
        <f>H61+N61</f>
        <v>4000</v>
      </c>
      <c r="U61" s="319">
        <f>T61*G61</f>
        <v>460000</v>
      </c>
      <c r="V61" s="67">
        <f t="shared" si="11"/>
        <v>4000</v>
      </c>
      <c r="W61" s="66">
        <f>V61*G61</f>
        <v>460000</v>
      </c>
      <c r="X61" s="66">
        <f t="shared" si="12"/>
        <v>0</v>
      </c>
      <c r="Y61" s="69">
        <f t="shared" si="13"/>
        <v>0</v>
      </c>
      <c r="Z61" s="342">
        <f t="shared" si="14"/>
        <v>4000</v>
      </c>
      <c r="AA61" s="343">
        <f>Z61*G61</f>
        <v>460000</v>
      </c>
      <c r="AB61" s="343">
        <f t="shared" si="7"/>
        <v>0</v>
      </c>
      <c r="AC61" s="344">
        <f t="shared" si="8"/>
        <v>0</v>
      </c>
      <c r="AD61" s="39"/>
      <c r="AE61" s="37"/>
      <c r="AF61" s="37"/>
      <c r="AG61" s="42"/>
    </row>
    <row r="62" spans="1:33" s="34" customFormat="1" ht="28.8">
      <c r="A62" s="166"/>
      <c r="B62" s="61">
        <v>58</v>
      </c>
      <c r="C62" s="62">
        <v>52</v>
      </c>
      <c r="D62" s="62" t="s">
        <v>409</v>
      </c>
      <c r="E62" s="72" t="s">
        <v>408</v>
      </c>
      <c r="F62" s="233" t="s">
        <v>399</v>
      </c>
      <c r="G62" s="234">
        <v>1525</v>
      </c>
      <c r="H62" s="235">
        <v>570</v>
      </c>
      <c r="I62" s="275">
        <f>G62*H62</f>
        <v>869250</v>
      </c>
      <c r="J62" s="44">
        <f>H62</f>
        <v>570</v>
      </c>
      <c r="K62" s="43">
        <f>J62*G62</f>
        <v>869250</v>
      </c>
      <c r="L62" s="43">
        <f t="shared" si="9"/>
        <v>0</v>
      </c>
      <c r="M62" s="43">
        <f t="shared" si="10"/>
        <v>0</v>
      </c>
      <c r="N62" s="290"/>
      <c r="O62" s="291">
        <f>N62*G62</f>
        <v>0</v>
      </c>
      <c r="P62" s="67"/>
      <c r="Q62" s="68">
        <f>P62*G62</f>
        <v>0</v>
      </c>
      <c r="R62" s="68">
        <f t="shared" si="2"/>
        <v>0</v>
      </c>
      <c r="S62" s="68">
        <f t="shared" si="3"/>
        <v>0</v>
      </c>
      <c r="T62" s="318">
        <f>H62+N62</f>
        <v>570</v>
      </c>
      <c r="U62" s="319">
        <f>T62*G62</f>
        <v>869250</v>
      </c>
      <c r="V62" s="67">
        <f t="shared" si="11"/>
        <v>570</v>
      </c>
      <c r="W62" s="66">
        <f>V62*G62</f>
        <v>869250</v>
      </c>
      <c r="X62" s="66">
        <f t="shared" si="12"/>
        <v>0</v>
      </c>
      <c r="Y62" s="69">
        <f t="shared" si="13"/>
        <v>0</v>
      </c>
      <c r="Z62" s="342">
        <f t="shared" si="14"/>
        <v>570</v>
      </c>
      <c r="AA62" s="343">
        <f>Z62*G62</f>
        <v>869250</v>
      </c>
      <c r="AB62" s="343">
        <f t="shared" si="7"/>
        <v>0</v>
      </c>
      <c r="AC62" s="344">
        <f t="shared" si="8"/>
        <v>0</v>
      </c>
      <c r="AD62" s="39"/>
      <c r="AE62" s="37"/>
      <c r="AF62" s="37"/>
      <c r="AG62" s="42"/>
    </row>
    <row r="63" spans="1:33" s="34" customFormat="1" ht="43.2">
      <c r="A63" s="166"/>
      <c r="B63" s="61">
        <v>59</v>
      </c>
      <c r="C63" s="62">
        <v>53</v>
      </c>
      <c r="D63" s="62" t="s">
        <v>407</v>
      </c>
      <c r="E63" s="72" t="s">
        <v>406</v>
      </c>
      <c r="F63" s="233" t="s">
        <v>399</v>
      </c>
      <c r="G63" s="234">
        <v>1100</v>
      </c>
      <c r="H63" s="235">
        <v>10</v>
      </c>
      <c r="I63" s="275">
        <f>G63*H63</f>
        <v>11000</v>
      </c>
      <c r="J63" s="44">
        <f>H63</f>
        <v>10</v>
      </c>
      <c r="K63" s="43">
        <f>J63*G63</f>
        <v>11000</v>
      </c>
      <c r="L63" s="43">
        <f t="shared" si="9"/>
        <v>0</v>
      </c>
      <c r="M63" s="43">
        <f t="shared" si="10"/>
        <v>0</v>
      </c>
      <c r="N63" s="290"/>
      <c r="O63" s="291">
        <f>N63*G63</f>
        <v>0</v>
      </c>
      <c r="P63" s="67"/>
      <c r="Q63" s="68">
        <f>P63*G63</f>
        <v>0</v>
      </c>
      <c r="R63" s="68">
        <f t="shared" si="2"/>
        <v>0</v>
      </c>
      <c r="S63" s="68">
        <f t="shared" si="3"/>
        <v>0</v>
      </c>
      <c r="T63" s="318">
        <f>H63+N63</f>
        <v>10</v>
      </c>
      <c r="U63" s="319">
        <f>T63*G63</f>
        <v>11000</v>
      </c>
      <c r="V63" s="67">
        <f t="shared" si="11"/>
        <v>10</v>
      </c>
      <c r="W63" s="66">
        <f>V63*G63</f>
        <v>11000</v>
      </c>
      <c r="X63" s="66">
        <f t="shared" si="12"/>
        <v>0</v>
      </c>
      <c r="Y63" s="69">
        <f t="shared" si="13"/>
        <v>0</v>
      </c>
      <c r="Z63" s="342">
        <f t="shared" si="14"/>
        <v>10</v>
      </c>
      <c r="AA63" s="343">
        <f>Z63*G63</f>
        <v>11000</v>
      </c>
      <c r="AB63" s="343">
        <f t="shared" si="7"/>
        <v>0</v>
      </c>
      <c r="AC63" s="344">
        <f t="shared" si="8"/>
        <v>0</v>
      </c>
      <c r="AD63" s="39"/>
      <c r="AE63" s="37"/>
      <c r="AF63" s="37"/>
      <c r="AG63" s="42"/>
    </row>
    <row r="64" spans="1:33" s="34" customFormat="1" ht="28.8">
      <c r="A64" s="166"/>
      <c r="B64" s="61">
        <v>60</v>
      </c>
      <c r="C64" s="62">
        <v>54</v>
      </c>
      <c r="D64" s="62" t="s">
        <v>405</v>
      </c>
      <c r="E64" s="71" t="s">
        <v>404</v>
      </c>
      <c r="F64" s="233" t="s">
        <v>399</v>
      </c>
      <c r="G64" s="234">
        <v>900</v>
      </c>
      <c r="H64" s="235">
        <v>25</v>
      </c>
      <c r="I64" s="275">
        <f>G64*H64</f>
        <v>22500</v>
      </c>
      <c r="J64" s="44">
        <f>H64</f>
        <v>25</v>
      </c>
      <c r="K64" s="43">
        <f>J64*G64</f>
        <v>22500</v>
      </c>
      <c r="L64" s="43">
        <f t="shared" si="9"/>
        <v>0</v>
      </c>
      <c r="M64" s="43">
        <f t="shared" si="10"/>
        <v>0</v>
      </c>
      <c r="N64" s="290"/>
      <c r="O64" s="291">
        <f>N64*G64</f>
        <v>0</v>
      </c>
      <c r="P64" s="67"/>
      <c r="Q64" s="68">
        <f>P64*G64</f>
        <v>0</v>
      </c>
      <c r="R64" s="68">
        <f t="shared" si="2"/>
        <v>0</v>
      </c>
      <c r="S64" s="68">
        <f t="shared" si="3"/>
        <v>0</v>
      </c>
      <c r="T64" s="318">
        <f>H64+N64</f>
        <v>25</v>
      </c>
      <c r="U64" s="319">
        <f>T64*G64</f>
        <v>22500</v>
      </c>
      <c r="V64" s="67">
        <f t="shared" si="11"/>
        <v>25</v>
      </c>
      <c r="W64" s="66">
        <f>V64*G64</f>
        <v>22500</v>
      </c>
      <c r="X64" s="66">
        <f t="shared" si="12"/>
        <v>0</v>
      </c>
      <c r="Y64" s="69">
        <f t="shared" si="13"/>
        <v>0</v>
      </c>
      <c r="Z64" s="342">
        <f t="shared" si="14"/>
        <v>25</v>
      </c>
      <c r="AA64" s="343">
        <f>Z64*G64</f>
        <v>22500</v>
      </c>
      <c r="AB64" s="343">
        <f t="shared" si="7"/>
        <v>0</v>
      </c>
      <c r="AC64" s="344">
        <f t="shared" si="8"/>
        <v>0</v>
      </c>
      <c r="AD64" s="39"/>
      <c r="AE64" s="37"/>
      <c r="AF64" s="37"/>
      <c r="AG64" s="42"/>
    </row>
    <row r="65" spans="1:33" s="34" customFormat="1" ht="28.8">
      <c r="A65" s="166"/>
      <c r="B65" s="61">
        <v>61</v>
      </c>
      <c r="C65" s="62">
        <v>55</v>
      </c>
      <c r="D65" s="62" t="s">
        <v>403</v>
      </c>
      <c r="E65" s="71" t="s">
        <v>402</v>
      </c>
      <c r="F65" s="233" t="s">
        <v>399</v>
      </c>
      <c r="G65" s="234">
        <v>2800</v>
      </c>
      <c r="H65" s="235">
        <v>50</v>
      </c>
      <c r="I65" s="275">
        <f>G65*H65</f>
        <v>140000</v>
      </c>
      <c r="J65" s="44">
        <f>H65</f>
        <v>50</v>
      </c>
      <c r="K65" s="43">
        <f>J65*G65</f>
        <v>140000</v>
      </c>
      <c r="L65" s="43">
        <f t="shared" si="9"/>
        <v>0</v>
      </c>
      <c r="M65" s="43">
        <f t="shared" si="10"/>
        <v>0</v>
      </c>
      <c r="N65" s="290"/>
      <c r="O65" s="291">
        <f>N65*G65</f>
        <v>0</v>
      </c>
      <c r="P65" s="67"/>
      <c r="Q65" s="68">
        <f>P65*G65</f>
        <v>0</v>
      </c>
      <c r="R65" s="68">
        <f t="shared" si="2"/>
        <v>0</v>
      </c>
      <c r="S65" s="68">
        <f t="shared" si="3"/>
        <v>0</v>
      </c>
      <c r="T65" s="318">
        <f>H65+N65</f>
        <v>50</v>
      </c>
      <c r="U65" s="319">
        <f>T65*G65</f>
        <v>140000</v>
      </c>
      <c r="V65" s="67">
        <f t="shared" si="11"/>
        <v>50</v>
      </c>
      <c r="W65" s="66">
        <f>V65*G65</f>
        <v>140000</v>
      </c>
      <c r="X65" s="66">
        <f t="shared" si="12"/>
        <v>0</v>
      </c>
      <c r="Y65" s="69">
        <f t="shared" si="13"/>
        <v>0</v>
      </c>
      <c r="Z65" s="342">
        <f t="shared" si="14"/>
        <v>50</v>
      </c>
      <c r="AA65" s="343">
        <f>Z65*G65</f>
        <v>140000</v>
      </c>
      <c r="AB65" s="343">
        <f t="shared" si="7"/>
        <v>0</v>
      </c>
      <c r="AC65" s="344">
        <f t="shared" si="8"/>
        <v>0</v>
      </c>
      <c r="AD65" s="39"/>
      <c r="AE65" s="37"/>
      <c r="AF65" s="37"/>
      <c r="AG65" s="42"/>
    </row>
    <row r="66" spans="1:33" s="34" customFormat="1" ht="28.8">
      <c r="A66" s="166"/>
      <c r="B66" s="61">
        <v>62</v>
      </c>
      <c r="C66" s="62">
        <v>56</v>
      </c>
      <c r="D66" s="62" t="s">
        <v>401</v>
      </c>
      <c r="E66" s="71" t="s">
        <v>400</v>
      </c>
      <c r="F66" s="233" t="s">
        <v>399</v>
      </c>
      <c r="G66" s="234">
        <v>1400</v>
      </c>
      <c r="H66" s="235">
        <v>200</v>
      </c>
      <c r="I66" s="275">
        <f>G66*H66</f>
        <v>280000</v>
      </c>
      <c r="J66" s="44">
        <f>H66</f>
        <v>200</v>
      </c>
      <c r="K66" s="43">
        <f>J66*G66</f>
        <v>280000</v>
      </c>
      <c r="L66" s="43">
        <f t="shared" si="9"/>
        <v>0</v>
      </c>
      <c r="M66" s="43">
        <f t="shared" si="10"/>
        <v>0</v>
      </c>
      <c r="N66" s="290"/>
      <c r="O66" s="291">
        <f>N66*G66</f>
        <v>0</v>
      </c>
      <c r="P66" s="67"/>
      <c r="Q66" s="68">
        <f>P66*G66</f>
        <v>0</v>
      </c>
      <c r="R66" s="68">
        <f t="shared" si="2"/>
        <v>0</v>
      </c>
      <c r="S66" s="68">
        <f t="shared" si="3"/>
        <v>0</v>
      </c>
      <c r="T66" s="318">
        <f>H66+N66</f>
        <v>200</v>
      </c>
      <c r="U66" s="319">
        <f>T66*G66</f>
        <v>280000</v>
      </c>
      <c r="V66" s="67">
        <f t="shared" si="11"/>
        <v>200</v>
      </c>
      <c r="W66" s="66">
        <f>V66*G66</f>
        <v>280000</v>
      </c>
      <c r="X66" s="66">
        <f t="shared" si="12"/>
        <v>0</v>
      </c>
      <c r="Y66" s="69">
        <f t="shared" si="13"/>
        <v>0</v>
      </c>
      <c r="Z66" s="342">
        <f t="shared" si="14"/>
        <v>200</v>
      </c>
      <c r="AA66" s="343">
        <f>Z66*G66</f>
        <v>280000</v>
      </c>
      <c r="AB66" s="343">
        <f t="shared" si="7"/>
        <v>0</v>
      </c>
      <c r="AC66" s="344">
        <f t="shared" si="8"/>
        <v>0</v>
      </c>
      <c r="AD66" s="39"/>
      <c r="AE66" s="37"/>
      <c r="AF66" s="37"/>
      <c r="AG66" s="42"/>
    </row>
    <row r="67" spans="1:33" s="34" customFormat="1" ht="28.8">
      <c r="A67" s="166"/>
      <c r="B67" s="61">
        <v>63</v>
      </c>
      <c r="C67" s="62">
        <v>203</v>
      </c>
      <c r="D67" s="62" t="s">
        <v>398</v>
      </c>
      <c r="E67" s="71" t="s">
        <v>397</v>
      </c>
      <c r="F67" s="230" t="s">
        <v>3</v>
      </c>
      <c r="G67" s="231">
        <v>900</v>
      </c>
      <c r="H67" s="235">
        <v>200</v>
      </c>
      <c r="I67" s="275">
        <f>G67*H67</f>
        <v>180000</v>
      </c>
      <c r="J67" s="44">
        <f>H67</f>
        <v>200</v>
      </c>
      <c r="K67" s="43">
        <f>J67*G67</f>
        <v>180000</v>
      </c>
      <c r="L67" s="43">
        <f t="shared" si="9"/>
        <v>0</v>
      </c>
      <c r="M67" s="43">
        <f t="shared" si="10"/>
        <v>0</v>
      </c>
      <c r="N67" s="290"/>
      <c r="O67" s="291">
        <f>N67*G67</f>
        <v>0</v>
      </c>
      <c r="P67" s="67"/>
      <c r="Q67" s="68">
        <f>P67*G67</f>
        <v>0</v>
      </c>
      <c r="R67" s="68">
        <f t="shared" si="2"/>
        <v>0</v>
      </c>
      <c r="S67" s="68">
        <f t="shared" si="3"/>
        <v>0</v>
      </c>
      <c r="T67" s="318">
        <f>H67+N67</f>
        <v>200</v>
      </c>
      <c r="U67" s="319">
        <f>T67*G67</f>
        <v>180000</v>
      </c>
      <c r="V67" s="67">
        <f t="shared" si="11"/>
        <v>200</v>
      </c>
      <c r="W67" s="66">
        <f>V67*G67</f>
        <v>180000</v>
      </c>
      <c r="X67" s="66">
        <f t="shared" si="12"/>
        <v>0</v>
      </c>
      <c r="Y67" s="69">
        <f t="shared" si="13"/>
        <v>0</v>
      </c>
      <c r="Z67" s="342">
        <f t="shared" si="14"/>
        <v>200</v>
      </c>
      <c r="AA67" s="343">
        <f>Z67*G67</f>
        <v>180000</v>
      </c>
      <c r="AB67" s="343">
        <f t="shared" si="7"/>
        <v>0</v>
      </c>
      <c r="AC67" s="344">
        <f t="shared" si="8"/>
        <v>0</v>
      </c>
      <c r="AD67" s="39"/>
      <c r="AE67" s="37"/>
      <c r="AF67" s="37"/>
      <c r="AG67" s="42"/>
    </row>
    <row r="68" spans="1:33" s="34" customFormat="1" ht="15">
      <c r="A68" s="166"/>
      <c r="B68" s="61">
        <v>64</v>
      </c>
      <c r="C68" s="62">
        <v>204</v>
      </c>
      <c r="D68" s="62" t="s">
        <v>396</v>
      </c>
      <c r="E68" s="71" t="s">
        <v>395</v>
      </c>
      <c r="F68" s="230" t="s">
        <v>3</v>
      </c>
      <c r="G68" s="231">
        <v>1600</v>
      </c>
      <c r="H68" s="235">
        <v>18</v>
      </c>
      <c r="I68" s="275">
        <f>G68*H68</f>
        <v>28800</v>
      </c>
      <c r="J68" s="44">
        <f>H68</f>
        <v>18</v>
      </c>
      <c r="K68" s="43">
        <f>J68*G68</f>
        <v>28800</v>
      </c>
      <c r="L68" s="43">
        <f t="shared" si="9"/>
        <v>0</v>
      </c>
      <c r="M68" s="43">
        <f t="shared" si="10"/>
        <v>0</v>
      </c>
      <c r="N68" s="290"/>
      <c r="O68" s="291">
        <f>N68*G68</f>
        <v>0</v>
      </c>
      <c r="P68" s="67"/>
      <c r="Q68" s="68">
        <f>P68*G68</f>
        <v>0</v>
      </c>
      <c r="R68" s="68">
        <f t="shared" si="2"/>
        <v>0</v>
      </c>
      <c r="S68" s="68">
        <f t="shared" si="3"/>
        <v>0</v>
      </c>
      <c r="T68" s="318">
        <f>H68+N68</f>
        <v>18</v>
      </c>
      <c r="U68" s="319">
        <f>T68*G68</f>
        <v>28800</v>
      </c>
      <c r="V68" s="67">
        <f t="shared" si="11"/>
        <v>18</v>
      </c>
      <c r="W68" s="66">
        <f>V68*G68</f>
        <v>28800</v>
      </c>
      <c r="X68" s="66">
        <f t="shared" si="12"/>
        <v>0</v>
      </c>
      <c r="Y68" s="69">
        <f t="shared" si="13"/>
        <v>0</v>
      </c>
      <c r="Z68" s="342">
        <f t="shared" si="14"/>
        <v>18</v>
      </c>
      <c r="AA68" s="343">
        <f>Z68*G68</f>
        <v>28800</v>
      </c>
      <c r="AB68" s="343">
        <f t="shared" si="7"/>
        <v>0</v>
      </c>
      <c r="AC68" s="344">
        <f t="shared" si="8"/>
        <v>0</v>
      </c>
      <c r="AD68" s="39"/>
      <c r="AE68" s="37"/>
      <c r="AF68" s="37"/>
      <c r="AG68" s="42"/>
    </row>
    <row r="69" spans="1:33" s="34" customFormat="1" ht="15">
      <c r="A69" s="166"/>
      <c r="B69" s="61">
        <v>65</v>
      </c>
      <c r="C69" s="62">
        <v>205</v>
      </c>
      <c r="D69" s="62" t="s">
        <v>394</v>
      </c>
      <c r="E69" s="71" t="s">
        <v>393</v>
      </c>
      <c r="F69" s="230" t="s">
        <v>3</v>
      </c>
      <c r="G69" s="231">
        <v>18000</v>
      </c>
      <c r="H69" s="235">
        <v>4</v>
      </c>
      <c r="I69" s="275">
        <f>G69*H69</f>
        <v>72000</v>
      </c>
      <c r="J69" s="44">
        <f>H69</f>
        <v>4</v>
      </c>
      <c r="K69" s="43">
        <f>J69*G69</f>
        <v>72000</v>
      </c>
      <c r="L69" s="43">
        <f t="shared" ref="L69:L100" si="15">IF(K69&gt;I69,K69-I69,0)</f>
        <v>0</v>
      </c>
      <c r="M69" s="43">
        <f t="shared" ref="M69:M104" si="16">IF(I69&gt;K69,I69-K69,0)</f>
        <v>0</v>
      </c>
      <c r="N69" s="290"/>
      <c r="O69" s="291">
        <f>N69*G69</f>
        <v>0</v>
      </c>
      <c r="P69" s="67"/>
      <c r="Q69" s="68">
        <f>P69*G69</f>
        <v>0</v>
      </c>
      <c r="R69" s="68">
        <f t="shared" ref="R69:R132" si="17">IF(Q69&gt;O69,Q69-O69,0)</f>
        <v>0</v>
      </c>
      <c r="S69" s="68">
        <f t="shared" ref="S69:S132" si="18">IF(O69&gt;Q69,O69-Q69,0)</f>
        <v>0</v>
      </c>
      <c r="T69" s="318">
        <f>H69+N69</f>
        <v>4</v>
      </c>
      <c r="U69" s="319">
        <f>T69*G69</f>
        <v>72000</v>
      </c>
      <c r="V69" s="67">
        <f t="shared" ref="V69:V104" si="19">J69+P69</f>
        <v>4</v>
      </c>
      <c r="W69" s="66">
        <f>V69*G69</f>
        <v>72000</v>
      </c>
      <c r="X69" s="66">
        <f t="shared" ref="X69:X100" si="20">IF(W69&gt;U69,W69-U69,0)</f>
        <v>0</v>
      </c>
      <c r="Y69" s="69">
        <f t="shared" ref="Y69:Y104" si="21">IF(U69&gt;W69,U69-W69,0)</f>
        <v>0</v>
      </c>
      <c r="Z69" s="342">
        <f t="shared" si="14"/>
        <v>4</v>
      </c>
      <c r="AA69" s="343">
        <f>Z69*G69</f>
        <v>72000</v>
      </c>
      <c r="AB69" s="343">
        <f t="shared" ref="AB69:AB132" si="22">IF(AA69&gt;U69,AA69-U69,0)</f>
        <v>0</v>
      </c>
      <c r="AC69" s="344">
        <f t="shared" ref="AC69:AC132" si="23">IF(U69&gt;AA69,U69-AA69,0)</f>
        <v>0</v>
      </c>
      <c r="AD69" s="39"/>
      <c r="AE69" s="37"/>
      <c r="AF69" s="37"/>
      <c r="AG69" s="42"/>
    </row>
    <row r="70" spans="1:33" s="34" customFormat="1" ht="43.2">
      <c r="A70" s="166"/>
      <c r="B70" s="61">
        <v>66</v>
      </c>
      <c r="C70" s="62">
        <v>57</v>
      </c>
      <c r="D70" s="62" t="s">
        <v>392</v>
      </c>
      <c r="E70" s="71" t="s">
        <v>391</v>
      </c>
      <c r="F70" s="233" t="s">
        <v>103</v>
      </c>
      <c r="G70" s="234">
        <v>36</v>
      </c>
      <c r="H70" s="235">
        <v>2000</v>
      </c>
      <c r="I70" s="275">
        <f>G70*H70</f>
        <v>72000</v>
      </c>
      <c r="J70" s="44">
        <f>H70</f>
        <v>2000</v>
      </c>
      <c r="K70" s="43">
        <f>J70*G70</f>
        <v>72000</v>
      </c>
      <c r="L70" s="43">
        <f t="shared" si="15"/>
        <v>0</v>
      </c>
      <c r="M70" s="43">
        <f t="shared" si="16"/>
        <v>0</v>
      </c>
      <c r="N70" s="290"/>
      <c r="O70" s="291">
        <f>N70*G70</f>
        <v>0</v>
      </c>
      <c r="P70" s="67"/>
      <c r="Q70" s="68">
        <f>P70*G70</f>
        <v>0</v>
      </c>
      <c r="R70" s="68">
        <f t="shared" si="17"/>
        <v>0</v>
      </c>
      <c r="S70" s="68">
        <f t="shared" si="18"/>
        <v>0</v>
      </c>
      <c r="T70" s="318">
        <f>H70+N70</f>
        <v>2000</v>
      </c>
      <c r="U70" s="319">
        <f>T70*G70</f>
        <v>72000</v>
      </c>
      <c r="V70" s="67">
        <f t="shared" si="19"/>
        <v>2000</v>
      </c>
      <c r="W70" s="66">
        <f>V70*G70</f>
        <v>72000</v>
      </c>
      <c r="X70" s="66">
        <f t="shared" si="20"/>
        <v>0</v>
      </c>
      <c r="Y70" s="69">
        <f t="shared" si="21"/>
        <v>0</v>
      </c>
      <c r="Z70" s="342">
        <f t="shared" si="14"/>
        <v>2000</v>
      </c>
      <c r="AA70" s="343">
        <f>Z70*G70</f>
        <v>72000</v>
      </c>
      <c r="AB70" s="343">
        <f t="shared" si="22"/>
        <v>0</v>
      </c>
      <c r="AC70" s="344">
        <f t="shared" si="23"/>
        <v>0</v>
      </c>
      <c r="AD70" s="39"/>
      <c r="AE70" s="37"/>
      <c r="AF70" s="37"/>
      <c r="AG70" s="42"/>
    </row>
    <row r="71" spans="1:33" s="34" customFormat="1" ht="43.2">
      <c r="A71" s="166"/>
      <c r="B71" s="61">
        <v>67</v>
      </c>
      <c r="C71" s="62">
        <v>58</v>
      </c>
      <c r="D71" s="62" t="s">
        <v>390</v>
      </c>
      <c r="E71" s="71" t="s">
        <v>389</v>
      </c>
      <c r="F71" s="233" t="s">
        <v>103</v>
      </c>
      <c r="G71" s="234">
        <v>100</v>
      </c>
      <c r="H71" s="235">
        <v>2000</v>
      </c>
      <c r="I71" s="275">
        <f>G71*H71</f>
        <v>200000</v>
      </c>
      <c r="J71" s="44">
        <f>H71</f>
        <v>2000</v>
      </c>
      <c r="K71" s="43">
        <f>J71*G71</f>
        <v>200000</v>
      </c>
      <c r="L71" s="43">
        <f t="shared" si="15"/>
        <v>0</v>
      </c>
      <c r="M71" s="43">
        <f t="shared" si="16"/>
        <v>0</v>
      </c>
      <c r="N71" s="290"/>
      <c r="O71" s="291">
        <f>N71*G71</f>
        <v>0</v>
      </c>
      <c r="P71" s="67"/>
      <c r="Q71" s="68">
        <f>P71*G71</f>
        <v>0</v>
      </c>
      <c r="R71" s="68">
        <f t="shared" si="17"/>
        <v>0</v>
      </c>
      <c r="S71" s="68">
        <f t="shared" si="18"/>
        <v>0</v>
      </c>
      <c r="T71" s="318">
        <f>H71+N71</f>
        <v>2000</v>
      </c>
      <c r="U71" s="319">
        <f>T71*G71</f>
        <v>200000</v>
      </c>
      <c r="V71" s="67">
        <f t="shared" si="19"/>
        <v>2000</v>
      </c>
      <c r="W71" s="66">
        <f>V71*G71</f>
        <v>200000</v>
      </c>
      <c r="X71" s="66">
        <f t="shared" si="20"/>
        <v>0</v>
      </c>
      <c r="Y71" s="69">
        <f t="shared" si="21"/>
        <v>0</v>
      </c>
      <c r="Z71" s="342">
        <f t="shared" si="14"/>
        <v>2000</v>
      </c>
      <c r="AA71" s="343">
        <f>Z71*G71</f>
        <v>200000</v>
      </c>
      <c r="AB71" s="343">
        <f t="shared" si="22"/>
        <v>0</v>
      </c>
      <c r="AC71" s="344">
        <f t="shared" si="23"/>
        <v>0</v>
      </c>
      <c r="AD71" s="39"/>
      <c r="AE71" s="37"/>
      <c r="AF71" s="37"/>
      <c r="AG71" s="42"/>
    </row>
    <row r="72" spans="1:33" s="34" customFormat="1" ht="43.2">
      <c r="A72" s="166"/>
      <c r="B72" s="61">
        <v>68</v>
      </c>
      <c r="C72" s="62">
        <v>59</v>
      </c>
      <c r="D72" s="62" t="s">
        <v>388</v>
      </c>
      <c r="E72" s="71" t="s">
        <v>387</v>
      </c>
      <c r="F72" s="233" t="s">
        <v>103</v>
      </c>
      <c r="G72" s="234">
        <v>145</v>
      </c>
      <c r="H72" s="235">
        <v>8000</v>
      </c>
      <c r="I72" s="275">
        <f>G72*H72</f>
        <v>1160000</v>
      </c>
      <c r="J72" s="44">
        <f>H72</f>
        <v>8000</v>
      </c>
      <c r="K72" s="43">
        <f>J72*G72</f>
        <v>1160000</v>
      </c>
      <c r="L72" s="43">
        <f t="shared" si="15"/>
        <v>0</v>
      </c>
      <c r="M72" s="43">
        <f t="shared" si="16"/>
        <v>0</v>
      </c>
      <c r="N72" s="290"/>
      <c r="O72" s="291">
        <f>N72*G72</f>
        <v>0</v>
      </c>
      <c r="P72" s="67"/>
      <c r="Q72" s="68">
        <f>P72*G72</f>
        <v>0</v>
      </c>
      <c r="R72" s="68">
        <f t="shared" si="17"/>
        <v>0</v>
      </c>
      <c r="S72" s="68">
        <f t="shared" si="18"/>
        <v>0</v>
      </c>
      <c r="T72" s="318">
        <f>H72+N72</f>
        <v>8000</v>
      </c>
      <c r="U72" s="319">
        <f>T72*G72</f>
        <v>1160000</v>
      </c>
      <c r="V72" s="67">
        <f t="shared" si="19"/>
        <v>8000</v>
      </c>
      <c r="W72" s="66">
        <f>V72*G72</f>
        <v>1160000</v>
      </c>
      <c r="X72" s="66">
        <f t="shared" si="20"/>
        <v>0</v>
      </c>
      <c r="Y72" s="69">
        <f t="shared" si="21"/>
        <v>0</v>
      </c>
      <c r="Z72" s="342">
        <f t="shared" si="14"/>
        <v>8000</v>
      </c>
      <c r="AA72" s="343">
        <f>Z72*G72</f>
        <v>1160000</v>
      </c>
      <c r="AB72" s="343">
        <f t="shared" si="22"/>
        <v>0</v>
      </c>
      <c r="AC72" s="344">
        <f t="shared" si="23"/>
        <v>0</v>
      </c>
      <c r="AD72" s="39"/>
      <c r="AE72" s="37"/>
      <c r="AF72" s="37"/>
      <c r="AG72" s="42"/>
    </row>
    <row r="73" spans="1:33" s="34" customFormat="1" ht="43.2">
      <c r="A73" s="166"/>
      <c r="B73" s="61">
        <v>69</v>
      </c>
      <c r="C73" s="62">
        <v>60</v>
      </c>
      <c r="D73" s="62" t="s">
        <v>386</v>
      </c>
      <c r="E73" s="71" t="s">
        <v>385</v>
      </c>
      <c r="F73" s="233" t="s">
        <v>103</v>
      </c>
      <c r="G73" s="234">
        <v>230</v>
      </c>
      <c r="H73" s="235">
        <v>5000</v>
      </c>
      <c r="I73" s="275">
        <f>G73*H73</f>
        <v>1150000</v>
      </c>
      <c r="J73" s="44">
        <f>H73</f>
        <v>5000</v>
      </c>
      <c r="K73" s="43">
        <f>J73*G73</f>
        <v>1150000</v>
      </c>
      <c r="L73" s="43">
        <f t="shared" si="15"/>
        <v>0</v>
      </c>
      <c r="M73" s="43">
        <f t="shared" si="16"/>
        <v>0</v>
      </c>
      <c r="N73" s="290"/>
      <c r="O73" s="291">
        <f>N73*G73</f>
        <v>0</v>
      </c>
      <c r="P73" s="67"/>
      <c r="Q73" s="68">
        <f>P73*G73</f>
        <v>0</v>
      </c>
      <c r="R73" s="68">
        <f t="shared" si="17"/>
        <v>0</v>
      </c>
      <c r="S73" s="68">
        <f t="shared" si="18"/>
        <v>0</v>
      </c>
      <c r="T73" s="318">
        <f>H73+N73</f>
        <v>5000</v>
      </c>
      <c r="U73" s="319">
        <f>T73*G73</f>
        <v>1150000</v>
      </c>
      <c r="V73" s="67">
        <f t="shared" si="19"/>
        <v>5000</v>
      </c>
      <c r="W73" s="66">
        <f>V73*G73</f>
        <v>1150000</v>
      </c>
      <c r="X73" s="66">
        <f t="shared" si="20"/>
        <v>0</v>
      </c>
      <c r="Y73" s="69">
        <f t="shared" si="21"/>
        <v>0</v>
      </c>
      <c r="Z73" s="342">
        <f t="shared" si="14"/>
        <v>5000</v>
      </c>
      <c r="AA73" s="343">
        <f>Z73*G73</f>
        <v>1150000</v>
      </c>
      <c r="AB73" s="343">
        <f t="shared" si="22"/>
        <v>0</v>
      </c>
      <c r="AC73" s="344">
        <f t="shared" si="23"/>
        <v>0</v>
      </c>
      <c r="AD73" s="39"/>
      <c r="AE73" s="37"/>
      <c r="AF73" s="37"/>
      <c r="AG73" s="42"/>
    </row>
    <row r="74" spans="1:33" s="34" customFormat="1" ht="43.2">
      <c r="A74" s="166"/>
      <c r="B74" s="61">
        <v>70</v>
      </c>
      <c r="C74" s="62">
        <v>61</v>
      </c>
      <c r="D74" s="62" t="s">
        <v>384</v>
      </c>
      <c r="E74" s="71" t="s">
        <v>383</v>
      </c>
      <c r="F74" s="233" t="s">
        <v>103</v>
      </c>
      <c r="G74" s="234">
        <v>325.00000000000006</v>
      </c>
      <c r="H74" s="235">
        <v>300</v>
      </c>
      <c r="I74" s="275">
        <f>G74*H74</f>
        <v>97500.000000000015</v>
      </c>
      <c r="J74" s="44">
        <f>H74</f>
        <v>300</v>
      </c>
      <c r="K74" s="43">
        <f>J74*G74</f>
        <v>97500.000000000015</v>
      </c>
      <c r="L74" s="43">
        <f t="shared" si="15"/>
        <v>0</v>
      </c>
      <c r="M74" s="43">
        <f t="shared" si="16"/>
        <v>0</v>
      </c>
      <c r="N74" s="290"/>
      <c r="O74" s="291">
        <f>N74*G74</f>
        <v>0</v>
      </c>
      <c r="P74" s="67"/>
      <c r="Q74" s="68">
        <f>P74*G74</f>
        <v>0</v>
      </c>
      <c r="R74" s="68">
        <f t="shared" si="17"/>
        <v>0</v>
      </c>
      <c r="S74" s="68">
        <f t="shared" si="18"/>
        <v>0</v>
      </c>
      <c r="T74" s="318">
        <f>H74+N74</f>
        <v>300</v>
      </c>
      <c r="U74" s="319">
        <f>T74*G74</f>
        <v>97500.000000000015</v>
      </c>
      <c r="V74" s="67">
        <f t="shared" si="19"/>
        <v>300</v>
      </c>
      <c r="W74" s="66">
        <f>V74*G74</f>
        <v>97500.000000000015</v>
      </c>
      <c r="X74" s="66">
        <f t="shared" si="20"/>
        <v>0</v>
      </c>
      <c r="Y74" s="69">
        <f t="shared" si="21"/>
        <v>0</v>
      </c>
      <c r="Z74" s="342">
        <f t="shared" si="14"/>
        <v>300</v>
      </c>
      <c r="AA74" s="343">
        <f>Z74*G74</f>
        <v>97500.000000000015</v>
      </c>
      <c r="AB74" s="343">
        <f t="shared" si="22"/>
        <v>0</v>
      </c>
      <c r="AC74" s="344">
        <f t="shared" si="23"/>
        <v>0</v>
      </c>
      <c r="AD74" s="39"/>
      <c r="AE74" s="37"/>
      <c r="AF74" s="37"/>
      <c r="AG74" s="42"/>
    </row>
    <row r="75" spans="1:33" s="34" customFormat="1" ht="43.2">
      <c r="A75" s="166"/>
      <c r="B75" s="61">
        <v>71</v>
      </c>
      <c r="C75" s="62">
        <v>62</v>
      </c>
      <c r="D75" s="62" t="s">
        <v>382</v>
      </c>
      <c r="E75" s="71" t="s">
        <v>381</v>
      </c>
      <c r="F75" s="233" t="s">
        <v>103</v>
      </c>
      <c r="G75" s="234">
        <v>545</v>
      </c>
      <c r="H75" s="235">
        <v>300</v>
      </c>
      <c r="I75" s="275">
        <f>G75*H75</f>
        <v>163500</v>
      </c>
      <c r="J75" s="44">
        <f>H75</f>
        <v>300</v>
      </c>
      <c r="K75" s="43">
        <f>J75*G75</f>
        <v>163500</v>
      </c>
      <c r="L75" s="43">
        <f t="shared" si="15"/>
        <v>0</v>
      </c>
      <c r="M75" s="43">
        <f t="shared" si="16"/>
        <v>0</v>
      </c>
      <c r="N75" s="290"/>
      <c r="O75" s="291">
        <f>N75*G75</f>
        <v>0</v>
      </c>
      <c r="P75" s="67"/>
      <c r="Q75" s="68">
        <f>P75*G75</f>
        <v>0</v>
      </c>
      <c r="R75" s="68">
        <f t="shared" si="17"/>
        <v>0</v>
      </c>
      <c r="S75" s="68">
        <f t="shared" si="18"/>
        <v>0</v>
      </c>
      <c r="T75" s="318">
        <f>H75+N75</f>
        <v>300</v>
      </c>
      <c r="U75" s="319">
        <f>T75*G75</f>
        <v>163500</v>
      </c>
      <c r="V75" s="67">
        <f t="shared" si="19"/>
        <v>300</v>
      </c>
      <c r="W75" s="66">
        <f>V75*G75</f>
        <v>163500</v>
      </c>
      <c r="X75" s="66">
        <f t="shared" si="20"/>
        <v>0</v>
      </c>
      <c r="Y75" s="69">
        <f t="shared" si="21"/>
        <v>0</v>
      </c>
      <c r="Z75" s="342">
        <f t="shared" si="14"/>
        <v>300</v>
      </c>
      <c r="AA75" s="343">
        <f>Z75*G75</f>
        <v>163500</v>
      </c>
      <c r="AB75" s="343">
        <f t="shared" si="22"/>
        <v>0</v>
      </c>
      <c r="AC75" s="344">
        <f t="shared" si="23"/>
        <v>0</v>
      </c>
      <c r="AD75" s="39"/>
      <c r="AE75" s="37"/>
      <c r="AF75" s="37"/>
      <c r="AG75" s="42"/>
    </row>
    <row r="76" spans="1:33" s="34" customFormat="1" ht="43.2">
      <c r="A76" s="166"/>
      <c r="B76" s="61">
        <v>72</v>
      </c>
      <c r="C76" s="62">
        <v>63</v>
      </c>
      <c r="D76" s="62" t="s">
        <v>380</v>
      </c>
      <c r="E76" s="71" t="s">
        <v>379</v>
      </c>
      <c r="F76" s="233" t="s">
        <v>103</v>
      </c>
      <c r="G76" s="234">
        <v>849.99999999999989</v>
      </c>
      <c r="H76" s="235">
        <v>500</v>
      </c>
      <c r="I76" s="275">
        <f>G76*H76</f>
        <v>424999.99999999994</v>
      </c>
      <c r="J76" s="44">
        <f>H76</f>
        <v>500</v>
      </c>
      <c r="K76" s="43">
        <f>J76*G76</f>
        <v>424999.99999999994</v>
      </c>
      <c r="L76" s="43">
        <f t="shared" si="15"/>
        <v>0</v>
      </c>
      <c r="M76" s="43">
        <f t="shared" si="16"/>
        <v>0</v>
      </c>
      <c r="N76" s="290"/>
      <c r="O76" s="291">
        <f>N76*G76</f>
        <v>0</v>
      </c>
      <c r="P76" s="67"/>
      <c r="Q76" s="68">
        <f>P76*G76</f>
        <v>0</v>
      </c>
      <c r="R76" s="68">
        <f t="shared" si="17"/>
        <v>0</v>
      </c>
      <c r="S76" s="68">
        <f t="shared" si="18"/>
        <v>0</v>
      </c>
      <c r="T76" s="318">
        <f>H76+N76</f>
        <v>500</v>
      </c>
      <c r="U76" s="319">
        <f>T76*G76</f>
        <v>424999.99999999994</v>
      </c>
      <c r="V76" s="67">
        <f t="shared" si="19"/>
        <v>500</v>
      </c>
      <c r="W76" s="66">
        <f>V76*G76</f>
        <v>424999.99999999994</v>
      </c>
      <c r="X76" s="66">
        <f t="shared" si="20"/>
        <v>0</v>
      </c>
      <c r="Y76" s="69">
        <f t="shared" si="21"/>
        <v>0</v>
      </c>
      <c r="Z76" s="342">
        <f t="shared" si="14"/>
        <v>500</v>
      </c>
      <c r="AA76" s="343">
        <f>Z76*G76</f>
        <v>424999.99999999994</v>
      </c>
      <c r="AB76" s="343">
        <f t="shared" si="22"/>
        <v>0</v>
      </c>
      <c r="AC76" s="344">
        <f t="shared" si="23"/>
        <v>0</v>
      </c>
      <c r="AD76" s="39"/>
      <c r="AE76" s="37"/>
      <c r="AF76" s="37"/>
      <c r="AG76" s="42"/>
    </row>
    <row r="77" spans="1:33" s="34" customFormat="1" ht="28.8">
      <c r="A77" s="166"/>
      <c r="B77" s="61">
        <v>73</v>
      </c>
      <c r="C77" s="62">
        <v>64</v>
      </c>
      <c r="D77" s="62" t="s">
        <v>378</v>
      </c>
      <c r="E77" s="71" t="s">
        <v>377</v>
      </c>
      <c r="F77" s="230" t="s">
        <v>3</v>
      </c>
      <c r="G77" s="231">
        <v>1800</v>
      </c>
      <c r="H77" s="235">
        <v>8</v>
      </c>
      <c r="I77" s="275">
        <f>G77*H77</f>
        <v>14400</v>
      </c>
      <c r="J77" s="44">
        <f>H77</f>
        <v>8</v>
      </c>
      <c r="K77" s="43">
        <f>J77*G77</f>
        <v>14400</v>
      </c>
      <c r="L77" s="43">
        <f t="shared" si="15"/>
        <v>0</v>
      </c>
      <c r="M77" s="43">
        <f t="shared" si="16"/>
        <v>0</v>
      </c>
      <c r="N77" s="290"/>
      <c r="O77" s="291">
        <f>N77*G77</f>
        <v>0</v>
      </c>
      <c r="P77" s="67"/>
      <c r="Q77" s="68">
        <f>P77*G77</f>
        <v>0</v>
      </c>
      <c r="R77" s="68">
        <f t="shared" si="17"/>
        <v>0</v>
      </c>
      <c r="S77" s="68">
        <f t="shared" si="18"/>
        <v>0</v>
      </c>
      <c r="T77" s="318">
        <f>H77+N77</f>
        <v>8</v>
      </c>
      <c r="U77" s="319">
        <f>T77*G77</f>
        <v>14400</v>
      </c>
      <c r="V77" s="67">
        <f t="shared" si="19"/>
        <v>8</v>
      </c>
      <c r="W77" s="66">
        <f>V77*G77</f>
        <v>14400</v>
      </c>
      <c r="X77" s="66">
        <f t="shared" si="20"/>
        <v>0</v>
      </c>
      <c r="Y77" s="69">
        <f t="shared" si="21"/>
        <v>0</v>
      </c>
      <c r="Z77" s="342">
        <f t="shared" si="14"/>
        <v>8</v>
      </c>
      <c r="AA77" s="343">
        <f>Z77*G77</f>
        <v>14400</v>
      </c>
      <c r="AB77" s="343">
        <f t="shared" si="22"/>
        <v>0</v>
      </c>
      <c r="AC77" s="344">
        <f t="shared" si="23"/>
        <v>0</v>
      </c>
      <c r="AD77" s="39"/>
      <c r="AE77" s="37"/>
      <c r="AF77" s="37"/>
      <c r="AG77" s="42"/>
    </row>
    <row r="78" spans="1:33" s="34" customFormat="1" ht="43.2">
      <c r="A78" s="166"/>
      <c r="B78" s="61">
        <v>74</v>
      </c>
      <c r="C78" s="62">
        <v>65</v>
      </c>
      <c r="D78" s="62" t="s">
        <v>376</v>
      </c>
      <c r="E78" s="71" t="s">
        <v>375</v>
      </c>
      <c r="F78" s="230" t="s">
        <v>3</v>
      </c>
      <c r="G78" s="231">
        <v>13000</v>
      </c>
      <c r="H78" s="232">
        <v>10</v>
      </c>
      <c r="I78" s="275">
        <f>G78*H78</f>
        <v>130000</v>
      </c>
      <c r="J78" s="44">
        <f>H78</f>
        <v>10</v>
      </c>
      <c r="K78" s="43">
        <f>J78*G78</f>
        <v>130000</v>
      </c>
      <c r="L78" s="43">
        <f t="shared" si="15"/>
        <v>0</v>
      </c>
      <c r="M78" s="43">
        <f t="shared" si="16"/>
        <v>0</v>
      </c>
      <c r="N78" s="290"/>
      <c r="O78" s="291">
        <f>N78*G78</f>
        <v>0</v>
      </c>
      <c r="P78" s="67"/>
      <c r="Q78" s="68">
        <f>P78*G78</f>
        <v>0</v>
      </c>
      <c r="R78" s="68">
        <f t="shared" si="17"/>
        <v>0</v>
      </c>
      <c r="S78" s="68">
        <f t="shared" si="18"/>
        <v>0</v>
      </c>
      <c r="T78" s="318">
        <f>H78+N78</f>
        <v>10</v>
      </c>
      <c r="U78" s="319">
        <f>T78*G78</f>
        <v>130000</v>
      </c>
      <c r="V78" s="67">
        <f t="shared" si="19"/>
        <v>10</v>
      </c>
      <c r="W78" s="66">
        <f>V78*G78</f>
        <v>130000</v>
      </c>
      <c r="X78" s="66">
        <f t="shared" si="20"/>
        <v>0</v>
      </c>
      <c r="Y78" s="69">
        <f t="shared" si="21"/>
        <v>0</v>
      </c>
      <c r="Z78" s="342">
        <f t="shared" si="14"/>
        <v>10</v>
      </c>
      <c r="AA78" s="343">
        <f>Z78*G78</f>
        <v>130000</v>
      </c>
      <c r="AB78" s="343">
        <f t="shared" si="22"/>
        <v>0</v>
      </c>
      <c r="AC78" s="344">
        <f t="shared" si="23"/>
        <v>0</v>
      </c>
      <c r="AD78" s="39"/>
      <c r="AE78" s="37"/>
      <c r="AF78" s="37"/>
      <c r="AG78" s="42"/>
    </row>
    <row r="79" spans="1:33" s="34" customFormat="1" ht="43.2">
      <c r="A79" s="166"/>
      <c r="B79" s="61">
        <v>75</v>
      </c>
      <c r="C79" s="62">
        <v>230</v>
      </c>
      <c r="D79" s="62" t="s">
        <v>374</v>
      </c>
      <c r="E79" s="71" t="s">
        <v>373</v>
      </c>
      <c r="F79" s="230" t="s">
        <v>3</v>
      </c>
      <c r="G79" s="231">
        <v>13000</v>
      </c>
      <c r="H79" s="232">
        <v>14</v>
      </c>
      <c r="I79" s="275">
        <f>G79*H79</f>
        <v>182000</v>
      </c>
      <c r="J79" s="44">
        <f>H79</f>
        <v>14</v>
      </c>
      <c r="K79" s="43">
        <f>J79*G79</f>
        <v>182000</v>
      </c>
      <c r="L79" s="43">
        <f t="shared" si="15"/>
        <v>0</v>
      </c>
      <c r="M79" s="43">
        <f t="shared" si="16"/>
        <v>0</v>
      </c>
      <c r="N79" s="290"/>
      <c r="O79" s="291">
        <f>N79*G79</f>
        <v>0</v>
      </c>
      <c r="P79" s="67"/>
      <c r="Q79" s="68">
        <f>P79*G79</f>
        <v>0</v>
      </c>
      <c r="R79" s="68">
        <f t="shared" si="17"/>
        <v>0</v>
      </c>
      <c r="S79" s="68">
        <f t="shared" si="18"/>
        <v>0</v>
      </c>
      <c r="T79" s="318">
        <f>H79+N79</f>
        <v>14</v>
      </c>
      <c r="U79" s="319">
        <f>T79*G79</f>
        <v>182000</v>
      </c>
      <c r="V79" s="67">
        <f t="shared" si="19"/>
        <v>14</v>
      </c>
      <c r="W79" s="66">
        <f>V79*G79</f>
        <v>182000</v>
      </c>
      <c r="X79" s="66">
        <f t="shared" si="20"/>
        <v>0</v>
      </c>
      <c r="Y79" s="69">
        <f t="shared" si="21"/>
        <v>0</v>
      </c>
      <c r="Z79" s="342">
        <f t="shared" si="14"/>
        <v>14</v>
      </c>
      <c r="AA79" s="343">
        <f>Z79*G79</f>
        <v>182000</v>
      </c>
      <c r="AB79" s="343">
        <f t="shared" si="22"/>
        <v>0</v>
      </c>
      <c r="AC79" s="344">
        <f t="shared" si="23"/>
        <v>0</v>
      </c>
      <c r="AD79" s="39"/>
      <c r="AE79" s="37"/>
      <c r="AF79" s="37"/>
      <c r="AG79" s="42"/>
    </row>
    <row r="80" spans="1:33" s="34" customFormat="1" ht="28.8">
      <c r="A80" s="166"/>
      <c r="B80" s="61">
        <v>76</v>
      </c>
      <c r="C80" s="62">
        <v>66</v>
      </c>
      <c r="D80" s="62" t="s">
        <v>372</v>
      </c>
      <c r="E80" s="71" t="s">
        <v>371</v>
      </c>
      <c r="F80" s="230" t="s">
        <v>3</v>
      </c>
      <c r="G80" s="231">
        <v>50000</v>
      </c>
      <c r="H80" s="232">
        <v>5</v>
      </c>
      <c r="I80" s="275">
        <f>G80*H80</f>
        <v>250000</v>
      </c>
      <c r="J80" s="44">
        <f>H80</f>
        <v>5</v>
      </c>
      <c r="K80" s="43">
        <f>J80*G80</f>
        <v>250000</v>
      </c>
      <c r="L80" s="43">
        <f t="shared" si="15"/>
        <v>0</v>
      </c>
      <c r="M80" s="43">
        <f t="shared" si="16"/>
        <v>0</v>
      </c>
      <c r="N80" s="290"/>
      <c r="O80" s="291">
        <f>N80*G80</f>
        <v>0</v>
      </c>
      <c r="P80" s="67"/>
      <c r="Q80" s="68">
        <f>P80*G80</f>
        <v>0</v>
      </c>
      <c r="R80" s="68">
        <f t="shared" si="17"/>
        <v>0</v>
      </c>
      <c r="S80" s="68">
        <f t="shared" si="18"/>
        <v>0</v>
      </c>
      <c r="T80" s="318">
        <f>H80+N80</f>
        <v>5</v>
      </c>
      <c r="U80" s="319">
        <f>T80*G80</f>
        <v>250000</v>
      </c>
      <c r="V80" s="67">
        <f t="shared" si="19"/>
        <v>5</v>
      </c>
      <c r="W80" s="66">
        <f>V80*G80</f>
        <v>250000</v>
      </c>
      <c r="X80" s="66">
        <f t="shared" si="20"/>
        <v>0</v>
      </c>
      <c r="Y80" s="69">
        <f t="shared" si="21"/>
        <v>0</v>
      </c>
      <c r="Z80" s="342">
        <f t="shared" si="14"/>
        <v>5</v>
      </c>
      <c r="AA80" s="343">
        <f>Z80*G80</f>
        <v>250000</v>
      </c>
      <c r="AB80" s="343">
        <f t="shared" si="22"/>
        <v>0</v>
      </c>
      <c r="AC80" s="344">
        <f t="shared" si="23"/>
        <v>0</v>
      </c>
      <c r="AD80" s="39"/>
      <c r="AE80" s="37"/>
      <c r="AF80" s="37"/>
      <c r="AG80" s="42"/>
    </row>
    <row r="81" spans="1:33" s="34" customFormat="1" ht="43.2">
      <c r="A81" s="166"/>
      <c r="B81" s="61">
        <v>77</v>
      </c>
      <c r="C81" s="62">
        <v>67</v>
      </c>
      <c r="D81" s="62" t="s">
        <v>370</v>
      </c>
      <c r="E81" s="71" t="s">
        <v>369</v>
      </c>
      <c r="F81" s="230" t="s">
        <v>3</v>
      </c>
      <c r="G81" s="231">
        <v>6000</v>
      </c>
      <c r="H81" s="232">
        <v>10</v>
      </c>
      <c r="I81" s="275">
        <f>G81*H81</f>
        <v>60000</v>
      </c>
      <c r="J81" s="44">
        <f>H81</f>
        <v>10</v>
      </c>
      <c r="K81" s="43">
        <f>J81*G81</f>
        <v>60000</v>
      </c>
      <c r="L81" s="43">
        <f t="shared" si="15"/>
        <v>0</v>
      </c>
      <c r="M81" s="43">
        <f t="shared" si="16"/>
        <v>0</v>
      </c>
      <c r="N81" s="290"/>
      <c r="O81" s="291">
        <f>N81*G81</f>
        <v>0</v>
      </c>
      <c r="P81" s="67"/>
      <c r="Q81" s="68">
        <f>P81*G81</f>
        <v>0</v>
      </c>
      <c r="R81" s="68">
        <f t="shared" si="17"/>
        <v>0</v>
      </c>
      <c r="S81" s="68">
        <f t="shared" si="18"/>
        <v>0</v>
      </c>
      <c r="T81" s="318">
        <f>H81+N81</f>
        <v>10</v>
      </c>
      <c r="U81" s="319">
        <f>T81*G81</f>
        <v>60000</v>
      </c>
      <c r="V81" s="67">
        <f t="shared" si="19"/>
        <v>10</v>
      </c>
      <c r="W81" s="66">
        <f>V81*G81</f>
        <v>60000</v>
      </c>
      <c r="X81" s="66">
        <f t="shared" si="20"/>
        <v>0</v>
      </c>
      <c r="Y81" s="69">
        <f t="shared" si="21"/>
        <v>0</v>
      </c>
      <c r="Z81" s="342">
        <f t="shared" si="14"/>
        <v>10</v>
      </c>
      <c r="AA81" s="343">
        <f>Z81*G81</f>
        <v>60000</v>
      </c>
      <c r="AB81" s="343">
        <f t="shared" si="22"/>
        <v>0</v>
      </c>
      <c r="AC81" s="344">
        <f t="shared" si="23"/>
        <v>0</v>
      </c>
      <c r="AD81" s="39"/>
      <c r="AE81" s="37"/>
      <c r="AF81" s="37"/>
      <c r="AG81" s="42"/>
    </row>
    <row r="82" spans="1:33" s="34" customFormat="1" ht="28.8">
      <c r="A82" s="166"/>
      <c r="B82" s="61">
        <v>78</v>
      </c>
      <c r="C82" s="62">
        <v>206</v>
      </c>
      <c r="D82" s="62" t="s">
        <v>368</v>
      </c>
      <c r="E82" s="71" t="s">
        <v>367</v>
      </c>
      <c r="F82" s="230" t="s">
        <v>3</v>
      </c>
      <c r="G82" s="231">
        <v>22500</v>
      </c>
      <c r="H82" s="235">
        <v>18</v>
      </c>
      <c r="I82" s="275">
        <f>G82*H82</f>
        <v>405000</v>
      </c>
      <c r="J82" s="44">
        <f>H82</f>
        <v>18</v>
      </c>
      <c r="K82" s="43">
        <f>J82*G82</f>
        <v>405000</v>
      </c>
      <c r="L82" s="43">
        <f t="shared" si="15"/>
        <v>0</v>
      </c>
      <c r="M82" s="43">
        <f t="shared" si="16"/>
        <v>0</v>
      </c>
      <c r="N82" s="290"/>
      <c r="O82" s="291">
        <f>N82*G82</f>
        <v>0</v>
      </c>
      <c r="P82" s="67"/>
      <c r="Q82" s="68">
        <f>P82*G82</f>
        <v>0</v>
      </c>
      <c r="R82" s="68">
        <f t="shared" si="17"/>
        <v>0</v>
      </c>
      <c r="S82" s="68">
        <f t="shared" si="18"/>
        <v>0</v>
      </c>
      <c r="T82" s="318">
        <f>H82+N82</f>
        <v>18</v>
      </c>
      <c r="U82" s="319">
        <f>T82*G82</f>
        <v>405000</v>
      </c>
      <c r="V82" s="67">
        <f t="shared" si="19"/>
        <v>18</v>
      </c>
      <c r="W82" s="66">
        <f>V82*G82</f>
        <v>405000</v>
      </c>
      <c r="X82" s="66">
        <f t="shared" si="20"/>
        <v>0</v>
      </c>
      <c r="Y82" s="69">
        <f t="shared" si="21"/>
        <v>0</v>
      </c>
      <c r="Z82" s="342">
        <f t="shared" si="14"/>
        <v>18</v>
      </c>
      <c r="AA82" s="343">
        <f>Z82*G82</f>
        <v>405000</v>
      </c>
      <c r="AB82" s="343">
        <f t="shared" si="22"/>
        <v>0</v>
      </c>
      <c r="AC82" s="344">
        <f t="shared" si="23"/>
        <v>0</v>
      </c>
      <c r="AD82" s="39"/>
      <c r="AE82" s="37"/>
      <c r="AF82" s="37"/>
      <c r="AG82" s="42"/>
    </row>
    <row r="83" spans="1:33" s="34" customFormat="1" ht="43.2">
      <c r="A83" s="166"/>
      <c r="B83" s="61">
        <v>79</v>
      </c>
      <c r="C83" s="62">
        <v>68</v>
      </c>
      <c r="D83" s="62" t="s">
        <v>366</v>
      </c>
      <c r="E83" s="71" t="s">
        <v>365</v>
      </c>
      <c r="F83" s="230" t="s">
        <v>3</v>
      </c>
      <c r="G83" s="231">
        <v>54000</v>
      </c>
      <c r="H83" s="235">
        <v>18</v>
      </c>
      <c r="I83" s="275">
        <f>G83*H83</f>
        <v>972000</v>
      </c>
      <c r="J83" s="44">
        <f>H83</f>
        <v>18</v>
      </c>
      <c r="K83" s="43">
        <f>J83*G83</f>
        <v>972000</v>
      </c>
      <c r="L83" s="43">
        <f t="shared" si="15"/>
        <v>0</v>
      </c>
      <c r="M83" s="43">
        <f t="shared" si="16"/>
        <v>0</v>
      </c>
      <c r="N83" s="290"/>
      <c r="O83" s="291">
        <f>N83*G83</f>
        <v>0</v>
      </c>
      <c r="P83" s="67"/>
      <c r="Q83" s="68">
        <f>P83*G83</f>
        <v>0</v>
      </c>
      <c r="R83" s="68">
        <f t="shared" si="17"/>
        <v>0</v>
      </c>
      <c r="S83" s="68">
        <f t="shared" si="18"/>
        <v>0</v>
      </c>
      <c r="T83" s="318">
        <f>H83+N83</f>
        <v>18</v>
      </c>
      <c r="U83" s="319">
        <f>T83*G83</f>
        <v>972000</v>
      </c>
      <c r="V83" s="67">
        <f t="shared" si="19"/>
        <v>18</v>
      </c>
      <c r="W83" s="66">
        <f>V83*G83</f>
        <v>972000</v>
      </c>
      <c r="X83" s="66">
        <f t="shared" si="20"/>
        <v>0</v>
      </c>
      <c r="Y83" s="69">
        <f t="shared" si="21"/>
        <v>0</v>
      </c>
      <c r="Z83" s="342">
        <f t="shared" si="14"/>
        <v>18</v>
      </c>
      <c r="AA83" s="343">
        <f>Z83*G83</f>
        <v>972000</v>
      </c>
      <c r="AB83" s="343">
        <f t="shared" si="22"/>
        <v>0</v>
      </c>
      <c r="AC83" s="344">
        <f t="shared" si="23"/>
        <v>0</v>
      </c>
      <c r="AD83" s="39"/>
      <c r="AE83" s="37"/>
      <c r="AF83" s="37"/>
      <c r="AG83" s="42"/>
    </row>
    <row r="84" spans="1:33" s="34" customFormat="1" ht="28.8">
      <c r="A84" s="166"/>
      <c r="B84" s="61">
        <v>80</v>
      </c>
      <c r="C84" s="62">
        <v>69</v>
      </c>
      <c r="D84" s="62" t="s">
        <v>364</v>
      </c>
      <c r="E84" s="71" t="s">
        <v>363</v>
      </c>
      <c r="F84" s="230" t="s">
        <v>3</v>
      </c>
      <c r="G84" s="231">
        <v>25000</v>
      </c>
      <c r="H84" s="235">
        <v>6</v>
      </c>
      <c r="I84" s="275">
        <f>G84*H84</f>
        <v>150000</v>
      </c>
      <c r="J84" s="44">
        <f>H84</f>
        <v>6</v>
      </c>
      <c r="K84" s="43">
        <f>J84*G84</f>
        <v>150000</v>
      </c>
      <c r="L84" s="43">
        <f t="shared" si="15"/>
        <v>0</v>
      </c>
      <c r="M84" s="43">
        <f t="shared" si="16"/>
        <v>0</v>
      </c>
      <c r="N84" s="290"/>
      <c r="O84" s="291">
        <f>N84*G84</f>
        <v>0</v>
      </c>
      <c r="P84" s="67"/>
      <c r="Q84" s="68">
        <f>P84*G84</f>
        <v>0</v>
      </c>
      <c r="R84" s="68">
        <f t="shared" si="17"/>
        <v>0</v>
      </c>
      <c r="S84" s="68">
        <f t="shared" si="18"/>
        <v>0</v>
      </c>
      <c r="T84" s="318">
        <f>H84+N84</f>
        <v>6</v>
      </c>
      <c r="U84" s="319">
        <f>T84*G84</f>
        <v>150000</v>
      </c>
      <c r="V84" s="67">
        <f t="shared" si="19"/>
        <v>6</v>
      </c>
      <c r="W84" s="66">
        <f>V84*G84</f>
        <v>150000</v>
      </c>
      <c r="X84" s="66">
        <f t="shared" si="20"/>
        <v>0</v>
      </c>
      <c r="Y84" s="69">
        <f t="shared" si="21"/>
        <v>0</v>
      </c>
      <c r="Z84" s="342">
        <f t="shared" si="14"/>
        <v>6</v>
      </c>
      <c r="AA84" s="343">
        <f>Z84*G84</f>
        <v>150000</v>
      </c>
      <c r="AB84" s="343">
        <f t="shared" si="22"/>
        <v>0</v>
      </c>
      <c r="AC84" s="344">
        <f t="shared" si="23"/>
        <v>0</v>
      </c>
      <c r="AD84" s="39"/>
      <c r="AE84" s="37"/>
      <c r="AF84" s="37"/>
      <c r="AG84" s="42"/>
    </row>
    <row r="85" spans="1:33" s="34" customFormat="1" ht="15">
      <c r="A85" s="166"/>
      <c r="B85" s="61">
        <v>81</v>
      </c>
      <c r="C85" s="62">
        <v>70</v>
      </c>
      <c r="D85" s="62" t="s">
        <v>362</v>
      </c>
      <c r="E85" s="71" t="s">
        <v>361</v>
      </c>
      <c r="F85" s="233" t="s">
        <v>103</v>
      </c>
      <c r="G85" s="234">
        <v>450</v>
      </c>
      <c r="H85" s="232">
        <v>400</v>
      </c>
      <c r="I85" s="275">
        <f>G85*H85</f>
        <v>180000</v>
      </c>
      <c r="J85" s="44">
        <f>H85</f>
        <v>400</v>
      </c>
      <c r="K85" s="43">
        <f>J85*G85</f>
        <v>180000</v>
      </c>
      <c r="L85" s="43">
        <f t="shared" si="15"/>
        <v>0</v>
      </c>
      <c r="M85" s="43">
        <f t="shared" si="16"/>
        <v>0</v>
      </c>
      <c r="N85" s="290"/>
      <c r="O85" s="291">
        <f>N85*G85</f>
        <v>0</v>
      </c>
      <c r="P85" s="67"/>
      <c r="Q85" s="68">
        <f>P85*G85</f>
        <v>0</v>
      </c>
      <c r="R85" s="68">
        <f t="shared" si="17"/>
        <v>0</v>
      </c>
      <c r="S85" s="68">
        <f t="shared" si="18"/>
        <v>0</v>
      </c>
      <c r="T85" s="318">
        <f>H85+N85</f>
        <v>400</v>
      </c>
      <c r="U85" s="319">
        <f>T85*G85</f>
        <v>180000</v>
      </c>
      <c r="V85" s="67">
        <f t="shared" si="19"/>
        <v>400</v>
      </c>
      <c r="W85" s="66">
        <f>V85*G85</f>
        <v>180000</v>
      </c>
      <c r="X85" s="66">
        <f t="shared" si="20"/>
        <v>0</v>
      </c>
      <c r="Y85" s="69">
        <f t="shared" si="21"/>
        <v>0</v>
      </c>
      <c r="Z85" s="342">
        <f t="shared" si="14"/>
        <v>400</v>
      </c>
      <c r="AA85" s="343">
        <f>Z85*G85</f>
        <v>180000</v>
      </c>
      <c r="AB85" s="343">
        <f t="shared" si="22"/>
        <v>0</v>
      </c>
      <c r="AC85" s="344">
        <f t="shared" si="23"/>
        <v>0</v>
      </c>
      <c r="AD85" s="39"/>
      <c r="AE85" s="37"/>
      <c r="AF85" s="37"/>
      <c r="AG85" s="42"/>
    </row>
    <row r="86" spans="1:33" s="34" customFormat="1" ht="15">
      <c r="A86" s="166"/>
      <c r="B86" s="61">
        <v>82</v>
      </c>
      <c r="C86" s="62">
        <v>71</v>
      </c>
      <c r="D86" s="62" t="s">
        <v>360</v>
      </c>
      <c r="E86" s="71" t="s">
        <v>359</v>
      </c>
      <c r="F86" s="233" t="s">
        <v>103</v>
      </c>
      <c r="G86" s="234">
        <v>300</v>
      </c>
      <c r="H86" s="232">
        <v>400</v>
      </c>
      <c r="I86" s="275">
        <f>G86*H86</f>
        <v>120000</v>
      </c>
      <c r="J86" s="44">
        <f>H86</f>
        <v>400</v>
      </c>
      <c r="K86" s="43">
        <f>J86*G86</f>
        <v>120000</v>
      </c>
      <c r="L86" s="43">
        <f t="shared" si="15"/>
        <v>0</v>
      </c>
      <c r="M86" s="43">
        <f t="shared" si="16"/>
        <v>0</v>
      </c>
      <c r="N86" s="290"/>
      <c r="O86" s="291">
        <f>N86*G86</f>
        <v>0</v>
      </c>
      <c r="P86" s="67"/>
      <c r="Q86" s="68">
        <f>P86*G86</f>
        <v>0</v>
      </c>
      <c r="R86" s="68">
        <f t="shared" si="17"/>
        <v>0</v>
      </c>
      <c r="S86" s="68">
        <f t="shared" si="18"/>
        <v>0</v>
      </c>
      <c r="T86" s="318">
        <f>H86+N86</f>
        <v>400</v>
      </c>
      <c r="U86" s="319">
        <f>T86*G86</f>
        <v>120000</v>
      </c>
      <c r="V86" s="67">
        <f t="shared" si="19"/>
        <v>400</v>
      </c>
      <c r="W86" s="66">
        <f>V86*G86</f>
        <v>120000</v>
      </c>
      <c r="X86" s="66">
        <f t="shared" si="20"/>
        <v>0</v>
      </c>
      <c r="Y86" s="69">
        <f t="shared" si="21"/>
        <v>0</v>
      </c>
      <c r="Z86" s="342">
        <f t="shared" si="14"/>
        <v>400</v>
      </c>
      <c r="AA86" s="343">
        <f>Z86*G86</f>
        <v>120000</v>
      </c>
      <c r="AB86" s="343">
        <f t="shared" si="22"/>
        <v>0</v>
      </c>
      <c r="AC86" s="344">
        <f t="shared" si="23"/>
        <v>0</v>
      </c>
      <c r="AD86" s="39"/>
      <c r="AE86" s="37"/>
      <c r="AF86" s="37"/>
      <c r="AG86" s="42"/>
    </row>
    <row r="87" spans="1:33" s="34" customFormat="1" ht="28.8">
      <c r="A87" s="166"/>
      <c r="B87" s="61">
        <v>83</v>
      </c>
      <c r="C87" s="62">
        <v>207</v>
      </c>
      <c r="D87" s="62" t="s">
        <v>358</v>
      </c>
      <c r="E87" s="71" t="s">
        <v>357</v>
      </c>
      <c r="F87" s="230" t="s">
        <v>3</v>
      </c>
      <c r="G87" s="231">
        <v>4800</v>
      </c>
      <c r="H87" s="235">
        <v>20</v>
      </c>
      <c r="I87" s="275">
        <f>G87*H87</f>
        <v>96000</v>
      </c>
      <c r="J87" s="44">
        <f>H87</f>
        <v>20</v>
      </c>
      <c r="K87" s="43">
        <f>J87*G87</f>
        <v>96000</v>
      </c>
      <c r="L87" s="43">
        <f t="shared" si="15"/>
        <v>0</v>
      </c>
      <c r="M87" s="43">
        <f t="shared" si="16"/>
        <v>0</v>
      </c>
      <c r="N87" s="290"/>
      <c r="O87" s="291">
        <f>N87*G87</f>
        <v>0</v>
      </c>
      <c r="P87" s="67"/>
      <c r="Q87" s="68">
        <f>P87*G87</f>
        <v>0</v>
      </c>
      <c r="R87" s="68">
        <f t="shared" si="17"/>
        <v>0</v>
      </c>
      <c r="S87" s="68">
        <f t="shared" si="18"/>
        <v>0</v>
      </c>
      <c r="T87" s="318">
        <f>H87+N87</f>
        <v>20</v>
      </c>
      <c r="U87" s="319">
        <f>T87*G87</f>
        <v>96000</v>
      </c>
      <c r="V87" s="67">
        <f t="shared" si="19"/>
        <v>20</v>
      </c>
      <c r="W87" s="66">
        <f>V87*G87</f>
        <v>96000</v>
      </c>
      <c r="X87" s="66">
        <f t="shared" si="20"/>
        <v>0</v>
      </c>
      <c r="Y87" s="69">
        <f t="shared" si="21"/>
        <v>0</v>
      </c>
      <c r="Z87" s="342">
        <f t="shared" si="14"/>
        <v>20</v>
      </c>
      <c r="AA87" s="343">
        <f>Z87*G87</f>
        <v>96000</v>
      </c>
      <c r="AB87" s="343">
        <f t="shared" si="22"/>
        <v>0</v>
      </c>
      <c r="AC87" s="344">
        <f t="shared" si="23"/>
        <v>0</v>
      </c>
      <c r="AD87" s="39"/>
      <c r="AE87" s="37"/>
      <c r="AF87" s="37"/>
      <c r="AG87" s="42"/>
    </row>
    <row r="88" spans="1:33" s="34" customFormat="1" ht="28.8">
      <c r="A88" s="166"/>
      <c r="B88" s="61">
        <v>84</v>
      </c>
      <c r="C88" s="62">
        <v>208</v>
      </c>
      <c r="D88" s="62" t="s">
        <v>356</v>
      </c>
      <c r="E88" s="71" t="s">
        <v>355</v>
      </c>
      <c r="F88" s="230" t="s">
        <v>3</v>
      </c>
      <c r="G88" s="231">
        <v>4000</v>
      </c>
      <c r="H88" s="235">
        <v>60</v>
      </c>
      <c r="I88" s="275">
        <f>G88*H88</f>
        <v>240000</v>
      </c>
      <c r="J88" s="44">
        <f>H88</f>
        <v>60</v>
      </c>
      <c r="K88" s="43">
        <f>J88*G88</f>
        <v>240000</v>
      </c>
      <c r="L88" s="43">
        <f t="shared" si="15"/>
        <v>0</v>
      </c>
      <c r="M88" s="43">
        <f t="shared" si="16"/>
        <v>0</v>
      </c>
      <c r="N88" s="290"/>
      <c r="O88" s="291">
        <f>N88*G88</f>
        <v>0</v>
      </c>
      <c r="P88" s="67"/>
      <c r="Q88" s="68">
        <f>P88*G88</f>
        <v>0</v>
      </c>
      <c r="R88" s="68">
        <f t="shared" si="17"/>
        <v>0</v>
      </c>
      <c r="S88" s="68">
        <f t="shared" si="18"/>
        <v>0</v>
      </c>
      <c r="T88" s="318">
        <f>H88+N88</f>
        <v>60</v>
      </c>
      <c r="U88" s="319">
        <f>T88*G88</f>
        <v>240000</v>
      </c>
      <c r="V88" s="67">
        <f t="shared" si="19"/>
        <v>60</v>
      </c>
      <c r="W88" s="66">
        <f>V88*G88</f>
        <v>240000</v>
      </c>
      <c r="X88" s="66">
        <f t="shared" si="20"/>
        <v>0</v>
      </c>
      <c r="Y88" s="69">
        <f t="shared" si="21"/>
        <v>0</v>
      </c>
      <c r="Z88" s="342">
        <f t="shared" si="14"/>
        <v>60</v>
      </c>
      <c r="AA88" s="343">
        <f>Z88*G88</f>
        <v>240000</v>
      </c>
      <c r="AB88" s="343">
        <f t="shared" si="22"/>
        <v>0</v>
      </c>
      <c r="AC88" s="344">
        <f t="shared" si="23"/>
        <v>0</v>
      </c>
      <c r="AD88" s="39"/>
      <c r="AE88" s="37"/>
      <c r="AF88" s="37"/>
      <c r="AG88" s="42"/>
    </row>
    <row r="89" spans="1:33" s="34" customFormat="1" ht="28.8">
      <c r="A89" s="166"/>
      <c r="B89" s="61">
        <v>85</v>
      </c>
      <c r="C89" s="62">
        <v>209</v>
      </c>
      <c r="D89" s="62" t="s">
        <v>354</v>
      </c>
      <c r="E89" s="71" t="s">
        <v>353</v>
      </c>
      <c r="F89" s="230" t="s">
        <v>3</v>
      </c>
      <c r="G89" s="231">
        <v>1400</v>
      </c>
      <c r="H89" s="235">
        <v>215</v>
      </c>
      <c r="I89" s="275">
        <f>G89*H89</f>
        <v>301000</v>
      </c>
      <c r="J89" s="44">
        <f>H89</f>
        <v>215</v>
      </c>
      <c r="K89" s="43">
        <f>J89*G89</f>
        <v>301000</v>
      </c>
      <c r="L89" s="43">
        <f t="shared" si="15"/>
        <v>0</v>
      </c>
      <c r="M89" s="43">
        <f t="shared" si="16"/>
        <v>0</v>
      </c>
      <c r="N89" s="290"/>
      <c r="O89" s="291">
        <f>N89*G89</f>
        <v>0</v>
      </c>
      <c r="P89" s="67"/>
      <c r="Q89" s="68">
        <f>P89*G89</f>
        <v>0</v>
      </c>
      <c r="R89" s="68">
        <f t="shared" si="17"/>
        <v>0</v>
      </c>
      <c r="S89" s="68">
        <f t="shared" si="18"/>
        <v>0</v>
      </c>
      <c r="T89" s="318">
        <f>H89+N89</f>
        <v>215</v>
      </c>
      <c r="U89" s="319">
        <f>T89*G89</f>
        <v>301000</v>
      </c>
      <c r="V89" s="67">
        <f t="shared" si="19"/>
        <v>215</v>
      </c>
      <c r="W89" s="66">
        <f>V89*G89</f>
        <v>301000</v>
      </c>
      <c r="X89" s="66">
        <f t="shared" si="20"/>
        <v>0</v>
      </c>
      <c r="Y89" s="69">
        <f t="shared" si="21"/>
        <v>0</v>
      </c>
      <c r="Z89" s="342">
        <f t="shared" si="14"/>
        <v>215</v>
      </c>
      <c r="AA89" s="343">
        <f>Z89*G89</f>
        <v>301000</v>
      </c>
      <c r="AB89" s="343">
        <f t="shared" si="22"/>
        <v>0</v>
      </c>
      <c r="AC89" s="344">
        <f t="shared" si="23"/>
        <v>0</v>
      </c>
      <c r="AD89" s="39"/>
      <c r="AE89" s="37"/>
      <c r="AF89" s="37"/>
      <c r="AG89" s="42"/>
    </row>
    <row r="90" spans="1:33" s="34" customFormat="1" ht="28.8">
      <c r="A90" s="166"/>
      <c r="B90" s="61">
        <v>86</v>
      </c>
      <c r="C90" s="62">
        <v>210</v>
      </c>
      <c r="D90" s="62" t="s">
        <v>352</v>
      </c>
      <c r="E90" s="71" t="s">
        <v>351</v>
      </c>
      <c r="F90" s="230" t="s">
        <v>3</v>
      </c>
      <c r="G90" s="231">
        <v>1800</v>
      </c>
      <c r="H90" s="235">
        <v>95</v>
      </c>
      <c r="I90" s="275">
        <f>G90*H90</f>
        <v>171000</v>
      </c>
      <c r="J90" s="44">
        <f>H90</f>
        <v>95</v>
      </c>
      <c r="K90" s="43">
        <f>J90*G90</f>
        <v>171000</v>
      </c>
      <c r="L90" s="43">
        <f t="shared" si="15"/>
        <v>0</v>
      </c>
      <c r="M90" s="43">
        <f t="shared" si="16"/>
        <v>0</v>
      </c>
      <c r="N90" s="290"/>
      <c r="O90" s="291">
        <f>N90*G90</f>
        <v>0</v>
      </c>
      <c r="P90" s="67"/>
      <c r="Q90" s="68">
        <f>P90*G90</f>
        <v>0</v>
      </c>
      <c r="R90" s="68">
        <f t="shared" si="17"/>
        <v>0</v>
      </c>
      <c r="S90" s="68">
        <f t="shared" si="18"/>
        <v>0</v>
      </c>
      <c r="T90" s="318">
        <f>H90+N90</f>
        <v>95</v>
      </c>
      <c r="U90" s="319">
        <f>T90*G90</f>
        <v>171000</v>
      </c>
      <c r="V90" s="67">
        <f t="shared" si="19"/>
        <v>95</v>
      </c>
      <c r="W90" s="66">
        <f>V90*G90</f>
        <v>171000</v>
      </c>
      <c r="X90" s="66">
        <f t="shared" si="20"/>
        <v>0</v>
      </c>
      <c r="Y90" s="69">
        <f t="shared" si="21"/>
        <v>0</v>
      </c>
      <c r="Z90" s="342">
        <f t="shared" si="14"/>
        <v>95</v>
      </c>
      <c r="AA90" s="343">
        <f>Z90*G90</f>
        <v>171000</v>
      </c>
      <c r="AB90" s="343">
        <f t="shared" si="22"/>
        <v>0</v>
      </c>
      <c r="AC90" s="344">
        <f t="shared" si="23"/>
        <v>0</v>
      </c>
      <c r="AD90" s="39"/>
      <c r="AE90" s="37"/>
      <c r="AF90" s="37"/>
      <c r="AG90" s="42"/>
    </row>
    <row r="91" spans="1:33" s="34" customFormat="1" ht="28.8">
      <c r="A91" s="166"/>
      <c r="B91" s="61">
        <v>87</v>
      </c>
      <c r="C91" s="62">
        <v>72</v>
      </c>
      <c r="D91" s="62" t="s">
        <v>350</v>
      </c>
      <c r="E91" s="71" t="s">
        <v>349</v>
      </c>
      <c r="F91" s="230" t="s">
        <v>3</v>
      </c>
      <c r="G91" s="231">
        <v>160</v>
      </c>
      <c r="H91" s="235">
        <v>8</v>
      </c>
      <c r="I91" s="275">
        <f>G91*H91</f>
        <v>1280</v>
      </c>
      <c r="J91" s="44">
        <f>H91</f>
        <v>8</v>
      </c>
      <c r="K91" s="43">
        <f>J91*G91</f>
        <v>1280</v>
      </c>
      <c r="L91" s="43">
        <f t="shared" si="15"/>
        <v>0</v>
      </c>
      <c r="M91" s="43">
        <f t="shared" si="16"/>
        <v>0</v>
      </c>
      <c r="N91" s="290"/>
      <c r="O91" s="291">
        <f>N91*G91</f>
        <v>0</v>
      </c>
      <c r="P91" s="67"/>
      <c r="Q91" s="68">
        <f>P91*G91</f>
        <v>0</v>
      </c>
      <c r="R91" s="68">
        <f t="shared" si="17"/>
        <v>0</v>
      </c>
      <c r="S91" s="68">
        <f t="shared" si="18"/>
        <v>0</v>
      </c>
      <c r="T91" s="318">
        <f>H91+N91</f>
        <v>8</v>
      </c>
      <c r="U91" s="319">
        <f>T91*G91</f>
        <v>1280</v>
      </c>
      <c r="V91" s="67">
        <f t="shared" si="19"/>
        <v>8</v>
      </c>
      <c r="W91" s="66">
        <f>V91*G91</f>
        <v>1280</v>
      </c>
      <c r="X91" s="66">
        <f t="shared" si="20"/>
        <v>0</v>
      </c>
      <c r="Y91" s="69">
        <f t="shared" si="21"/>
        <v>0</v>
      </c>
      <c r="Z91" s="342">
        <f t="shared" si="14"/>
        <v>8</v>
      </c>
      <c r="AA91" s="343">
        <f>Z91*G91</f>
        <v>1280</v>
      </c>
      <c r="AB91" s="343">
        <f t="shared" si="22"/>
        <v>0</v>
      </c>
      <c r="AC91" s="344">
        <f t="shared" si="23"/>
        <v>0</v>
      </c>
      <c r="AD91" s="39"/>
      <c r="AE91" s="37"/>
      <c r="AF91" s="37"/>
      <c r="AG91" s="42"/>
    </row>
    <row r="92" spans="1:33" s="34" customFormat="1" ht="43.2">
      <c r="A92" s="166"/>
      <c r="B92" s="61">
        <v>88</v>
      </c>
      <c r="C92" s="62">
        <v>231</v>
      </c>
      <c r="D92" s="62" t="s">
        <v>348</v>
      </c>
      <c r="E92" s="71" t="s">
        <v>347</v>
      </c>
      <c r="F92" s="230" t="s">
        <v>3</v>
      </c>
      <c r="G92" s="231">
        <v>3700.0000000000005</v>
      </c>
      <c r="H92" s="235">
        <v>40</v>
      </c>
      <c r="I92" s="275">
        <f>G92*H92</f>
        <v>148000.00000000003</v>
      </c>
      <c r="J92" s="44">
        <f>H92</f>
        <v>40</v>
      </c>
      <c r="K92" s="43">
        <f>J92*G92</f>
        <v>148000.00000000003</v>
      </c>
      <c r="L92" s="43">
        <f t="shared" si="15"/>
        <v>0</v>
      </c>
      <c r="M92" s="43">
        <f t="shared" si="16"/>
        <v>0</v>
      </c>
      <c r="N92" s="290"/>
      <c r="O92" s="291">
        <f>N92*G92</f>
        <v>0</v>
      </c>
      <c r="P92" s="67"/>
      <c r="Q92" s="68">
        <f>P92*G92</f>
        <v>0</v>
      </c>
      <c r="R92" s="68">
        <f t="shared" si="17"/>
        <v>0</v>
      </c>
      <c r="S92" s="68">
        <f t="shared" si="18"/>
        <v>0</v>
      </c>
      <c r="T92" s="318">
        <f>H92+N92</f>
        <v>40</v>
      </c>
      <c r="U92" s="319">
        <f>T92*G92</f>
        <v>148000.00000000003</v>
      </c>
      <c r="V92" s="67">
        <f t="shared" si="19"/>
        <v>40</v>
      </c>
      <c r="W92" s="66">
        <f>V92*G92</f>
        <v>148000.00000000003</v>
      </c>
      <c r="X92" s="66">
        <f t="shared" si="20"/>
        <v>0</v>
      </c>
      <c r="Y92" s="69">
        <f t="shared" si="21"/>
        <v>0</v>
      </c>
      <c r="Z92" s="342">
        <f t="shared" si="14"/>
        <v>40</v>
      </c>
      <c r="AA92" s="343">
        <f>Z92*G92</f>
        <v>148000.00000000003</v>
      </c>
      <c r="AB92" s="343">
        <f t="shared" si="22"/>
        <v>0</v>
      </c>
      <c r="AC92" s="344">
        <f t="shared" si="23"/>
        <v>0</v>
      </c>
      <c r="AD92" s="39"/>
      <c r="AE92" s="37"/>
      <c r="AF92" s="37"/>
      <c r="AG92" s="42"/>
    </row>
    <row r="93" spans="1:33" s="34" customFormat="1" ht="15">
      <c r="A93" s="166"/>
      <c r="B93" s="61">
        <v>89</v>
      </c>
      <c r="C93" s="62">
        <v>73</v>
      </c>
      <c r="D93" s="62" t="s">
        <v>346</v>
      </c>
      <c r="E93" s="71" t="s">
        <v>345</v>
      </c>
      <c r="F93" s="230" t="s">
        <v>3</v>
      </c>
      <c r="G93" s="231">
        <v>1000</v>
      </c>
      <c r="H93" s="235">
        <v>40</v>
      </c>
      <c r="I93" s="275">
        <f>G93*H93</f>
        <v>40000</v>
      </c>
      <c r="J93" s="44">
        <f>H93</f>
        <v>40</v>
      </c>
      <c r="K93" s="43">
        <f>J93*G93</f>
        <v>40000</v>
      </c>
      <c r="L93" s="43">
        <f t="shared" si="15"/>
        <v>0</v>
      </c>
      <c r="M93" s="43">
        <f t="shared" si="16"/>
        <v>0</v>
      </c>
      <c r="N93" s="290"/>
      <c r="O93" s="291">
        <f>N93*G93</f>
        <v>0</v>
      </c>
      <c r="P93" s="67"/>
      <c r="Q93" s="68">
        <f>P93*G93</f>
        <v>0</v>
      </c>
      <c r="R93" s="68">
        <f t="shared" si="17"/>
        <v>0</v>
      </c>
      <c r="S93" s="68">
        <f t="shared" si="18"/>
        <v>0</v>
      </c>
      <c r="T93" s="318">
        <f>H93+N93</f>
        <v>40</v>
      </c>
      <c r="U93" s="319">
        <f>T93*G93</f>
        <v>40000</v>
      </c>
      <c r="V93" s="67">
        <f t="shared" si="19"/>
        <v>40</v>
      </c>
      <c r="W93" s="66">
        <f>V93*G93</f>
        <v>40000</v>
      </c>
      <c r="X93" s="66">
        <f t="shared" si="20"/>
        <v>0</v>
      </c>
      <c r="Y93" s="69">
        <f t="shared" si="21"/>
        <v>0</v>
      </c>
      <c r="Z93" s="342">
        <f t="shared" si="14"/>
        <v>40</v>
      </c>
      <c r="AA93" s="343">
        <f>Z93*G93</f>
        <v>40000</v>
      </c>
      <c r="AB93" s="343">
        <f t="shared" si="22"/>
        <v>0</v>
      </c>
      <c r="AC93" s="344">
        <f t="shared" si="23"/>
        <v>0</v>
      </c>
      <c r="AD93" s="39"/>
      <c r="AE93" s="37"/>
      <c r="AF93" s="37"/>
      <c r="AG93" s="42"/>
    </row>
    <row r="94" spans="1:33" s="34" customFormat="1" ht="15">
      <c r="A94" s="166"/>
      <c r="B94" s="61">
        <v>90</v>
      </c>
      <c r="C94" s="62">
        <v>74</v>
      </c>
      <c r="D94" s="62" t="s">
        <v>344</v>
      </c>
      <c r="E94" s="71" t="s">
        <v>343</v>
      </c>
      <c r="F94" s="230" t="s">
        <v>3</v>
      </c>
      <c r="G94" s="231">
        <v>210</v>
      </c>
      <c r="H94" s="235">
        <v>40</v>
      </c>
      <c r="I94" s="275">
        <f>G94*H94</f>
        <v>8400</v>
      </c>
      <c r="J94" s="44">
        <f>H94</f>
        <v>40</v>
      </c>
      <c r="K94" s="43">
        <f>J94*G94</f>
        <v>8400</v>
      </c>
      <c r="L94" s="43">
        <f t="shared" si="15"/>
        <v>0</v>
      </c>
      <c r="M94" s="43">
        <f t="shared" si="16"/>
        <v>0</v>
      </c>
      <c r="N94" s="290"/>
      <c r="O94" s="291">
        <f>N94*G94</f>
        <v>0</v>
      </c>
      <c r="P94" s="67"/>
      <c r="Q94" s="68">
        <f>P94*G94</f>
        <v>0</v>
      </c>
      <c r="R94" s="68">
        <f t="shared" si="17"/>
        <v>0</v>
      </c>
      <c r="S94" s="68">
        <f t="shared" si="18"/>
        <v>0</v>
      </c>
      <c r="T94" s="318">
        <f>H94+N94</f>
        <v>40</v>
      </c>
      <c r="U94" s="319">
        <f>T94*G94</f>
        <v>8400</v>
      </c>
      <c r="V94" s="67">
        <f t="shared" si="19"/>
        <v>40</v>
      </c>
      <c r="W94" s="66">
        <f>V94*G94</f>
        <v>8400</v>
      </c>
      <c r="X94" s="66">
        <f t="shared" si="20"/>
        <v>0</v>
      </c>
      <c r="Y94" s="69">
        <f t="shared" si="21"/>
        <v>0</v>
      </c>
      <c r="Z94" s="342">
        <f t="shared" si="14"/>
        <v>40</v>
      </c>
      <c r="AA94" s="343">
        <f>Z94*G94</f>
        <v>8400</v>
      </c>
      <c r="AB94" s="343">
        <f t="shared" si="22"/>
        <v>0</v>
      </c>
      <c r="AC94" s="344">
        <f t="shared" si="23"/>
        <v>0</v>
      </c>
      <c r="AD94" s="39"/>
      <c r="AE94" s="37"/>
      <c r="AF94" s="37"/>
      <c r="AG94" s="42"/>
    </row>
    <row r="95" spans="1:33" s="34" customFormat="1" ht="28.8">
      <c r="A95" s="166"/>
      <c r="B95" s="61">
        <v>91</v>
      </c>
      <c r="C95" s="62">
        <v>75</v>
      </c>
      <c r="D95" s="62" t="s">
        <v>342</v>
      </c>
      <c r="E95" s="71" t="s">
        <v>341</v>
      </c>
      <c r="F95" s="230" t="s">
        <v>3</v>
      </c>
      <c r="G95" s="231">
        <v>600</v>
      </c>
      <c r="H95" s="235">
        <v>40</v>
      </c>
      <c r="I95" s="275">
        <f>G95*H95</f>
        <v>24000</v>
      </c>
      <c r="J95" s="44">
        <f>H95</f>
        <v>40</v>
      </c>
      <c r="K95" s="43">
        <f>J95*G95</f>
        <v>24000</v>
      </c>
      <c r="L95" s="43">
        <f t="shared" si="15"/>
        <v>0</v>
      </c>
      <c r="M95" s="43">
        <f t="shared" si="16"/>
        <v>0</v>
      </c>
      <c r="N95" s="290"/>
      <c r="O95" s="291">
        <f>N95*G95</f>
        <v>0</v>
      </c>
      <c r="P95" s="67"/>
      <c r="Q95" s="68">
        <f>P95*G95</f>
        <v>0</v>
      </c>
      <c r="R95" s="68">
        <f t="shared" si="17"/>
        <v>0</v>
      </c>
      <c r="S95" s="68">
        <f t="shared" si="18"/>
        <v>0</v>
      </c>
      <c r="T95" s="318">
        <f>H95+N95</f>
        <v>40</v>
      </c>
      <c r="U95" s="319">
        <f>T95*G95</f>
        <v>24000</v>
      </c>
      <c r="V95" s="67">
        <f t="shared" si="19"/>
        <v>40</v>
      </c>
      <c r="W95" s="66">
        <f>V95*G95</f>
        <v>24000</v>
      </c>
      <c r="X95" s="66">
        <f t="shared" si="20"/>
        <v>0</v>
      </c>
      <c r="Y95" s="69">
        <f t="shared" si="21"/>
        <v>0</v>
      </c>
      <c r="Z95" s="342">
        <f t="shared" si="14"/>
        <v>40</v>
      </c>
      <c r="AA95" s="343">
        <f>Z95*G95</f>
        <v>24000</v>
      </c>
      <c r="AB95" s="343">
        <f t="shared" si="22"/>
        <v>0</v>
      </c>
      <c r="AC95" s="344">
        <f t="shared" si="23"/>
        <v>0</v>
      </c>
      <c r="AD95" s="39"/>
      <c r="AE95" s="37"/>
      <c r="AF95" s="37"/>
      <c r="AG95" s="42"/>
    </row>
    <row r="96" spans="1:33" s="34" customFormat="1" ht="15">
      <c r="A96" s="166"/>
      <c r="B96" s="61">
        <v>92</v>
      </c>
      <c r="C96" s="62">
        <v>211</v>
      </c>
      <c r="D96" s="62" t="s">
        <v>340</v>
      </c>
      <c r="E96" s="71" t="s">
        <v>339</v>
      </c>
      <c r="F96" s="230" t="s">
        <v>3</v>
      </c>
      <c r="G96" s="231">
        <v>3000</v>
      </c>
      <c r="H96" s="235">
        <v>5</v>
      </c>
      <c r="I96" s="275">
        <f>G96*H96</f>
        <v>15000</v>
      </c>
      <c r="J96" s="44">
        <f>H96</f>
        <v>5</v>
      </c>
      <c r="K96" s="43">
        <f>J96*G96</f>
        <v>15000</v>
      </c>
      <c r="L96" s="43">
        <f t="shared" si="15"/>
        <v>0</v>
      </c>
      <c r="M96" s="43">
        <f t="shared" si="16"/>
        <v>0</v>
      </c>
      <c r="N96" s="290"/>
      <c r="O96" s="291">
        <f>N96*G96</f>
        <v>0</v>
      </c>
      <c r="P96" s="67"/>
      <c r="Q96" s="68">
        <f>P96*G96</f>
        <v>0</v>
      </c>
      <c r="R96" s="68">
        <f t="shared" si="17"/>
        <v>0</v>
      </c>
      <c r="S96" s="68">
        <f t="shared" si="18"/>
        <v>0</v>
      </c>
      <c r="T96" s="318">
        <f>H96+N96</f>
        <v>5</v>
      </c>
      <c r="U96" s="319">
        <f>T96*G96</f>
        <v>15000</v>
      </c>
      <c r="V96" s="67">
        <f t="shared" si="19"/>
        <v>5</v>
      </c>
      <c r="W96" s="66">
        <f>V96*G96</f>
        <v>15000</v>
      </c>
      <c r="X96" s="66">
        <f t="shared" si="20"/>
        <v>0</v>
      </c>
      <c r="Y96" s="69">
        <f t="shared" si="21"/>
        <v>0</v>
      </c>
      <c r="Z96" s="342">
        <f t="shared" si="14"/>
        <v>5</v>
      </c>
      <c r="AA96" s="343">
        <f>Z96*G96</f>
        <v>15000</v>
      </c>
      <c r="AB96" s="343">
        <f t="shared" si="22"/>
        <v>0</v>
      </c>
      <c r="AC96" s="344">
        <f t="shared" si="23"/>
        <v>0</v>
      </c>
      <c r="AD96" s="39"/>
      <c r="AE96" s="37"/>
      <c r="AF96" s="37"/>
      <c r="AG96" s="42"/>
    </row>
    <row r="97" spans="1:33" s="34" customFormat="1" ht="28.8">
      <c r="A97" s="166"/>
      <c r="B97" s="61">
        <v>93</v>
      </c>
      <c r="C97" s="62">
        <v>212</v>
      </c>
      <c r="D97" s="62" t="s">
        <v>338</v>
      </c>
      <c r="E97" s="71" t="s">
        <v>337</v>
      </c>
      <c r="F97" s="230" t="s">
        <v>3</v>
      </c>
      <c r="G97" s="231">
        <v>4899.9999999999991</v>
      </c>
      <c r="H97" s="235">
        <v>10</v>
      </c>
      <c r="I97" s="275">
        <f>G97*H97</f>
        <v>48999.999999999993</v>
      </c>
      <c r="J97" s="44">
        <f>H97</f>
        <v>10</v>
      </c>
      <c r="K97" s="43">
        <f>J97*G97</f>
        <v>48999.999999999993</v>
      </c>
      <c r="L97" s="43">
        <f t="shared" si="15"/>
        <v>0</v>
      </c>
      <c r="M97" s="43">
        <f t="shared" si="16"/>
        <v>0</v>
      </c>
      <c r="N97" s="290"/>
      <c r="O97" s="291">
        <f>N97*G97</f>
        <v>0</v>
      </c>
      <c r="P97" s="67"/>
      <c r="Q97" s="68">
        <f>P97*G97</f>
        <v>0</v>
      </c>
      <c r="R97" s="68">
        <f t="shared" si="17"/>
        <v>0</v>
      </c>
      <c r="S97" s="68">
        <f t="shared" si="18"/>
        <v>0</v>
      </c>
      <c r="T97" s="318">
        <f>H97+N97</f>
        <v>10</v>
      </c>
      <c r="U97" s="319">
        <f>T97*G97</f>
        <v>48999.999999999993</v>
      </c>
      <c r="V97" s="67">
        <f t="shared" si="19"/>
        <v>10</v>
      </c>
      <c r="W97" s="66">
        <f>V97*G97</f>
        <v>48999.999999999993</v>
      </c>
      <c r="X97" s="66">
        <f t="shared" si="20"/>
        <v>0</v>
      </c>
      <c r="Y97" s="69">
        <f t="shared" si="21"/>
        <v>0</v>
      </c>
      <c r="Z97" s="342">
        <f t="shared" si="14"/>
        <v>10</v>
      </c>
      <c r="AA97" s="343">
        <f>Z97*G97</f>
        <v>48999.999999999993</v>
      </c>
      <c r="AB97" s="343">
        <f t="shared" si="22"/>
        <v>0</v>
      </c>
      <c r="AC97" s="344">
        <f t="shared" si="23"/>
        <v>0</v>
      </c>
      <c r="AD97" s="39"/>
      <c r="AE97" s="37"/>
      <c r="AF97" s="37"/>
      <c r="AG97" s="42"/>
    </row>
    <row r="98" spans="1:33" s="34" customFormat="1" ht="28.8">
      <c r="A98" s="166"/>
      <c r="B98" s="61">
        <v>94</v>
      </c>
      <c r="C98" s="62">
        <v>76</v>
      </c>
      <c r="D98" s="62" t="s">
        <v>336</v>
      </c>
      <c r="E98" s="71" t="s">
        <v>335</v>
      </c>
      <c r="F98" s="230" t="s">
        <v>3</v>
      </c>
      <c r="G98" s="231">
        <v>900</v>
      </c>
      <c r="H98" s="235">
        <v>15</v>
      </c>
      <c r="I98" s="275">
        <f>G98*H98</f>
        <v>13500</v>
      </c>
      <c r="J98" s="44">
        <f>H98</f>
        <v>15</v>
      </c>
      <c r="K98" s="43">
        <f>J98*G98</f>
        <v>13500</v>
      </c>
      <c r="L98" s="43">
        <f t="shared" si="15"/>
        <v>0</v>
      </c>
      <c r="M98" s="43">
        <f t="shared" si="16"/>
        <v>0</v>
      </c>
      <c r="N98" s="290"/>
      <c r="O98" s="291">
        <f>N98*G98</f>
        <v>0</v>
      </c>
      <c r="P98" s="67"/>
      <c r="Q98" s="68">
        <f>P98*G98</f>
        <v>0</v>
      </c>
      <c r="R98" s="68">
        <f t="shared" si="17"/>
        <v>0</v>
      </c>
      <c r="S98" s="68">
        <f t="shared" si="18"/>
        <v>0</v>
      </c>
      <c r="T98" s="318">
        <f>H98+N98</f>
        <v>15</v>
      </c>
      <c r="U98" s="319">
        <f>T98*G98</f>
        <v>13500</v>
      </c>
      <c r="V98" s="67">
        <f t="shared" si="19"/>
        <v>15</v>
      </c>
      <c r="W98" s="66">
        <f>V98*G98</f>
        <v>13500</v>
      </c>
      <c r="X98" s="66">
        <f t="shared" si="20"/>
        <v>0</v>
      </c>
      <c r="Y98" s="69">
        <f t="shared" si="21"/>
        <v>0</v>
      </c>
      <c r="Z98" s="342">
        <f t="shared" si="14"/>
        <v>15</v>
      </c>
      <c r="AA98" s="343">
        <f>Z98*G98</f>
        <v>13500</v>
      </c>
      <c r="AB98" s="343">
        <f t="shared" si="22"/>
        <v>0</v>
      </c>
      <c r="AC98" s="344">
        <f t="shared" si="23"/>
        <v>0</v>
      </c>
      <c r="AD98" s="39"/>
      <c r="AE98" s="37"/>
      <c r="AF98" s="37"/>
      <c r="AG98" s="42"/>
    </row>
    <row r="99" spans="1:33" s="34" customFormat="1" ht="15">
      <c r="A99" s="166"/>
      <c r="B99" s="61">
        <v>95</v>
      </c>
      <c r="C99" s="62">
        <v>77</v>
      </c>
      <c r="D99" s="62" t="s">
        <v>334</v>
      </c>
      <c r="E99" s="71" t="s">
        <v>333</v>
      </c>
      <c r="F99" s="230" t="s">
        <v>3</v>
      </c>
      <c r="G99" s="231">
        <v>3200</v>
      </c>
      <c r="H99" s="235">
        <v>15</v>
      </c>
      <c r="I99" s="275">
        <f>G99*H99</f>
        <v>48000</v>
      </c>
      <c r="J99" s="44">
        <f>H99</f>
        <v>15</v>
      </c>
      <c r="K99" s="43">
        <f>J99*G99</f>
        <v>48000</v>
      </c>
      <c r="L99" s="43">
        <f t="shared" si="15"/>
        <v>0</v>
      </c>
      <c r="M99" s="43">
        <f t="shared" si="16"/>
        <v>0</v>
      </c>
      <c r="N99" s="290"/>
      <c r="O99" s="291">
        <f>N99*G99</f>
        <v>0</v>
      </c>
      <c r="P99" s="67"/>
      <c r="Q99" s="68">
        <f>P99*G99</f>
        <v>0</v>
      </c>
      <c r="R99" s="68">
        <f t="shared" si="17"/>
        <v>0</v>
      </c>
      <c r="S99" s="68">
        <f t="shared" si="18"/>
        <v>0</v>
      </c>
      <c r="T99" s="318">
        <f>H99+N99</f>
        <v>15</v>
      </c>
      <c r="U99" s="319">
        <f>T99*G99</f>
        <v>48000</v>
      </c>
      <c r="V99" s="67">
        <f t="shared" si="19"/>
        <v>15</v>
      </c>
      <c r="W99" s="66">
        <f>V99*G99</f>
        <v>48000</v>
      </c>
      <c r="X99" s="66">
        <f t="shared" si="20"/>
        <v>0</v>
      </c>
      <c r="Y99" s="69">
        <f t="shared" si="21"/>
        <v>0</v>
      </c>
      <c r="Z99" s="342">
        <f t="shared" si="14"/>
        <v>15</v>
      </c>
      <c r="AA99" s="343">
        <f>Z99*G99</f>
        <v>48000</v>
      </c>
      <c r="AB99" s="343">
        <f t="shared" si="22"/>
        <v>0</v>
      </c>
      <c r="AC99" s="344">
        <f t="shared" si="23"/>
        <v>0</v>
      </c>
      <c r="AD99" s="39"/>
      <c r="AE99" s="37"/>
      <c r="AF99" s="37"/>
      <c r="AG99" s="42"/>
    </row>
    <row r="100" spans="1:33" s="34" customFormat="1" ht="57.6">
      <c r="A100" s="166"/>
      <c r="B100" s="61">
        <v>96</v>
      </c>
      <c r="C100" s="62">
        <v>213</v>
      </c>
      <c r="D100" s="62" t="s">
        <v>332</v>
      </c>
      <c r="E100" s="71" t="s">
        <v>331</v>
      </c>
      <c r="F100" s="230" t="s">
        <v>3</v>
      </c>
      <c r="G100" s="231">
        <v>1315000</v>
      </c>
      <c r="H100" s="235">
        <v>1</v>
      </c>
      <c r="I100" s="275">
        <f>G100*H100</f>
        <v>1315000</v>
      </c>
      <c r="J100" s="44">
        <f>H100</f>
        <v>1</v>
      </c>
      <c r="K100" s="43">
        <f>J100*G100</f>
        <v>1315000</v>
      </c>
      <c r="L100" s="43">
        <f t="shared" si="15"/>
        <v>0</v>
      </c>
      <c r="M100" s="43">
        <f t="shared" si="16"/>
        <v>0</v>
      </c>
      <c r="N100" s="290"/>
      <c r="O100" s="291">
        <f>N100*G100</f>
        <v>0</v>
      </c>
      <c r="P100" s="67"/>
      <c r="Q100" s="68">
        <f>P100*G100</f>
        <v>0</v>
      </c>
      <c r="R100" s="68">
        <f t="shared" si="17"/>
        <v>0</v>
      </c>
      <c r="S100" s="68">
        <f t="shared" si="18"/>
        <v>0</v>
      </c>
      <c r="T100" s="318">
        <f>H100+N100</f>
        <v>1</v>
      </c>
      <c r="U100" s="319">
        <f>T100*G100</f>
        <v>1315000</v>
      </c>
      <c r="V100" s="67">
        <f t="shared" si="19"/>
        <v>1</v>
      </c>
      <c r="W100" s="66">
        <f>V100*G100</f>
        <v>1315000</v>
      </c>
      <c r="X100" s="66">
        <f t="shared" si="20"/>
        <v>0</v>
      </c>
      <c r="Y100" s="69">
        <f t="shared" si="21"/>
        <v>0</v>
      </c>
      <c r="Z100" s="342">
        <f t="shared" si="14"/>
        <v>1</v>
      </c>
      <c r="AA100" s="343">
        <f>Z100*G100</f>
        <v>1315000</v>
      </c>
      <c r="AB100" s="343">
        <f t="shared" si="22"/>
        <v>0</v>
      </c>
      <c r="AC100" s="344">
        <f t="shared" si="23"/>
        <v>0</v>
      </c>
      <c r="AD100" s="39"/>
      <c r="AE100" s="37"/>
      <c r="AF100" s="37"/>
      <c r="AG100" s="42"/>
    </row>
    <row r="101" spans="1:33" s="34" customFormat="1" ht="43.2">
      <c r="A101" s="166"/>
      <c r="B101" s="61">
        <v>97</v>
      </c>
      <c r="C101" s="62">
        <v>214</v>
      </c>
      <c r="D101" s="62" t="s">
        <v>330</v>
      </c>
      <c r="E101" s="71" t="s">
        <v>329</v>
      </c>
      <c r="F101" s="230" t="s">
        <v>3</v>
      </c>
      <c r="G101" s="231">
        <v>875000.00000000012</v>
      </c>
      <c r="H101" s="235">
        <v>1</v>
      </c>
      <c r="I101" s="275">
        <f>G101*H101</f>
        <v>875000.00000000012</v>
      </c>
      <c r="J101" s="44">
        <f>H101</f>
        <v>1</v>
      </c>
      <c r="K101" s="43">
        <f>J101*G101</f>
        <v>875000.00000000012</v>
      </c>
      <c r="L101" s="43">
        <f t="shared" ref="L101:L104" si="24">IF(K101&gt;I101,K101-I101,0)</f>
        <v>0</v>
      </c>
      <c r="M101" s="43">
        <f t="shared" si="16"/>
        <v>0</v>
      </c>
      <c r="N101" s="290"/>
      <c r="O101" s="291">
        <f>N101*G101</f>
        <v>0</v>
      </c>
      <c r="P101" s="67"/>
      <c r="Q101" s="68">
        <f>P101*G101</f>
        <v>0</v>
      </c>
      <c r="R101" s="68">
        <f t="shared" si="17"/>
        <v>0</v>
      </c>
      <c r="S101" s="68">
        <f t="shared" si="18"/>
        <v>0</v>
      </c>
      <c r="T101" s="318">
        <f>H101+N101</f>
        <v>1</v>
      </c>
      <c r="U101" s="319">
        <f>T101*G101</f>
        <v>875000.00000000012</v>
      </c>
      <c r="V101" s="67">
        <f t="shared" si="19"/>
        <v>1</v>
      </c>
      <c r="W101" s="66">
        <f>V101*G101</f>
        <v>875000.00000000012</v>
      </c>
      <c r="X101" s="66">
        <f t="shared" ref="X101:X104" si="25">IF(W101&gt;U101,W101-U101,0)</f>
        <v>0</v>
      </c>
      <c r="Y101" s="69">
        <f t="shared" si="21"/>
        <v>0</v>
      </c>
      <c r="Z101" s="342">
        <f t="shared" si="14"/>
        <v>1</v>
      </c>
      <c r="AA101" s="343">
        <f>Z101*G101</f>
        <v>875000.00000000012</v>
      </c>
      <c r="AB101" s="343">
        <f t="shared" si="22"/>
        <v>0</v>
      </c>
      <c r="AC101" s="344">
        <f t="shared" si="23"/>
        <v>0</v>
      </c>
      <c r="AD101" s="39"/>
      <c r="AE101" s="37"/>
      <c r="AF101" s="37"/>
      <c r="AG101" s="42"/>
    </row>
    <row r="102" spans="1:33" s="34" customFormat="1" ht="43.2">
      <c r="A102" s="166"/>
      <c r="B102" s="61">
        <v>98</v>
      </c>
      <c r="C102" s="62">
        <v>215</v>
      </c>
      <c r="D102" s="62" t="s">
        <v>328</v>
      </c>
      <c r="E102" s="71" t="s">
        <v>327</v>
      </c>
      <c r="F102" s="230" t="s">
        <v>3</v>
      </c>
      <c r="G102" s="231">
        <v>370000</v>
      </c>
      <c r="H102" s="236">
        <v>2</v>
      </c>
      <c r="I102" s="275">
        <f>G102*H102</f>
        <v>740000</v>
      </c>
      <c r="J102" s="44">
        <f>H102</f>
        <v>2</v>
      </c>
      <c r="K102" s="43">
        <f>J102*G102</f>
        <v>740000</v>
      </c>
      <c r="L102" s="43">
        <f t="shared" si="24"/>
        <v>0</v>
      </c>
      <c r="M102" s="43">
        <f t="shared" si="16"/>
        <v>0</v>
      </c>
      <c r="N102" s="290"/>
      <c r="O102" s="291">
        <f>N102*G102</f>
        <v>0</v>
      </c>
      <c r="P102" s="67"/>
      <c r="Q102" s="68">
        <f>P102*G102</f>
        <v>0</v>
      </c>
      <c r="R102" s="68">
        <f t="shared" si="17"/>
        <v>0</v>
      </c>
      <c r="S102" s="68">
        <f t="shared" si="18"/>
        <v>0</v>
      </c>
      <c r="T102" s="318">
        <f>H102+N102</f>
        <v>2</v>
      </c>
      <c r="U102" s="319">
        <f>T102*G102</f>
        <v>740000</v>
      </c>
      <c r="V102" s="67">
        <f t="shared" si="19"/>
        <v>2</v>
      </c>
      <c r="W102" s="66">
        <f>V102*G102</f>
        <v>740000</v>
      </c>
      <c r="X102" s="66">
        <f t="shared" si="25"/>
        <v>0</v>
      </c>
      <c r="Y102" s="69">
        <f t="shared" si="21"/>
        <v>0</v>
      </c>
      <c r="Z102" s="342">
        <f t="shared" si="14"/>
        <v>2</v>
      </c>
      <c r="AA102" s="343">
        <f>Z102*G102</f>
        <v>740000</v>
      </c>
      <c r="AB102" s="343">
        <f t="shared" si="22"/>
        <v>0</v>
      </c>
      <c r="AC102" s="344">
        <f t="shared" si="23"/>
        <v>0</v>
      </c>
      <c r="AD102" s="39"/>
      <c r="AE102" s="37"/>
      <c r="AF102" s="37"/>
      <c r="AG102" s="42"/>
    </row>
    <row r="103" spans="1:33" s="34" customFormat="1" ht="57.6">
      <c r="A103" s="166"/>
      <c r="B103" s="61">
        <v>99</v>
      </c>
      <c r="C103" s="62">
        <v>78</v>
      </c>
      <c r="D103" s="62" t="s">
        <v>326</v>
      </c>
      <c r="E103" s="71" t="s">
        <v>325</v>
      </c>
      <c r="F103" s="230" t="s">
        <v>3</v>
      </c>
      <c r="G103" s="231">
        <v>450000.00000000006</v>
      </c>
      <c r="H103" s="236">
        <v>1</v>
      </c>
      <c r="I103" s="275">
        <f>G103*H103</f>
        <v>450000.00000000006</v>
      </c>
      <c r="J103" s="44">
        <f>H103</f>
        <v>1</v>
      </c>
      <c r="K103" s="43">
        <f>J103*G103</f>
        <v>450000.00000000006</v>
      </c>
      <c r="L103" s="43">
        <f t="shared" si="24"/>
        <v>0</v>
      </c>
      <c r="M103" s="43">
        <f t="shared" si="16"/>
        <v>0</v>
      </c>
      <c r="N103" s="290"/>
      <c r="O103" s="291">
        <f>N103*G103</f>
        <v>0</v>
      </c>
      <c r="P103" s="67"/>
      <c r="Q103" s="68">
        <f>P103*G103</f>
        <v>0</v>
      </c>
      <c r="R103" s="68">
        <f t="shared" si="17"/>
        <v>0</v>
      </c>
      <c r="S103" s="68">
        <f t="shared" si="18"/>
        <v>0</v>
      </c>
      <c r="T103" s="318">
        <f>H103+N103</f>
        <v>1</v>
      </c>
      <c r="U103" s="319">
        <f>T103*G103</f>
        <v>450000.00000000006</v>
      </c>
      <c r="V103" s="67">
        <f t="shared" si="19"/>
        <v>1</v>
      </c>
      <c r="W103" s="66">
        <f>V103*G103</f>
        <v>450000.00000000006</v>
      </c>
      <c r="X103" s="66">
        <f t="shared" si="25"/>
        <v>0</v>
      </c>
      <c r="Y103" s="69">
        <f t="shared" si="21"/>
        <v>0</v>
      </c>
      <c r="Z103" s="342">
        <f t="shared" si="14"/>
        <v>1</v>
      </c>
      <c r="AA103" s="343">
        <f>Z103*G103</f>
        <v>450000.00000000006</v>
      </c>
      <c r="AB103" s="343">
        <f t="shared" si="22"/>
        <v>0</v>
      </c>
      <c r="AC103" s="344">
        <f t="shared" si="23"/>
        <v>0</v>
      </c>
      <c r="AD103" s="39"/>
      <c r="AE103" s="37"/>
      <c r="AF103" s="37"/>
      <c r="AG103" s="42"/>
    </row>
    <row r="104" spans="1:33" s="34" customFormat="1" ht="129.6">
      <c r="A104" s="166"/>
      <c r="B104" s="73" t="s">
        <v>324</v>
      </c>
      <c r="C104" s="62">
        <v>232</v>
      </c>
      <c r="D104" s="62" t="s">
        <v>323</v>
      </c>
      <c r="E104" s="70" t="s">
        <v>322</v>
      </c>
      <c r="F104" s="230" t="s">
        <v>3</v>
      </c>
      <c r="G104" s="231">
        <v>4000000</v>
      </c>
      <c r="H104" s="232">
        <v>1</v>
      </c>
      <c r="I104" s="275">
        <f>G104*H104</f>
        <v>4000000</v>
      </c>
      <c r="J104" s="44">
        <v>0</v>
      </c>
      <c r="K104" s="43">
        <f>J104*G104</f>
        <v>0</v>
      </c>
      <c r="L104" s="43">
        <f t="shared" si="24"/>
        <v>0</v>
      </c>
      <c r="M104" s="43">
        <f t="shared" si="16"/>
        <v>4000000</v>
      </c>
      <c r="N104" s="290"/>
      <c r="O104" s="291">
        <f>N104*G104</f>
        <v>0</v>
      </c>
      <c r="P104" s="67"/>
      <c r="Q104" s="68">
        <f>P104*G104</f>
        <v>0</v>
      </c>
      <c r="R104" s="68">
        <f t="shared" si="17"/>
        <v>0</v>
      </c>
      <c r="S104" s="68">
        <f t="shared" si="18"/>
        <v>0</v>
      </c>
      <c r="T104" s="318">
        <f>H104+N104</f>
        <v>1</v>
      </c>
      <c r="U104" s="319">
        <f>T104*G104</f>
        <v>4000000</v>
      </c>
      <c r="V104" s="67">
        <f t="shared" si="19"/>
        <v>0</v>
      </c>
      <c r="W104" s="66">
        <f>V104*G104</f>
        <v>0</v>
      </c>
      <c r="X104" s="66">
        <f t="shared" si="25"/>
        <v>0</v>
      </c>
      <c r="Y104" s="69">
        <f t="shared" si="21"/>
        <v>4000000</v>
      </c>
      <c r="Z104" s="342">
        <f t="shared" si="14"/>
        <v>0</v>
      </c>
      <c r="AA104" s="343">
        <f>Z104*G104</f>
        <v>0</v>
      </c>
      <c r="AB104" s="343">
        <f t="shared" si="22"/>
        <v>0</v>
      </c>
      <c r="AC104" s="344">
        <f t="shared" si="23"/>
        <v>4000000</v>
      </c>
      <c r="AD104" s="39"/>
      <c r="AE104" s="37"/>
      <c r="AF104" s="37"/>
      <c r="AG104" s="42"/>
    </row>
    <row r="105" spans="1:33" s="34" customFormat="1" ht="129.6">
      <c r="A105" s="166"/>
      <c r="B105" s="73" t="s">
        <v>321</v>
      </c>
      <c r="C105" s="62"/>
      <c r="D105" s="62"/>
      <c r="E105" s="70" t="s">
        <v>23</v>
      </c>
      <c r="F105" s="230" t="s">
        <v>3</v>
      </c>
      <c r="G105" s="231">
        <v>4814994</v>
      </c>
      <c r="H105" s="232"/>
      <c r="I105" s="275"/>
      <c r="J105" s="44"/>
      <c r="K105" s="43"/>
      <c r="L105" s="43"/>
      <c r="M105" s="43"/>
      <c r="N105" s="290"/>
      <c r="O105" s="291">
        <f>N105*G105</f>
        <v>0</v>
      </c>
      <c r="P105" s="67"/>
      <c r="Q105" s="68">
        <f>P105*G105</f>
        <v>0</v>
      </c>
      <c r="R105" s="68">
        <f t="shared" si="17"/>
        <v>0</v>
      </c>
      <c r="S105" s="68">
        <f t="shared" si="18"/>
        <v>0</v>
      </c>
      <c r="T105" s="318"/>
      <c r="U105" s="319"/>
      <c r="V105" s="67"/>
      <c r="W105" s="66"/>
      <c r="X105" s="66"/>
      <c r="Y105" s="69"/>
      <c r="Z105" s="342">
        <v>1</v>
      </c>
      <c r="AA105" s="343">
        <f>Z105*G105</f>
        <v>4814994</v>
      </c>
      <c r="AB105" s="343">
        <f t="shared" si="22"/>
        <v>4814994</v>
      </c>
      <c r="AC105" s="344">
        <f t="shared" si="23"/>
        <v>0</v>
      </c>
      <c r="AD105" s="39"/>
      <c r="AE105" s="37"/>
      <c r="AF105" s="37"/>
      <c r="AG105" s="42"/>
    </row>
    <row r="106" spans="1:33" s="34" customFormat="1" ht="15">
      <c r="A106" s="166"/>
      <c r="B106" s="61">
        <v>101</v>
      </c>
      <c r="C106" s="62">
        <v>79</v>
      </c>
      <c r="D106" s="62" t="s">
        <v>320</v>
      </c>
      <c r="E106" s="71" t="s">
        <v>319</v>
      </c>
      <c r="F106" s="233" t="s">
        <v>103</v>
      </c>
      <c r="G106" s="234">
        <v>300</v>
      </c>
      <c r="H106" s="235">
        <v>200</v>
      </c>
      <c r="I106" s="275">
        <f>G106*H106</f>
        <v>60000</v>
      </c>
      <c r="J106" s="44">
        <f>H106</f>
        <v>200</v>
      </c>
      <c r="K106" s="43">
        <f>J106*G106</f>
        <v>60000</v>
      </c>
      <c r="L106" s="43">
        <f t="shared" ref="L106:L137" si="26">IF(K106&gt;I106,K106-I106,0)</f>
        <v>0</v>
      </c>
      <c r="M106" s="43">
        <f t="shared" ref="M106:M137" si="27">IF(I106&gt;K106,I106-K106,0)</f>
        <v>0</v>
      </c>
      <c r="N106" s="290"/>
      <c r="O106" s="291">
        <f>N106*G106</f>
        <v>0</v>
      </c>
      <c r="P106" s="67"/>
      <c r="Q106" s="68">
        <f>P106*G106</f>
        <v>0</v>
      </c>
      <c r="R106" s="68">
        <f t="shared" si="17"/>
        <v>0</v>
      </c>
      <c r="S106" s="68">
        <f t="shared" si="18"/>
        <v>0</v>
      </c>
      <c r="T106" s="318">
        <f>H106+N106</f>
        <v>200</v>
      </c>
      <c r="U106" s="319">
        <f>T106*G106</f>
        <v>60000</v>
      </c>
      <c r="V106" s="67">
        <f t="shared" ref="V106:V128" si="28">J106+P106</f>
        <v>200</v>
      </c>
      <c r="W106" s="66">
        <f>V106*G106</f>
        <v>60000</v>
      </c>
      <c r="X106" s="66">
        <f t="shared" ref="X106:X137" si="29">IF(W106&gt;U106,W106-U106,0)</f>
        <v>0</v>
      </c>
      <c r="Y106" s="69">
        <f t="shared" ref="Y106:Y137" si="30">IF(U106&gt;W106,U106-W106,0)</f>
        <v>0</v>
      </c>
      <c r="Z106" s="342">
        <f t="shared" ref="Z106:Z125" si="31">V106</f>
        <v>200</v>
      </c>
      <c r="AA106" s="343">
        <f>Z106*G106</f>
        <v>60000</v>
      </c>
      <c r="AB106" s="343">
        <f t="shared" si="22"/>
        <v>0</v>
      </c>
      <c r="AC106" s="344">
        <f t="shared" si="23"/>
        <v>0</v>
      </c>
      <c r="AD106" s="39"/>
      <c r="AE106" s="37"/>
      <c r="AF106" s="37"/>
      <c r="AG106" s="42"/>
    </row>
    <row r="107" spans="1:33" s="34" customFormat="1" ht="15">
      <c r="A107" s="166"/>
      <c r="B107" s="61">
        <v>102</v>
      </c>
      <c r="C107" s="62">
        <v>80</v>
      </c>
      <c r="D107" s="62" t="s">
        <v>318</v>
      </c>
      <c r="E107" s="71" t="s">
        <v>317</v>
      </c>
      <c r="F107" s="233" t="s">
        <v>103</v>
      </c>
      <c r="G107" s="234">
        <v>560</v>
      </c>
      <c r="H107" s="235">
        <v>200</v>
      </c>
      <c r="I107" s="275">
        <f>G107*H107</f>
        <v>112000</v>
      </c>
      <c r="J107" s="44">
        <f>H107</f>
        <v>200</v>
      </c>
      <c r="K107" s="43">
        <f>J107*G107</f>
        <v>112000</v>
      </c>
      <c r="L107" s="43">
        <f t="shared" si="26"/>
        <v>0</v>
      </c>
      <c r="M107" s="43">
        <f t="shared" si="27"/>
        <v>0</v>
      </c>
      <c r="N107" s="290"/>
      <c r="O107" s="291">
        <f>N107*G107</f>
        <v>0</v>
      </c>
      <c r="P107" s="67"/>
      <c r="Q107" s="68">
        <f>P107*G107</f>
        <v>0</v>
      </c>
      <c r="R107" s="68">
        <f t="shared" si="17"/>
        <v>0</v>
      </c>
      <c r="S107" s="68">
        <f t="shared" si="18"/>
        <v>0</v>
      </c>
      <c r="T107" s="318">
        <f>H107+N107</f>
        <v>200</v>
      </c>
      <c r="U107" s="319">
        <f>T107*G107</f>
        <v>112000</v>
      </c>
      <c r="V107" s="67">
        <f t="shared" si="28"/>
        <v>200</v>
      </c>
      <c r="W107" s="66">
        <f>V107*G107</f>
        <v>112000</v>
      </c>
      <c r="X107" s="66">
        <f t="shared" si="29"/>
        <v>0</v>
      </c>
      <c r="Y107" s="69">
        <f t="shared" si="30"/>
        <v>0</v>
      </c>
      <c r="Z107" s="342">
        <f t="shared" si="31"/>
        <v>200</v>
      </c>
      <c r="AA107" s="343">
        <f>Z107*G107</f>
        <v>112000</v>
      </c>
      <c r="AB107" s="343">
        <f t="shared" si="22"/>
        <v>0</v>
      </c>
      <c r="AC107" s="344">
        <f t="shared" si="23"/>
        <v>0</v>
      </c>
      <c r="AD107" s="39"/>
      <c r="AE107" s="37"/>
      <c r="AF107" s="37"/>
      <c r="AG107" s="42"/>
    </row>
    <row r="108" spans="1:33" s="34" customFormat="1" ht="15">
      <c r="A108" s="166"/>
      <c r="B108" s="61">
        <v>103</v>
      </c>
      <c r="C108" s="62">
        <v>81</v>
      </c>
      <c r="D108" s="62" t="s">
        <v>316</v>
      </c>
      <c r="E108" s="71" t="s">
        <v>315</v>
      </c>
      <c r="F108" s="233" t="s">
        <v>103</v>
      </c>
      <c r="G108" s="234">
        <v>750</v>
      </c>
      <c r="H108" s="235">
        <v>75</v>
      </c>
      <c r="I108" s="275">
        <f>G108*H108</f>
        <v>56250</v>
      </c>
      <c r="J108" s="44">
        <f>H108</f>
        <v>75</v>
      </c>
      <c r="K108" s="43">
        <f>J108*G108</f>
        <v>56250</v>
      </c>
      <c r="L108" s="43">
        <f t="shared" si="26"/>
        <v>0</v>
      </c>
      <c r="M108" s="43">
        <f t="shared" si="27"/>
        <v>0</v>
      </c>
      <c r="N108" s="290"/>
      <c r="O108" s="291">
        <f>N108*G108</f>
        <v>0</v>
      </c>
      <c r="P108" s="67"/>
      <c r="Q108" s="68">
        <f>P108*G108</f>
        <v>0</v>
      </c>
      <c r="R108" s="68">
        <f t="shared" si="17"/>
        <v>0</v>
      </c>
      <c r="S108" s="68">
        <f t="shared" si="18"/>
        <v>0</v>
      </c>
      <c r="T108" s="318">
        <f>H108+N108</f>
        <v>75</v>
      </c>
      <c r="U108" s="319">
        <f>T108*G108</f>
        <v>56250</v>
      </c>
      <c r="V108" s="67">
        <f t="shared" si="28"/>
        <v>75</v>
      </c>
      <c r="W108" s="66">
        <f>V108*G108</f>
        <v>56250</v>
      </c>
      <c r="X108" s="66">
        <f t="shared" si="29"/>
        <v>0</v>
      </c>
      <c r="Y108" s="69">
        <f t="shared" si="30"/>
        <v>0</v>
      </c>
      <c r="Z108" s="342">
        <f t="shared" si="31"/>
        <v>75</v>
      </c>
      <c r="AA108" s="343">
        <f>Z108*G108</f>
        <v>56250</v>
      </c>
      <c r="AB108" s="343">
        <f t="shared" si="22"/>
        <v>0</v>
      </c>
      <c r="AC108" s="344">
        <f t="shared" si="23"/>
        <v>0</v>
      </c>
      <c r="AD108" s="39"/>
      <c r="AE108" s="37"/>
      <c r="AF108" s="37"/>
      <c r="AG108" s="42"/>
    </row>
    <row r="109" spans="1:33" s="34" customFormat="1" ht="15">
      <c r="A109" s="166"/>
      <c r="B109" s="61">
        <v>104</v>
      </c>
      <c r="C109" s="62">
        <v>82</v>
      </c>
      <c r="D109" s="62" t="s">
        <v>314</v>
      </c>
      <c r="E109" s="71" t="s">
        <v>313</v>
      </c>
      <c r="F109" s="233" t="s">
        <v>103</v>
      </c>
      <c r="G109" s="234">
        <v>1050</v>
      </c>
      <c r="H109" s="235">
        <v>50</v>
      </c>
      <c r="I109" s="275">
        <f>G109*H109</f>
        <v>52500</v>
      </c>
      <c r="J109" s="44">
        <f>H109</f>
        <v>50</v>
      </c>
      <c r="K109" s="43">
        <f>J109*G109</f>
        <v>52500</v>
      </c>
      <c r="L109" s="43">
        <f t="shared" si="26"/>
        <v>0</v>
      </c>
      <c r="M109" s="43">
        <f t="shared" si="27"/>
        <v>0</v>
      </c>
      <c r="N109" s="290"/>
      <c r="O109" s="291">
        <f>N109*G109</f>
        <v>0</v>
      </c>
      <c r="P109" s="67"/>
      <c r="Q109" s="68">
        <f>P109*G109</f>
        <v>0</v>
      </c>
      <c r="R109" s="68">
        <f t="shared" si="17"/>
        <v>0</v>
      </c>
      <c r="S109" s="68">
        <f t="shared" si="18"/>
        <v>0</v>
      </c>
      <c r="T109" s="318">
        <f>H109+N109</f>
        <v>50</v>
      </c>
      <c r="U109" s="319">
        <f>T109*G109</f>
        <v>52500</v>
      </c>
      <c r="V109" s="67">
        <f t="shared" si="28"/>
        <v>50</v>
      </c>
      <c r="W109" s="66">
        <f>V109*G109</f>
        <v>52500</v>
      </c>
      <c r="X109" s="66">
        <f t="shared" si="29"/>
        <v>0</v>
      </c>
      <c r="Y109" s="69">
        <f t="shared" si="30"/>
        <v>0</v>
      </c>
      <c r="Z109" s="342">
        <f t="shared" si="31"/>
        <v>50</v>
      </c>
      <c r="AA109" s="343">
        <f>Z109*G109</f>
        <v>52500</v>
      </c>
      <c r="AB109" s="343">
        <f t="shared" si="22"/>
        <v>0</v>
      </c>
      <c r="AC109" s="344">
        <f t="shared" si="23"/>
        <v>0</v>
      </c>
      <c r="AD109" s="39"/>
      <c r="AE109" s="37"/>
      <c r="AF109" s="37"/>
      <c r="AG109" s="42"/>
    </row>
    <row r="110" spans="1:33" s="34" customFormat="1" ht="15">
      <c r="A110" s="166"/>
      <c r="B110" s="61">
        <v>105</v>
      </c>
      <c r="C110" s="62">
        <v>83</v>
      </c>
      <c r="D110" s="62" t="s">
        <v>312</v>
      </c>
      <c r="E110" s="71" t="s">
        <v>311</v>
      </c>
      <c r="F110" s="233" t="s">
        <v>103</v>
      </c>
      <c r="G110" s="234">
        <v>1500</v>
      </c>
      <c r="H110" s="235">
        <v>50</v>
      </c>
      <c r="I110" s="275">
        <f>G110*H110</f>
        <v>75000</v>
      </c>
      <c r="J110" s="44">
        <f>H110</f>
        <v>50</v>
      </c>
      <c r="K110" s="43">
        <f>J110*G110</f>
        <v>75000</v>
      </c>
      <c r="L110" s="43">
        <f t="shared" si="26"/>
        <v>0</v>
      </c>
      <c r="M110" s="43">
        <f t="shared" si="27"/>
        <v>0</v>
      </c>
      <c r="N110" s="290"/>
      <c r="O110" s="291">
        <f>N110*G110</f>
        <v>0</v>
      </c>
      <c r="P110" s="67"/>
      <c r="Q110" s="68">
        <f>P110*G110</f>
        <v>0</v>
      </c>
      <c r="R110" s="68">
        <f t="shared" si="17"/>
        <v>0</v>
      </c>
      <c r="S110" s="68">
        <f t="shared" si="18"/>
        <v>0</v>
      </c>
      <c r="T110" s="318">
        <f>H110+N110</f>
        <v>50</v>
      </c>
      <c r="U110" s="319">
        <f>T110*G110</f>
        <v>75000</v>
      </c>
      <c r="V110" s="67">
        <f t="shared" si="28"/>
        <v>50</v>
      </c>
      <c r="W110" s="66">
        <f>V110*G110</f>
        <v>75000</v>
      </c>
      <c r="X110" s="66">
        <f t="shared" si="29"/>
        <v>0</v>
      </c>
      <c r="Y110" s="69">
        <f t="shared" si="30"/>
        <v>0</v>
      </c>
      <c r="Z110" s="342">
        <f t="shared" si="31"/>
        <v>50</v>
      </c>
      <c r="AA110" s="343">
        <f>Z110*G110</f>
        <v>75000</v>
      </c>
      <c r="AB110" s="343">
        <f t="shared" si="22"/>
        <v>0</v>
      </c>
      <c r="AC110" s="344">
        <f t="shared" si="23"/>
        <v>0</v>
      </c>
      <c r="AD110" s="39"/>
      <c r="AE110" s="37"/>
      <c r="AF110" s="37"/>
      <c r="AG110" s="42"/>
    </row>
    <row r="111" spans="1:33" s="34" customFormat="1" ht="15">
      <c r="A111" s="166"/>
      <c r="B111" s="61">
        <v>106</v>
      </c>
      <c r="C111" s="62">
        <v>84</v>
      </c>
      <c r="D111" s="62" t="s">
        <v>310</v>
      </c>
      <c r="E111" s="71" t="s">
        <v>309</v>
      </c>
      <c r="F111" s="233" t="s">
        <v>103</v>
      </c>
      <c r="G111" s="234">
        <v>1900</v>
      </c>
      <c r="H111" s="235">
        <v>100</v>
      </c>
      <c r="I111" s="275">
        <f>G111*H111</f>
        <v>190000</v>
      </c>
      <c r="J111" s="44">
        <f>H111</f>
        <v>100</v>
      </c>
      <c r="K111" s="43">
        <f>J111*G111</f>
        <v>190000</v>
      </c>
      <c r="L111" s="43">
        <f t="shared" si="26"/>
        <v>0</v>
      </c>
      <c r="M111" s="43">
        <f t="shared" si="27"/>
        <v>0</v>
      </c>
      <c r="N111" s="290"/>
      <c r="O111" s="291">
        <f>N111*G111</f>
        <v>0</v>
      </c>
      <c r="P111" s="67"/>
      <c r="Q111" s="68">
        <f>P111*G111</f>
        <v>0</v>
      </c>
      <c r="R111" s="68">
        <f t="shared" si="17"/>
        <v>0</v>
      </c>
      <c r="S111" s="68">
        <f t="shared" si="18"/>
        <v>0</v>
      </c>
      <c r="T111" s="318">
        <f>H111+N111</f>
        <v>100</v>
      </c>
      <c r="U111" s="319">
        <f>T111*G111</f>
        <v>190000</v>
      </c>
      <c r="V111" s="67">
        <f t="shared" si="28"/>
        <v>100</v>
      </c>
      <c r="W111" s="66">
        <f>V111*G111</f>
        <v>190000</v>
      </c>
      <c r="X111" s="66">
        <f t="shared" si="29"/>
        <v>0</v>
      </c>
      <c r="Y111" s="69">
        <f t="shared" si="30"/>
        <v>0</v>
      </c>
      <c r="Z111" s="342">
        <f t="shared" si="31"/>
        <v>100</v>
      </c>
      <c r="AA111" s="343">
        <f>Z111*G111</f>
        <v>190000</v>
      </c>
      <c r="AB111" s="343">
        <f t="shared" si="22"/>
        <v>0</v>
      </c>
      <c r="AC111" s="344">
        <f t="shared" si="23"/>
        <v>0</v>
      </c>
      <c r="AD111" s="39"/>
      <c r="AE111" s="37"/>
      <c r="AF111" s="37"/>
      <c r="AG111" s="42"/>
    </row>
    <row r="112" spans="1:33" s="34" customFormat="1" ht="15">
      <c r="A112" s="166"/>
      <c r="B112" s="61">
        <v>107</v>
      </c>
      <c r="C112" s="62">
        <v>85</v>
      </c>
      <c r="D112" s="62" t="s">
        <v>308</v>
      </c>
      <c r="E112" s="71" t="s">
        <v>307</v>
      </c>
      <c r="F112" s="233" t="s">
        <v>103</v>
      </c>
      <c r="G112" s="234">
        <v>2400</v>
      </c>
      <c r="H112" s="235">
        <v>500</v>
      </c>
      <c r="I112" s="275">
        <f>G112*H112</f>
        <v>1200000</v>
      </c>
      <c r="J112" s="44">
        <f>H112</f>
        <v>500</v>
      </c>
      <c r="K112" s="43">
        <f>J112*G112</f>
        <v>1200000</v>
      </c>
      <c r="L112" s="43">
        <f t="shared" si="26"/>
        <v>0</v>
      </c>
      <c r="M112" s="43">
        <f t="shared" si="27"/>
        <v>0</v>
      </c>
      <c r="N112" s="290"/>
      <c r="O112" s="291">
        <f>N112*G112</f>
        <v>0</v>
      </c>
      <c r="P112" s="67"/>
      <c r="Q112" s="68">
        <f>P112*G112</f>
        <v>0</v>
      </c>
      <c r="R112" s="68">
        <f t="shared" si="17"/>
        <v>0</v>
      </c>
      <c r="S112" s="68">
        <f t="shared" si="18"/>
        <v>0</v>
      </c>
      <c r="T112" s="318">
        <f>H112+N112</f>
        <v>500</v>
      </c>
      <c r="U112" s="319">
        <f>T112*G112</f>
        <v>1200000</v>
      </c>
      <c r="V112" s="67">
        <f t="shared" si="28"/>
        <v>500</v>
      </c>
      <c r="W112" s="66">
        <f>V112*G112</f>
        <v>1200000</v>
      </c>
      <c r="X112" s="66">
        <f t="shared" si="29"/>
        <v>0</v>
      </c>
      <c r="Y112" s="69">
        <f t="shared" si="30"/>
        <v>0</v>
      </c>
      <c r="Z112" s="342">
        <f t="shared" si="31"/>
        <v>500</v>
      </c>
      <c r="AA112" s="343">
        <f>Z112*G112</f>
        <v>1200000</v>
      </c>
      <c r="AB112" s="343">
        <f t="shared" si="22"/>
        <v>0</v>
      </c>
      <c r="AC112" s="344">
        <f t="shared" si="23"/>
        <v>0</v>
      </c>
      <c r="AD112" s="39"/>
      <c r="AE112" s="37"/>
      <c r="AF112" s="37"/>
      <c r="AG112" s="42"/>
    </row>
    <row r="113" spans="1:33" s="34" customFormat="1" ht="15">
      <c r="A113" s="166"/>
      <c r="B113" s="61">
        <v>108</v>
      </c>
      <c r="C113" s="62">
        <v>86</v>
      </c>
      <c r="D113" s="62" t="s">
        <v>306</v>
      </c>
      <c r="E113" s="71" t="s">
        <v>305</v>
      </c>
      <c r="F113" s="230" t="s">
        <v>3</v>
      </c>
      <c r="G113" s="231">
        <v>849.99999999999989</v>
      </c>
      <c r="H113" s="235">
        <v>8</v>
      </c>
      <c r="I113" s="275">
        <f>G113*H113</f>
        <v>6799.9999999999991</v>
      </c>
      <c r="J113" s="44">
        <f>H113</f>
        <v>8</v>
      </c>
      <c r="K113" s="43">
        <f>J113*G113</f>
        <v>6799.9999999999991</v>
      </c>
      <c r="L113" s="43">
        <f t="shared" si="26"/>
        <v>0</v>
      </c>
      <c r="M113" s="43">
        <f t="shared" si="27"/>
        <v>0</v>
      </c>
      <c r="N113" s="290"/>
      <c r="O113" s="291">
        <f>N113*G113</f>
        <v>0</v>
      </c>
      <c r="P113" s="67"/>
      <c r="Q113" s="68">
        <f>P113*G113</f>
        <v>0</v>
      </c>
      <c r="R113" s="68">
        <f t="shared" si="17"/>
        <v>0</v>
      </c>
      <c r="S113" s="68">
        <f t="shared" si="18"/>
        <v>0</v>
      </c>
      <c r="T113" s="318">
        <f>H113+N113</f>
        <v>8</v>
      </c>
      <c r="U113" s="319">
        <f>T113*G113</f>
        <v>6799.9999999999991</v>
      </c>
      <c r="V113" s="67">
        <f t="shared" si="28"/>
        <v>8</v>
      </c>
      <c r="W113" s="66">
        <f>V113*G113</f>
        <v>6799.9999999999991</v>
      </c>
      <c r="X113" s="66">
        <f t="shared" si="29"/>
        <v>0</v>
      </c>
      <c r="Y113" s="69">
        <f t="shared" si="30"/>
        <v>0</v>
      </c>
      <c r="Z113" s="342">
        <f t="shared" si="31"/>
        <v>8</v>
      </c>
      <c r="AA113" s="343">
        <f>Z113*G113</f>
        <v>6799.9999999999991</v>
      </c>
      <c r="AB113" s="343">
        <f t="shared" si="22"/>
        <v>0</v>
      </c>
      <c r="AC113" s="344">
        <f t="shared" si="23"/>
        <v>0</v>
      </c>
      <c r="AD113" s="39"/>
      <c r="AE113" s="37"/>
      <c r="AF113" s="37"/>
      <c r="AG113" s="42"/>
    </row>
    <row r="114" spans="1:33" s="34" customFormat="1" ht="15">
      <c r="A114" s="166"/>
      <c r="B114" s="61">
        <v>109</v>
      </c>
      <c r="C114" s="62">
        <v>87</v>
      </c>
      <c r="D114" s="62" t="s">
        <v>304</v>
      </c>
      <c r="E114" s="71" t="s">
        <v>303</v>
      </c>
      <c r="F114" s="230" t="s">
        <v>3</v>
      </c>
      <c r="G114" s="231">
        <v>1200</v>
      </c>
      <c r="H114" s="235">
        <v>8</v>
      </c>
      <c r="I114" s="275">
        <f>G114*H114</f>
        <v>9600</v>
      </c>
      <c r="J114" s="44">
        <f>H114</f>
        <v>8</v>
      </c>
      <c r="K114" s="43">
        <f>J114*G114</f>
        <v>9600</v>
      </c>
      <c r="L114" s="43">
        <f t="shared" si="26"/>
        <v>0</v>
      </c>
      <c r="M114" s="43">
        <f t="shared" si="27"/>
        <v>0</v>
      </c>
      <c r="N114" s="290"/>
      <c r="O114" s="291">
        <f>N114*G114</f>
        <v>0</v>
      </c>
      <c r="P114" s="67"/>
      <c r="Q114" s="68">
        <f>P114*G114</f>
        <v>0</v>
      </c>
      <c r="R114" s="68">
        <f t="shared" si="17"/>
        <v>0</v>
      </c>
      <c r="S114" s="68">
        <f t="shared" si="18"/>
        <v>0</v>
      </c>
      <c r="T114" s="318">
        <f>H114+N114</f>
        <v>8</v>
      </c>
      <c r="U114" s="319">
        <f>T114*G114</f>
        <v>9600</v>
      </c>
      <c r="V114" s="67">
        <f t="shared" si="28"/>
        <v>8</v>
      </c>
      <c r="W114" s="66">
        <f>V114*G114</f>
        <v>9600</v>
      </c>
      <c r="X114" s="66">
        <f t="shared" si="29"/>
        <v>0</v>
      </c>
      <c r="Y114" s="69">
        <f t="shared" si="30"/>
        <v>0</v>
      </c>
      <c r="Z114" s="342">
        <f t="shared" si="31"/>
        <v>8</v>
      </c>
      <c r="AA114" s="343">
        <f>Z114*G114</f>
        <v>9600</v>
      </c>
      <c r="AB114" s="343">
        <f t="shared" si="22"/>
        <v>0</v>
      </c>
      <c r="AC114" s="344">
        <f t="shared" si="23"/>
        <v>0</v>
      </c>
      <c r="AD114" s="39"/>
      <c r="AE114" s="37"/>
      <c r="AF114" s="37"/>
      <c r="AG114" s="42"/>
    </row>
    <row r="115" spans="1:33" s="34" customFormat="1" ht="15">
      <c r="A115" s="166"/>
      <c r="B115" s="61">
        <v>110</v>
      </c>
      <c r="C115" s="62">
        <v>88</v>
      </c>
      <c r="D115" s="62" t="s">
        <v>302</v>
      </c>
      <c r="E115" s="71" t="s">
        <v>301</v>
      </c>
      <c r="F115" s="230" t="s">
        <v>3</v>
      </c>
      <c r="G115" s="231">
        <v>1500</v>
      </c>
      <c r="H115" s="235">
        <v>8</v>
      </c>
      <c r="I115" s="275">
        <f>G115*H115</f>
        <v>12000</v>
      </c>
      <c r="J115" s="44">
        <f>H115</f>
        <v>8</v>
      </c>
      <c r="K115" s="43">
        <f>J115*G115</f>
        <v>12000</v>
      </c>
      <c r="L115" s="43">
        <f t="shared" si="26"/>
        <v>0</v>
      </c>
      <c r="M115" s="43">
        <f t="shared" si="27"/>
        <v>0</v>
      </c>
      <c r="N115" s="290"/>
      <c r="O115" s="291">
        <f>N115*G115</f>
        <v>0</v>
      </c>
      <c r="P115" s="67"/>
      <c r="Q115" s="68">
        <f>P115*G115</f>
        <v>0</v>
      </c>
      <c r="R115" s="68">
        <f t="shared" si="17"/>
        <v>0</v>
      </c>
      <c r="S115" s="68">
        <f t="shared" si="18"/>
        <v>0</v>
      </c>
      <c r="T115" s="318">
        <f>H115+N115</f>
        <v>8</v>
      </c>
      <c r="U115" s="319">
        <f>T115*G115</f>
        <v>12000</v>
      </c>
      <c r="V115" s="67">
        <f t="shared" si="28"/>
        <v>8</v>
      </c>
      <c r="W115" s="66">
        <f>V115*G115</f>
        <v>12000</v>
      </c>
      <c r="X115" s="66">
        <f t="shared" si="29"/>
        <v>0</v>
      </c>
      <c r="Y115" s="69">
        <f t="shared" si="30"/>
        <v>0</v>
      </c>
      <c r="Z115" s="342">
        <f t="shared" si="31"/>
        <v>8</v>
      </c>
      <c r="AA115" s="343">
        <f>Z115*G115</f>
        <v>12000</v>
      </c>
      <c r="AB115" s="343">
        <f t="shared" si="22"/>
        <v>0</v>
      </c>
      <c r="AC115" s="344">
        <f t="shared" si="23"/>
        <v>0</v>
      </c>
      <c r="AD115" s="39"/>
      <c r="AE115" s="37"/>
      <c r="AF115" s="37"/>
      <c r="AG115" s="42"/>
    </row>
    <row r="116" spans="1:33" s="34" customFormat="1" ht="15">
      <c r="A116" s="166"/>
      <c r="B116" s="61">
        <v>111</v>
      </c>
      <c r="C116" s="62">
        <v>89</v>
      </c>
      <c r="D116" s="62" t="s">
        <v>300</v>
      </c>
      <c r="E116" s="71" t="s">
        <v>299</v>
      </c>
      <c r="F116" s="230" t="s">
        <v>3</v>
      </c>
      <c r="G116" s="231">
        <v>1900</v>
      </c>
      <c r="H116" s="235">
        <v>4</v>
      </c>
      <c r="I116" s="275">
        <f>G116*H116</f>
        <v>7600</v>
      </c>
      <c r="J116" s="44">
        <f>H116</f>
        <v>4</v>
      </c>
      <c r="K116" s="43">
        <f>J116*G116</f>
        <v>7600</v>
      </c>
      <c r="L116" s="43">
        <f t="shared" si="26"/>
        <v>0</v>
      </c>
      <c r="M116" s="43">
        <f t="shared" si="27"/>
        <v>0</v>
      </c>
      <c r="N116" s="290"/>
      <c r="O116" s="291">
        <f>N116*G116</f>
        <v>0</v>
      </c>
      <c r="P116" s="67"/>
      <c r="Q116" s="68">
        <f>P116*G116</f>
        <v>0</v>
      </c>
      <c r="R116" s="68">
        <f t="shared" si="17"/>
        <v>0</v>
      </c>
      <c r="S116" s="68">
        <f t="shared" si="18"/>
        <v>0</v>
      </c>
      <c r="T116" s="318">
        <f>H116+N116</f>
        <v>4</v>
      </c>
      <c r="U116" s="319">
        <f>T116*G116</f>
        <v>7600</v>
      </c>
      <c r="V116" s="67">
        <f t="shared" si="28"/>
        <v>4</v>
      </c>
      <c r="W116" s="66">
        <f>V116*G116</f>
        <v>7600</v>
      </c>
      <c r="X116" s="66">
        <f t="shared" si="29"/>
        <v>0</v>
      </c>
      <c r="Y116" s="69">
        <f t="shared" si="30"/>
        <v>0</v>
      </c>
      <c r="Z116" s="342">
        <f t="shared" si="31"/>
        <v>4</v>
      </c>
      <c r="AA116" s="343">
        <f>Z116*G116</f>
        <v>7600</v>
      </c>
      <c r="AB116" s="343">
        <f t="shared" si="22"/>
        <v>0</v>
      </c>
      <c r="AC116" s="344">
        <f t="shared" si="23"/>
        <v>0</v>
      </c>
      <c r="AD116" s="39"/>
      <c r="AE116" s="37"/>
      <c r="AF116" s="37"/>
      <c r="AG116" s="42"/>
    </row>
    <row r="117" spans="1:33" s="34" customFormat="1" ht="15">
      <c r="A117" s="166"/>
      <c r="B117" s="61">
        <v>112</v>
      </c>
      <c r="C117" s="62">
        <v>90</v>
      </c>
      <c r="D117" s="62" t="s">
        <v>298</v>
      </c>
      <c r="E117" s="71" t="s">
        <v>297</v>
      </c>
      <c r="F117" s="230" t="s">
        <v>3</v>
      </c>
      <c r="G117" s="231">
        <v>2500</v>
      </c>
      <c r="H117" s="235">
        <v>4</v>
      </c>
      <c r="I117" s="275">
        <f>G117*H117</f>
        <v>10000</v>
      </c>
      <c r="J117" s="44">
        <f>H117</f>
        <v>4</v>
      </c>
      <c r="K117" s="43">
        <f>J117*G117</f>
        <v>10000</v>
      </c>
      <c r="L117" s="43">
        <f t="shared" si="26"/>
        <v>0</v>
      </c>
      <c r="M117" s="43">
        <f t="shared" si="27"/>
        <v>0</v>
      </c>
      <c r="N117" s="290"/>
      <c r="O117" s="291">
        <f>N117*G117</f>
        <v>0</v>
      </c>
      <c r="P117" s="67"/>
      <c r="Q117" s="68">
        <f>P117*G117</f>
        <v>0</v>
      </c>
      <c r="R117" s="68">
        <f t="shared" si="17"/>
        <v>0</v>
      </c>
      <c r="S117" s="68">
        <f t="shared" si="18"/>
        <v>0</v>
      </c>
      <c r="T117" s="318">
        <f>H117+N117</f>
        <v>4</v>
      </c>
      <c r="U117" s="319">
        <f>T117*G117</f>
        <v>10000</v>
      </c>
      <c r="V117" s="67">
        <f t="shared" si="28"/>
        <v>4</v>
      </c>
      <c r="W117" s="66">
        <f>V117*G117</f>
        <v>10000</v>
      </c>
      <c r="X117" s="66">
        <f t="shared" si="29"/>
        <v>0</v>
      </c>
      <c r="Y117" s="69">
        <f t="shared" si="30"/>
        <v>0</v>
      </c>
      <c r="Z117" s="342">
        <f t="shared" si="31"/>
        <v>4</v>
      </c>
      <c r="AA117" s="343">
        <f>Z117*G117</f>
        <v>10000</v>
      </c>
      <c r="AB117" s="343">
        <f t="shared" si="22"/>
        <v>0</v>
      </c>
      <c r="AC117" s="344">
        <f t="shared" si="23"/>
        <v>0</v>
      </c>
      <c r="AD117" s="39"/>
      <c r="AE117" s="37"/>
      <c r="AF117" s="37"/>
      <c r="AG117" s="42"/>
    </row>
    <row r="118" spans="1:33" s="34" customFormat="1" ht="15">
      <c r="A118" s="166"/>
      <c r="B118" s="61">
        <v>113</v>
      </c>
      <c r="C118" s="62">
        <v>91</v>
      </c>
      <c r="D118" s="62" t="s">
        <v>296</v>
      </c>
      <c r="E118" s="71" t="s">
        <v>295</v>
      </c>
      <c r="F118" s="230" t="s">
        <v>3</v>
      </c>
      <c r="G118" s="231">
        <v>3500</v>
      </c>
      <c r="H118" s="235">
        <v>4</v>
      </c>
      <c r="I118" s="275">
        <f>G118*H118</f>
        <v>14000</v>
      </c>
      <c r="J118" s="44">
        <f>H118</f>
        <v>4</v>
      </c>
      <c r="K118" s="43">
        <f>J118*G118</f>
        <v>14000</v>
      </c>
      <c r="L118" s="43">
        <f t="shared" si="26"/>
        <v>0</v>
      </c>
      <c r="M118" s="43">
        <f t="shared" si="27"/>
        <v>0</v>
      </c>
      <c r="N118" s="290"/>
      <c r="O118" s="291">
        <f>N118*G118</f>
        <v>0</v>
      </c>
      <c r="P118" s="67"/>
      <c r="Q118" s="68">
        <f>P118*G118</f>
        <v>0</v>
      </c>
      <c r="R118" s="68">
        <f t="shared" si="17"/>
        <v>0</v>
      </c>
      <c r="S118" s="68">
        <f t="shared" si="18"/>
        <v>0</v>
      </c>
      <c r="T118" s="318">
        <f>H118+N118</f>
        <v>4</v>
      </c>
      <c r="U118" s="319">
        <f>T118*G118</f>
        <v>14000</v>
      </c>
      <c r="V118" s="67">
        <f t="shared" si="28"/>
        <v>4</v>
      </c>
      <c r="W118" s="66">
        <f>V118*G118</f>
        <v>14000</v>
      </c>
      <c r="X118" s="66">
        <f t="shared" si="29"/>
        <v>0</v>
      </c>
      <c r="Y118" s="69">
        <f t="shared" si="30"/>
        <v>0</v>
      </c>
      <c r="Z118" s="342">
        <f t="shared" si="31"/>
        <v>4</v>
      </c>
      <c r="AA118" s="343">
        <f>Z118*G118</f>
        <v>14000</v>
      </c>
      <c r="AB118" s="343">
        <f t="shared" si="22"/>
        <v>0</v>
      </c>
      <c r="AC118" s="344">
        <f t="shared" si="23"/>
        <v>0</v>
      </c>
      <c r="AD118" s="39"/>
      <c r="AE118" s="37"/>
      <c r="AF118" s="37"/>
      <c r="AG118" s="42"/>
    </row>
    <row r="119" spans="1:33" s="34" customFormat="1" ht="15">
      <c r="A119" s="166"/>
      <c r="B119" s="61">
        <v>114</v>
      </c>
      <c r="C119" s="62">
        <v>92</v>
      </c>
      <c r="D119" s="62" t="s">
        <v>294</v>
      </c>
      <c r="E119" s="71" t="s">
        <v>293</v>
      </c>
      <c r="F119" s="230" t="s">
        <v>3</v>
      </c>
      <c r="G119" s="231">
        <v>4000</v>
      </c>
      <c r="H119" s="235">
        <v>12</v>
      </c>
      <c r="I119" s="275">
        <f>G119*H119</f>
        <v>48000</v>
      </c>
      <c r="J119" s="44">
        <f>H119</f>
        <v>12</v>
      </c>
      <c r="K119" s="43">
        <f>J119*G119</f>
        <v>48000</v>
      </c>
      <c r="L119" s="43">
        <f t="shared" si="26"/>
        <v>0</v>
      </c>
      <c r="M119" s="43">
        <f t="shared" si="27"/>
        <v>0</v>
      </c>
      <c r="N119" s="290"/>
      <c r="O119" s="291">
        <f>N119*G119</f>
        <v>0</v>
      </c>
      <c r="P119" s="67"/>
      <c r="Q119" s="68">
        <f>P119*G119</f>
        <v>0</v>
      </c>
      <c r="R119" s="68">
        <f t="shared" si="17"/>
        <v>0</v>
      </c>
      <c r="S119" s="68">
        <f t="shared" si="18"/>
        <v>0</v>
      </c>
      <c r="T119" s="318">
        <f>H119+N119</f>
        <v>12</v>
      </c>
      <c r="U119" s="319">
        <f>T119*G119</f>
        <v>48000</v>
      </c>
      <c r="V119" s="67">
        <f t="shared" si="28"/>
        <v>12</v>
      </c>
      <c r="W119" s="66">
        <f>V119*G119</f>
        <v>48000</v>
      </c>
      <c r="X119" s="66">
        <f t="shared" si="29"/>
        <v>0</v>
      </c>
      <c r="Y119" s="69">
        <f t="shared" si="30"/>
        <v>0</v>
      </c>
      <c r="Z119" s="342">
        <f t="shared" si="31"/>
        <v>12</v>
      </c>
      <c r="AA119" s="343">
        <f>Z119*G119</f>
        <v>48000</v>
      </c>
      <c r="AB119" s="343">
        <f t="shared" si="22"/>
        <v>0</v>
      </c>
      <c r="AC119" s="344">
        <f t="shared" si="23"/>
        <v>0</v>
      </c>
      <c r="AD119" s="39"/>
      <c r="AE119" s="37"/>
      <c r="AF119" s="37"/>
      <c r="AG119" s="42"/>
    </row>
    <row r="120" spans="1:33" s="34" customFormat="1" ht="28.8">
      <c r="A120" s="166"/>
      <c r="B120" s="61">
        <v>115</v>
      </c>
      <c r="C120" s="62">
        <v>93</v>
      </c>
      <c r="D120" s="62" t="s">
        <v>292</v>
      </c>
      <c r="E120" s="71" t="s">
        <v>291</v>
      </c>
      <c r="F120" s="233" t="s">
        <v>103</v>
      </c>
      <c r="G120" s="234">
        <v>1100</v>
      </c>
      <c r="H120" s="235">
        <v>100</v>
      </c>
      <c r="I120" s="275">
        <f>G120*H120</f>
        <v>110000</v>
      </c>
      <c r="J120" s="44">
        <f>H120</f>
        <v>100</v>
      </c>
      <c r="K120" s="43">
        <f>J120*G120</f>
        <v>110000</v>
      </c>
      <c r="L120" s="43">
        <f t="shared" si="26"/>
        <v>0</v>
      </c>
      <c r="M120" s="43">
        <f t="shared" si="27"/>
        <v>0</v>
      </c>
      <c r="N120" s="290"/>
      <c r="O120" s="291">
        <f>N120*G120</f>
        <v>0</v>
      </c>
      <c r="P120" s="67"/>
      <c r="Q120" s="68">
        <f>P120*G120</f>
        <v>0</v>
      </c>
      <c r="R120" s="68">
        <f t="shared" si="17"/>
        <v>0</v>
      </c>
      <c r="S120" s="68">
        <f t="shared" si="18"/>
        <v>0</v>
      </c>
      <c r="T120" s="318">
        <f>H120+N120</f>
        <v>100</v>
      </c>
      <c r="U120" s="319">
        <f>T120*G120</f>
        <v>110000</v>
      </c>
      <c r="V120" s="67">
        <f t="shared" si="28"/>
        <v>100</v>
      </c>
      <c r="W120" s="66">
        <f>V120*G120</f>
        <v>110000</v>
      </c>
      <c r="X120" s="66">
        <f t="shared" si="29"/>
        <v>0</v>
      </c>
      <c r="Y120" s="69">
        <f t="shared" si="30"/>
        <v>0</v>
      </c>
      <c r="Z120" s="342">
        <f t="shared" si="31"/>
        <v>100</v>
      </c>
      <c r="AA120" s="343">
        <f>Z120*G120</f>
        <v>110000</v>
      </c>
      <c r="AB120" s="343">
        <f t="shared" si="22"/>
        <v>0</v>
      </c>
      <c r="AC120" s="344">
        <f t="shared" si="23"/>
        <v>0</v>
      </c>
      <c r="AD120" s="39"/>
      <c r="AE120" s="37"/>
      <c r="AF120" s="37"/>
      <c r="AG120" s="42"/>
    </row>
    <row r="121" spans="1:33" s="34" customFormat="1" ht="28.8">
      <c r="A121" s="166"/>
      <c r="B121" s="61">
        <v>116</v>
      </c>
      <c r="C121" s="62">
        <v>94</v>
      </c>
      <c r="D121" s="62" t="s">
        <v>290</v>
      </c>
      <c r="E121" s="71" t="s">
        <v>289</v>
      </c>
      <c r="F121" s="233" t="s">
        <v>103</v>
      </c>
      <c r="G121" s="234">
        <v>1150</v>
      </c>
      <c r="H121" s="235">
        <v>100</v>
      </c>
      <c r="I121" s="275">
        <f>G121*H121</f>
        <v>115000</v>
      </c>
      <c r="J121" s="44">
        <f>H121</f>
        <v>100</v>
      </c>
      <c r="K121" s="43">
        <f>J121*G121</f>
        <v>115000</v>
      </c>
      <c r="L121" s="43">
        <f t="shared" si="26"/>
        <v>0</v>
      </c>
      <c r="M121" s="43">
        <f t="shared" si="27"/>
        <v>0</v>
      </c>
      <c r="N121" s="290"/>
      <c r="O121" s="291">
        <f>N121*G121</f>
        <v>0</v>
      </c>
      <c r="P121" s="67"/>
      <c r="Q121" s="68">
        <f>P121*G121</f>
        <v>0</v>
      </c>
      <c r="R121" s="68">
        <f t="shared" si="17"/>
        <v>0</v>
      </c>
      <c r="S121" s="68">
        <f t="shared" si="18"/>
        <v>0</v>
      </c>
      <c r="T121" s="318">
        <f>H121+N121</f>
        <v>100</v>
      </c>
      <c r="U121" s="319">
        <f>T121*G121</f>
        <v>115000</v>
      </c>
      <c r="V121" s="67">
        <f t="shared" si="28"/>
        <v>100</v>
      </c>
      <c r="W121" s="66">
        <f>V121*G121</f>
        <v>115000</v>
      </c>
      <c r="X121" s="66">
        <f t="shared" si="29"/>
        <v>0</v>
      </c>
      <c r="Y121" s="69">
        <f t="shared" si="30"/>
        <v>0</v>
      </c>
      <c r="Z121" s="342">
        <f t="shared" si="31"/>
        <v>100</v>
      </c>
      <c r="AA121" s="343">
        <f>Z121*G121</f>
        <v>115000</v>
      </c>
      <c r="AB121" s="343">
        <f t="shared" si="22"/>
        <v>0</v>
      </c>
      <c r="AC121" s="344">
        <f t="shared" si="23"/>
        <v>0</v>
      </c>
      <c r="AD121" s="39"/>
      <c r="AE121" s="37"/>
      <c r="AF121" s="37"/>
      <c r="AG121" s="42"/>
    </row>
    <row r="122" spans="1:33" s="34" customFormat="1" ht="15">
      <c r="A122" s="166"/>
      <c r="B122" s="61">
        <v>117</v>
      </c>
      <c r="C122" s="62">
        <v>95</v>
      </c>
      <c r="D122" s="62" t="s">
        <v>288</v>
      </c>
      <c r="E122" s="71" t="s">
        <v>287</v>
      </c>
      <c r="F122" s="233" t="s">
        <v>103</v>
      </c>
      <c r="G122" s="234">
        <v>125</v>
      </c>
      <c r="H122" s="235">
        <v>200</v>
      </c>
      <c r="I122" s="275">
        <f>G122*H122</f>
        <v>25000</v>
      </c>
      <c r="J122" s="44">
        <f>H122</f>
        <v>200</v>
      </c>
      <c r="K122" s="43">
        <f>J122*G122</f>
        <v>25000</v>
      </c>
      <c r="L122" s="43">
        <f t="shared" si="26"/>
        <v>0</v>
      </c>
      <c r="M122" s="43">
        <f t="shared" si="27"/>
        <v>0</v>
      </c>
      <c r="N122" s="290"/>
      <c r="O122" s="291">
        <f>N122*G122</f>
        <v>0</v>
      </c>
      <c r="P122" s="67"/>
      <c r="Q122" s="68">
        <f>P122*G122</f>
        <v>0</v>
      </c>
      <c r="R122" s="68">
        <f t="shared" si="17"/>
        <v>0</v>
      </c>
      <c r="S122" s="68">
        <f t="shared" si="18"/>
        <v>0</v>
      </c>
      <c r="T122" s="318">
        <f>H122+N122</f>
        <v>200</v>
      </c>
      <c r="U122" s="319">
        <f>T122*G122</f>
        <v>25000</v>
      </c>
      <c r="V122" s="67">
        <f t="shared" si="28"/>
        <v>200</v>
      </c>
      <c r="W122" s="66">
        <f>V122*G122</f>
        <v>25000</v>
      </c>
      <c r="X122" s="66">
        <f t="shared" si="29"/>
        <v>0</v>
      </c>
      <c r="Y122" s="69">
        <f t="shared" si="30"/>
        <v>0</v>
      </c>
      <c r="Z122" s="342">
        <f t="shared" si="31"/>
        <v>200</v>
      </c>
      <c r="AA122" s="343">
        <f>Z122*G122</f>
        <v>25000</v>
      </c>
      <c r="AB122" s="343">
        <f t="shared" si="22"/>
        <v>0</v>
      </c>
      <c r="AC122" s="344">
        <f t="shared" si="23"/>
        <v>0</v>
      </c>
      <c r="AD122" s="39"/>
      <c r="AE122" s="37"/>
      <c r="AF122" s="37"/>
      <c r="AG122" s="42"/>
    </row>
    <row r="123" spans="1:33" s="34" customFormat="1" ht="28.8">
      <c r="A123" s="166"/>
      <c r="B123" s="61">
        <v>118</v>
      </c>
      <c r="C123" s="62">
        <v>96</v>
      </c>
      <c r="D123" s="62" t="s">
        <v>286</v>
      </c>
      <c r="E123" s="71" t="s">
        <v>285</v>
      </c>
      <c r="F123" s="233" t="s">
        <v>103</v>
      </c>
      <c r="G123" s="234">
        <v>270</v>
      </c>
      <c r="H123" s="235">
        <v>700</v>
      </c>
      <c r="I123" s="275">
        <f>G123*H123</f>
        <v>189000</v>
      </c>
      <c r="J123" s="44">
        <f>H123</f>
        <v>700</v>
      </c>
      <c r="K123" s="43">
        <f>J123*G123</f>
        <v>189000</v>
      </c>
      <c r="L123" s="43">
        <f t="shared" si="26"/>
        <v>0</v>
      </c>
      <c r="M123" s="43">
        <f t="shared" si="27"/>
        <v>0</v>
      </c>
      <c r="N123" s="290"/>
      <c r="O123" s="291">
        <f>N123*G123</f>
        <v>0</v>
      </c>
      <c r="P123" s="67"/>
      <c r="Q123" s="68">
        <f>P123*G123</f>
        <v>0</v>
      </c>
      <c r="R123" s="68">
        <f t="shared" si="17"/>
        <v>0</v>
      </c>
      <c r="S123" s="68">
        <f t="shared" si="18"/>
        <v>0</v>
      </c>
      <c r="T123" s="318">
        <f>H123+N123</f>
        <v>700</v>
      </c>
      <c r="U123" s="319">
        <f>T123*G123</f>
        <v>189000</v>
      </c>
      <c r="V123" s="67">
        <f t="shared" si="28"/>
        <v>700</v>
      </c>
      <c r="W123" s="66">
        <f>V123*G123</f>
        <v>189000</v>
      </c>
      <c r="X123" s="66">
        <f t="shared" si="29"/>
        <v>0</v>
      </c>
      <c r="Y123" s="69">
        <f t="shared" si="30"/>
        <v>0</v>
      </c>
      <c r="Z123" s="342">
        <f t="shared" si="31"/>
        <v>700</v>
      </c>
      <c r="AA123" s="343">
        <f>Z123*G123</f>
        <v>189000</v>
      </c>
      <c r="AB123" s="343">
        <f t="shared" si="22"/>
        <v>0</v>
      </c>
      <c r="AC123" s="344">
        <f t="shared" si="23"/>
        <v>0</v>
      </c>
      <c r="AD123" s="39"/>
      <c r="AE123" s="37"/>
      <c r="AF123" s="37"/>
      <c r="AG123" s="42"/>
    </row>
    <row r="124" spans="1:33" s="34" customFormat="1" ht="28.8">
      <c r="A124" s="166"/>
      <c r="B124" s="61">
        <v>119</v>
      </c>
      <c r="C124" s="62">
        <v>97</v>
      </c>
      <c r="D124" s="62" t="s">
        <v>284</v>
      </c>
      <c r="E124" s="71" t="s">
        <v>283</v>
      </c>
      <c r="F124" s="233" t="s">
        <v>103</v>
      </c>
      <c r="G124" s="234">
        <v>1295</v>
      </c>
      <c r="H124" s="235">
        <v>200</v>
      </c>
      <c r="I124" s="275">
        <f>G124*H124</f>
        <v>259000</v>
      </c>
      <c r="J124" s="44">
        <f>H124</f>
        <v>200</v>
      </c>
      <c r="K124" s="43">
        <f>J124*G124</f>
        <v>259000</v>
      </c>
      <c r="L124" s="43">
        <f t="shared" si="26"/>
        <v>0</v>
      </c>
      <c r="M124" s="43">
        <f t="shared" si="27"/>
        <v>0</v>
      </c>
      <c r="N124" s="290"/>
      <c r="O124" s="291">
        <f>N124*G124</f>
        <v>0</v>
      </c>
      <c r="P124" s="67"/>
      <c r="Q124" s="68">
        <f>P124*G124</f>
        <v>0</v>
      </c>
      <c r="R124" s="68">
        <f t="shared" si="17"/>
        <v>0</v>
      </c>
      <c r="S124" s="68">
        <f t="shared" si="18"/>
        <v>0</v>
      </c>
      <c r="T124" s="318">
        <f>H124+N124</f>
        <v>200</v>
      </c>
      <c r="U124" s="319">
        <f>T124*G124</f>
        <v>259000</v>
      </c>
      <c r="V124" s="67">
        <f t="shared" si="28"/>
        <v>200</v>
      </c>
      <c r="W124" s="66">
        <f>V124*G124</f>
        <v>259000</v>
      </c>
      <c r="X124" s="66">
        <f t="shared" si="29"/>
        <v>0</v>
      </c>
      <c r="Y124" s="69">
        <f t="shared" si="30"/>
        <v>0</v>
      </c>
      <c r="Z124" s="342">
        <f t="shared" si="31"/>
        <v>200</v>
      </c>
      <c r="AA124" s="343">
        <f>Z124*G124</f>
        <v>259000</v>
      </c>
      <c r="AB124" s="343">
        <f t="shared" si="22"/>
        <v>0</v>
      </c>
      <c r="AC124" s="344">
        <f t="shared" si="23"/>
        <v>0</v>
      </c>
      <c r="AD124" s="39"/>
      <c r="AE124" s="37"/>
      <c r="AF124" s="37"/>
      <c r="AG124" s="42"/>
    </row>
    <row r="125" spans="1:33" s="34" customFormat="1" ht="28.8">
      <c r="A125" s="166"/>
      <c r="B125" s="61">
        <v>120</v>
      </c>
      <c r="C125" s="62">
        <v>98</v>
      </c>
      <c r="D125" s="62" t="s">
        <v>282</v>
      </c>
      <c r="E125" s="71" t="s">
        <v>281</v>
      </c>
      <c r="F125" s="233" t="s">
        <v>103</v>
      </c>
      <c r="G125" s="234">
        <v>4500</v>
      </c>
      <c r="H125" s="235">
        <v>100</v>
      </c>
      <c r="I125" s="275">
        <f>G125*H125</f>
        <v>450000</v>
      </c>
      <c r="J125" s="44">
        <f>H125</f>
        <v>100</v>
      </c>
      <c r="K125" s="43">
        <f>J125*G125</f>
        <v>450000</v>
      </c>
      <c r="L125" s="43">
        <f t="shared" si="26"/>
        <v>0</v>
      </c>
      <c r="M125" s="43">
        <f t="shared" si="27"/>
        <v>0</v>
      </c>
      <c r="N125" s="290"/>
      <c r="O125" s="291">
        <f>N125*G125</f>
        <v>0</v>
      </c>
      <c r="P125" s="67"/>
      <c r="Q125" s="68">
        <f>P125*G125</f>
        <v>0</v>
      </c>
      <c r="R125" s="68">
        <f t="shared" si="17"/>
        <v>0</v>
      </c>
      <c r="S125" s="68">
        <f t="shared" si="18"/>
        <v>0</v>
      </c>
      <c r="T125" s="318">
        <f>H125+N125</f>
        <v>100</v>
      </c>
      <c r="U125" s="319">
        <f>T125*G125</f>
        <v>450000</v>
      </c>
      <c r="V125" s="67">
        <f t="shared" si="28"/>
        <v>100</v>
      </c>
      <c r="W125" s="66">
        <f>V125*G125</f>
        <v>450000</v>
      </c>
      <c r="X125" s="66">
        <f t="shared" si="29"/>
        <v>0</v>
      </c>
      <c r="Y125" s="69">
        <f t="shared" si="30"/>
        <v>0</v>
      </c>
      <c r="Z125" s="342">
        <f t="shared" si="31"/>
        <v>100</v>
      </c>
      <c r="AA125" s="343">
        <f>Z125*G125</f>
        <v>450000</v>
      </c>
      <c r="AB125" s="343">
        <f t="shared" si="22"/>
        <v>0</v>
      </c>
      <c r="AC125" s="344">
        <f t="shared" si="23"/>
        <v>0</v>
      </c>
      <c r="AD125" s="39"/>
      <c r="AE125" s="37"/>
      <c r="AF125" s="37"/>
      <c r="AG125" s="42"/>
    </row>
    <row r="126" spans="1:33" s="34" customFormat="1" ht="28.8">
      <c r="A126" s="166"/>
      <c r="B126" s="61">
        <v>121</v>
      </c>
      <c r="C126" s="62">
        <v>99</v>
      </c>
      <c r="D126" s="62" t="s">
        <v>280</v>
      </c>
      <c r="E126" s="71" t="s">
        <v>279</v>
      </c>
      <c r="F126" s="230" t="s">
        <v>3</v>
      </c>
      <c r="G126" s="231">
        <v>400000</v>
      </c>
      <c r="H126" s="235">
        <v>7</v>
      </c>
      <c r="I126" s="275">
        <f>G126*H126</f>
        <v>2800000</v>
      </c>
      <c r="J126" s="44">
        <v>11</v>
      </c>
      <c r="K126" s="43">
        <f>J126*G126</f>
        <v>4400000</v>
      </c>
      <c r="L126" s="43">
        <f t="shared" si="26"/>
        <v>1600000</v>
      </c>
      <c r="M126" s="43">
        <f t="shared" si="27"/>
        <v>0</v>
      </c>
      <c r="N126" s="290">
        <v>2</v>
      </c>
      <c r="O126" s="291">
        <f>N126*G126</f>
        <v>800000</v>
      </c>
      <c r="P126" s="67">
        <v>2</v>
      </c>
      <c r="Q126" s="68">
        <f>P126*G126</f>
        <v>800000</v>
      </c>
      <c r="R126" s="68">
        <f t="shared" si="17"/>
        <v>0</v>
      </c>
      <c r="S126" s="68">
        <f t="shared" si="18"/>
        <v>0</v>
      </c>
      <c r="T126" s="318">
        <f>H126+N126</f>
        <v>9</v>
      </c>
      <c r="U126" s="319">
        <f>T126*G126</f>
        <v>3600000</v>
      </c>
      <c r="V126" s="67">
        <f t="shared" si="28"/>
        <v>13</v>
      </c>
      <c r="W126" s="66">
        <f>V126*G126</f>
        <v>5200000</v>
      </c>
      <c r="X126" s="66">
        <f t="shared" si="29"/>
        <v>1600000</v>
      </c>
      <c r="Y126" s="69">
        <f t="shared" si="30"/>
        <v>0</v>
      </c>
      <c r="Z126" s="342">
        <v>9</v>
      </c>
      <c r="AA126" s="343">
        <f>Z126*G126</f>
        <v>3600000</v>
      </c>
      <c r="AB126" s="343">
        <f t="shared" si="22"/>
        <v>0</v>
      </c>
      <c r="AC126" s="344">
        <f t="shared" si="23"/>
        <v>0</v>
      </c>
      <c r="AD126" s="39"/>
      <c r="AE126" s="37"/>
      <c r="AF126" s="37"/>
      <c r="AG126" s="42"/>
    </row>
    <row r="127" spans="1:33" s="34" customFormat="1" ht="15">
      <c r="A127" s="166"/>
      <c r="B127" s="61">
        <v>122</v>
      </c>
      <c r="C127" s="62">
        <v>100</v>
      </c>
      <c r="D127" s="62" t="s">
        <v>278</v>
      </c>
      <c r="E127" s="71" t="s">
        <v>277</v>
      </c>
      <c r="F127" s="230" t="s">
        <v>3</v>
      </c>
      <c r="G127" s="231">
        <v>25000</v>
      </c>
      <c r="H127" s="235">
        <v>182</v>
      </c>
      <c r="I127" s="275">
        <f>G127*H127</f>
        <v>4550000</v>
      </c>
      <c r="J127" s="44">
        <v>286</v>
      </c>
      <c r="K127" s="43">
        <f>J127*G127</f>
        <v>7150000</v>
      </c>
      <c r="L127" s="43">
        <f t="shared" si="26"/>
        <v>2600000</v>
      </c>
      <c r="M127" s="43">
        <f t="shared" si="27"/>
        <v>0</v>
      </c>
      <c r="N127" s="290">
        <v>52</v>
      </c>
      <c r="O127" s="291">
        <f>N127*G127</f>
        <v>1300000</v>
      </c>
      <c r="P127" s="67">
        <v>52</v>
      </c>
      <c r="Q127" s="68">
        <f>P127*G127</f>
        <v>1300000</v>
      </c>
      <c r="R127" s="68">
        <f t="shared" si="17"/>
        <v>0</v>
      </c>
      <c r="S127" s="68">
        <f t="shared" si="18"/>
        <v>0</v>
      </c>
      <c r="T127" s="318">
        <f>H127+N127</f>
        <v>234</v>
      </c>
      <c r="U127" s="319">
        <f>T127*G127</f>
        <v>5850000</v>
      </c>
      <c r="V127" s="67">
        <f t="shared" si="28"/>
        <v>338</v>
      </c>
      <c r="W127" s="66">
        <f>V127*G127</f>
        <v>8450000</v>
      </c>
      <c r="X127" s="66">
        <f t="shared" si="29"/>
        <v>2600000</v>
      </c>
      <c r="Y127" s="69">
        <f t="shared" si="30"/>
        <v>0</v>
      </c>
      <c r="Z127" s="342">
        <v>352</v>
      </c>
      <c r="AA127" s="343">
        <f>Z127*G127</f>
        <v>8800000</v>
      </c>
      <c r="AB127" s="343">
        <f t="shared" si="22"/>
        <v>2950000</v>
      </c>
      <c r="AC127" s="344">
        <f t="shared" si="23"/>
        <v>0</v>
      </c>
      <c r="AD127" s="39"/>
      <c r="AE127" s="37"/>
      <c r="AF127" s="37"/>
      <c r="AG127" s="42"/>
    </row>
    <row r="128" spans="1:33" s="34" customFormat="1" ht="15">
      <c r="A128" s="166"/>
      <c r="B128" s="61">
        <v>123</v>
      </c>
      <c r="C128" s="62">
        <v>101</v>
      </c>
      <c r="D128" s="62" t="s">
        <v>276</v>
      </c>
      <c r="E128" s="71" t="s">
        <v>275</v>
      </c>
      <c r="F128" s="230" t="s">
        <v>3</v>
      </c>
      <c r="G128" s="231">
        <v>30000</v>
      </c>
      <c r="H128" s="235">
        <v>7</v>
      </c>
      <c r="I128" s="275">
        <f>G128*H128</f>
        <v>210000</v>
      </c>
      <c r="J128" s="44">
        <v>11</v>
      </c>
      <c r="K128" s="43">
        <f>J128*G128</f>
        <v>330000</v>
      </c>
      <c r="L128" s="43">
        <f t="shared" si="26"/>
        <v>120000</v>
      </c>
      <c r="M128" s="43">
        <f t="shared" si="27"/>
        <v>0</v>
      </c>
      <c r="N128" s="290">
        <v>2</v>
      </c>
      <c r="O128" s="291">
        <f>N128*G128</f>
        <v>60000</v>
      </c>
      <c r="P128" s="67">
        <v>2</v>
      </c>
      <c r="Q128" s="68">
        <f>P128*G128</f>
        <v>60000</v>
      </c>
      <c r="R128" s="68">
        <f t="shared" si="17"/>
        <v>0</v>
      </c>
      <c r="S128" s="68">
        <f t="shared" si="18"/>
        <v>0</v>
      </c>
      <c r="T128" s="318">
        <f>H128+N128</f>
        <v>9</v>
      </c>
      <c r="U128" s="319">
        <f>T128*G128</f>
        <v>270000</v>
      </c>
      <c r="V128" s="67">
        <f t="shared" si="28"/>
        <v>13</v>
      </c>
      <c r="W128" s="66">
        <f>V128*G128</f>
        <v>390000</v>
      </c>
      <c r="X128" s="66">
        <f t="shared" si="29"/>
        <v>120000</v>
      </c>
      <c r="Y128" s="69">
        <f t="shared" si="30"/>
        <v>0</v>
      </c>
      <c r="Z128" s="342">
        <v>12</v>
      </c>
      <c r="AA128" s="343">
        <f>Z128*G128</f>
        <v>360000</v>
      </c>
      <c r="AB128" s="343">
        <f t="shared" si="22"/>
        <v>90000</v>
      </c>
      <c r="AC128" s="344">
        <f t="shared" si="23"/>
        <v>0</v>
      </c>
      <c r="AD128" s="39"/>
      <c r="AE128" s="37"/>
      <c r="AF128" s="37"/>
      <c r="AG128" s="42"/>
    </row>
    <row r="129" spans="1:33" s="34" customFormat="1" ht="43.2">
      <c r="A129" s="166"/>
      <c r="B129" s="61">
        <v>124</v>
      </c>
      <c r="C129" s="62">
        <v>102</v>
      </c>
      <c r="D129" s="62" t="s">
        <v>274</v>
      </c>
      <c r="E129" s="71" t="s">
        <v>273</v>
      </c>
      <c r="F129" s="230" t="s">
        <v>3</v>
      </c>
      <c r="G129" s="231">
        <v>16000</v>
      </c>
      <c r="H129" s="235">
        <v>7</v>
      </c>
      <c r="I129" s="275">
        <f>G129*H129</f>
        <v>112000</v>
      </c>
      <c r="J129" s="44">
        <v>12</v>
      </c>
      <c r="K129" s="43">
        <f>J129*G129</f>
        <v>192000</v>
      </c>
      <c r="L129" s="43">
        <f t="shared" si="26"/>
        <v>80000</v>
      </c>
      <c r="M129" s="43">
        <f t="shared" si="27"/>
        <v>0</v>
      </c>
      <c r="N129" s="290"/>
      <c r="O129" s="291">
        <f>N129*G129</f>
        <v>0</v>
      </c>
      <c r="P129" s="67"/>
      <c r="Q129" s="68">
        <f>P129*G129</f>
        <v>0</v>
      </c>
      <c r="R129" s="68">
        <f t="shared" si="17"/>
        <v>0</v>
      </c>
      <c r="S129" s="68">
        <f t="shared" si="18"/>
        <v>0</v>
      </c>
      <c r="T129" s="318">
        <f>H129+N129</f>
        <v>7</v>
      </c>
      <c r="U129" s="319">
        <f>T129*G129</f>
        <v>112000</v>
      </c>
      <c r="V129" s="67">
        <v>11</v>
      </c>
      <c r="W129" s="66">
        <f>V129*G129</f>
        <v>176000</v>
      </c>
      <c r="X129" s="66">
        <f t="shared" si="29"/>
        <v>64000</v>
      </c>
      <c r="Y129" s="69">
        <f t="shared" si="30"/>
        <v>0</v>
      </c>
      <c r="Z129" s="342">
        <v>11</v>
      </c>
      <c r="AA129" s="343">
        <f>Z129*G129</f>
        <v>176000</v>
      </c>
      <c r="AB129" s="343">
        <f t="shared" si="22"/>
        <v>64000</v>
      </c>
      <c r="AC129" s="344">
        <f t="shared" si="23"/>
        <v>0</v>
      </c>
      <c r="AD129" s="39"/>
      <c r="AE129" s="37"/>
      <c r="AF129" s="37"/>
      <c r="AG129" s="42"/>
    </row>
    <row r="130" spans="1:33" s="34" customFormat="1" ht="43.2">
      <c r="A130" s="166"/>
      <c r="B130" s="61">
        <v>125</v>
      </c>
      <c r="C130" s="62">
        <v>103</v>
      </c>
      <c r="D130" s="62" t="s">
        <v>272</v>
      </c>
      <c r="E130" s="71" t="s">
        <v>271</v>
      </c>
      <c r="F130" s="230" t="s">
        <v>3</v>
      </c>
      <c r="G130" s="231">
        <v>10494999.999999998</v>
      </c>
      <c r="H130" s="235">
        <v>1</v>
      </c>
      <c r="I130" s="275">
        <f>G130*H130</f>
        <v>10494999.999999998</v>
      </c>
      <c r="J130" s="44">
        <v>1</v>
      </c>
      <c r="K130" s="43">
        <f>J130*G130</f>
        <v>10494999.999999998</v>
      </c>
      <c r="L130" s="43">
        <f t="shared" si="26"/>
        <v>0</v>
      </c>
      <c r="M130" s="43">
        <f t="shared" si="27"/>
        <v>0</v>
      </c>
      <c r="N130" s="290"/>
      <c r="O130" s="291">
        <f>N130*G130</f>
        <v>0</v>
      </c>
      <c r="P130" s="67"/>
      <c r="Q130" s="68">
        <f>P130*G130</f>
        <v>0</v>
      </c>
      <c r="R130" s="68">
        <f t="shared" si="17"/>
        <v>0</v>
      </c>
      <c r="S130" s="68">
        <f t="shared" si="18"/>
        <v>0</v>
      </c>
      <c r="T130" s="318">
        <f>H130+N130</f>
        <v>1</v>
      </c>
      <c r="U130" s="319">
        <f>T130*G130</f>
        <v>10494999.999999998</v>
      </c>
      <c r="V130" s="67">
        <f t="shared" ref="V130:V175" si="32">J130+P130</f>
        <v>1</v>
      </c>
      <c r="W130" s="66">
        <f>V130*G130</f>
        <v>10494999.999999998</v>
      </c>
      <c r="X130" s="66">
        <f t="shared" si="29"/>
        <v>0</v>
      </c>
      <c r="Y130" s="69">
        <f t="shared" si="30"/>
        <v>0</v>
      </c>
      <c r="Z130" s="342">
        <f>V130</f>
        <v>1</v>
      </c>
      <c r="AA130" s="343">
        <f>Z130*G130</f>
        <v>10494999.999999998</v>
      </c>
      <c r="AB130" s="343">
        <f t="shared" si="22"/>
        <v>0</v>
      </c>
      <c r="AC130" s="344">
        <f t="shared" si="23"/>
        <v>0</v>
      </c>
      <c r="AD130" s="39"/>
      <c r="AE130" s="37"/>
      <c r="AF130" s="37"/>
      <c r="AG130" s="42"/>
    </row>
    <row r="131" spans="1:33" s="34" customFormat="1" ht="15">
      <c r="A131" s="166"/>
      <c r="B131" s="61">
        <v>126</v>
      </c>
      <c r="C131" s="62">
        <v>104</v>
      </c>
      <c r="D131" s="62" t="s">
        <v>270</v>
      </c>
      <c r="E131" s="71" t="s">
        <v>269</v>
      </c>
      <c r="F131" s="230" t="s">
        <v>3</v>
      </c>
      <c r="G131" s="231">
        <v>150000</v>
      </c>
      <c r="H131" s="235">
        <v>6</v>
      </c>
      <c r="I131" s="275">
        <f>G131*H131</f>
        <v>900000</v>
      </c>
      <c r="J131" s="44">
        <v>6</v>
      </c>
      <c r="K131" s="43">
        <f>J131*G131</f>
        <v>900000</v>
      </c>
      <c r="L131" s="43">
        <f t="shared" si="26"/>
        <v>0</v>
      </c>
      <c r="M131" s="43">
        <f t="shared" si="27"/>
        <v>0</v>
      </c>
      <c r="N131" s="290"/>
      <c r="O131" s="291">
        <f>N131*G131</f>
        <v>0</v>
      </c>
      <c r="P131" s="67"/>
      <c r="Q131" s="68">
        <f>P131*G131</f>
        <v>0</v>
      </c>
      <c r="R131" s="68">
        <f t="shared" si="17"/>
        <v>0</v>
      </c>
      <c r="S131" s="68">
        <f t="shared" si="18"/>
        <v>0</v>
      </c>
      <c r="T131" s="318">
        <f>H131+N131</f>
        <v>6</v>
      </c>
      <c r="U131" s="319">
        <f>T131*G131</f>
        <v>900000</v>
      </c>
      <c r="V131" s="67">
        <f t="shared" si="32"/>
        <v>6</v>
      </c>
      <c r="W131" s="66">
        <f>V131*G131</f>
        <v>900000</v>
      </c>
      <c r="X131" s="66">
        <f t="shared" si="29"/>
        <v>0</v>
      </c>
      <c r="Y131" s="69">
        <f t="shared" si="30"/>
        <v>0</v>
      </c>
      <c r="Z131" s="342">
        <v>7</v>
      </c>
      <c r="AA131" s="343">
        <f>Z131*G131</f>
        <v>1050000</v>
      </c>
      <c r="AB131" s="343">
        <f t="shared" si="22"/>
        <v>150000</v>
      </c>
      <c r="AC131" s="344">
        <f t="shared" si="23"/>
        <v>0</v>
      </c>
      <c r="AD131" s="39"/>
      <c r="AE131" s="37"/>
      <c r="AF131" s="37"/>
      <c r="AG131" s="42"/>
    </row>
    <row r="132" spans="1:33" s="34" customFormat="1" ht="15">
      <c r="A132" s="166"/>
      <c r="B132" s="61">
        <v>127</v>
      </c>
      <c r="C132" s="62">
        <v>105</v>
      </c>
      <c r="D132" s="62" t="s">
        <v>268</v>
      </c>
      <c r="E132" s="71" t="s">
        <v>267</v>
      </c>
      <c r="F132" s="230" t="s">
        <v>3</v>
      </c>
      <c r="G132" s="231">
        <v>210000</v>
      </c>
      <c r="H132" s="235">
        <v>2</v>
      </c>
      <c r="I132" s="275">
        <f>G132*H132</f>
        <v>420000</v>
      </c>
      <c r="J132" s="44">
        <v>6</v>
      </c>
      <c r="K132" s="43">
        <f>J132*G132</f>
        <v>1260000</v>
      </c>
      <c r="L132" s="43">
        <f t="shared" si="26"/>
        <v>840000</v>
      </c>
      <c r="M132" s="43">
        <f t="shared" si="27"/>
        <v>0</v>
      </c>
      <c r="N132" s="290"/>
      <c r="O132" s="291">
        <f>N132*G132</f>
        <v>0</v>
      </c>
      <c r="P132" s="67"/>
      <c r="Q132" s="68">
        <f>P132*G132</f>
        <v>0</v>
      </c>
      <c r="R132" s="68">
        <f t="shared" si="17"/>
        <v>0</v>
      </c>
      <c r="S132" s="68">
        <f t="shared" si="18"/>
        <v>0</v>
      </c>
      <c r="T132" s="318">
        <f>H132+N132</f>
        <v>2</v>
      </c>
      <c r="U132" s="319">
        <f>T132*G132</f>
        <v>420000</v>
      </c>
      <c r="V132" s="67">
        <f t="shared" si="32"/>
        <v>6</v>
      </c>
      <c r="W132" s="66">
        <f>V132*G132</f>
        <v>1260000</v>
      </c>
      <c r="X132" s="66">
        <f t="shared" si="29"/>
        <v>840000</v>
      </c>
      <c r="Y132" s="69">
        <f t="shared" si="30"/>
        <v>0</v>
      </c>
      <c r="Z132" s="342">
        <v>6</v>
      </c>
      <c r="AA132" s="343">
        <f>Z132*G132</f>
        <v>1260000</v>
      </c>
      <c r="AB132" s="343">
        <f t="shared" si="22"/>
        <v>840000</v>
      </c>
      <c r="AC132" s="344">
        <f t="shared" si="23"/>
        <v>0</v>
      </c>
      <c r="AD132" s="39"/>
      <c r="AE132" s="37"/>
      <c r="AF132" s="37"/>
      <c r="AG132" s="42"/>
    </row>
    <row r="133" spans="1:33" s="34" customFormat="1" ht="15">
      <c r="A133" s="166"/>
      <c r="B133" s="61">
        <v>128</v>
      </c>
      <c r="C133" s="62">
        <v>106</v>
      </c>
      <c r="D133" s="62" t="s">
        <v>266</v>
      </c>
      <c r="E133" s="71" t="s">
        <v>265</v>
      </c>
      <c r="F133" s="230" t="s">
        <v>3</v>
      </c>
      <c r="G133" s="231">
        <v>7000</v>
      </c>
      <c r="H133" s="235">
        <v>6</v>
      </c>
      <c r="I133" s="275">
        <f>G133*H133</f>
        <v>42000</v>
      </c>
      <c r="J133" s="44">
        <v>6</v>
      </c>
      <c r="K133" s="43">
        <f>J133*G133</f>
        <v>42000</v>
      </c>
      <c r="L133" s="43">
        <f t="shared" si="26"/>
        <v>0</v>
      </c>
      <c r="M133" s="43">
        <f t="shared" si="27"/>
        <v>0</v>
      </c>
      <c r="N133" s="290"/>
      <c r="O133" s="291">
        <f>N133*G133</f>
        <v>0</v>
      </c>
      <c r="P133" s="67"/>
      <c r="Q133" s="68">
        <f>P133*G133</f>
        <v>0</v>
      </c>
      <c r="R133" s="68">
        <f t="shared" ref="R133:R196" si="33">IF(Q133&gt;O133,Q133-O133,0)</f>
        <v>0</v>
      </c>
      <c r="S133" s="68">
        <f t="shared" ref="S133:S196" si="34">IF(O133&gt;Q133,O133-Q133,0)</f>
        <v>0</v>
      </c>
      <c r="T133" s="318">
        <f>H133+N133</f>
        <v>6</v>
      </c>
      <c r="U133" s="319">
        <f>T133*G133</f>
        <v>42000</v>
      </c>
      <c r="V133" s="67">
        <f t="shared" si="32"/>
        <v>6</v>
      </c>
      <c r="W133" s="66">
        <f>V133*G133</f>
        <v>42000</v>
      </c>
      <c r="X133" s="66">
        <f t="shared" si="29"/>
        <v>0</v>
      </c>
      <c r="Y133" s="69">
        <f t="shared" si="30"/>
        <v>0</v>
      </c>
      <c r="Z133" s="342">
        <v>7</v>
      </c>
      <c r="AA133" s="343">
        <f>Z133*G133</f>
        <v>49000</v>
      </c>
      <c r="AB133" s="343">
        <f t="shared" ref="AB133:AB196" si="35">IF(AA133&gt;U133,AA133-U133,0)</f>
        <v>7000</v>
      </c>
      <c r="AC133" s="344">
        <f t="shared" ref="AC133:AC196" si="36">IF(U133&gt;AA133,U133-AA133,0)</f>
        <v>0</v>
      </c>
      <c r="AD133" s="39"/>
      <c r="AE133" s="37"/>
      <c r="AF133" s="37"/>
      <c r="AG133" s="42"/>
    </row>
    <row r="134" spans="1:33" s="34" customFormat="1" ht="27.6" customHeight="1">
      <c r="A134" s="166"/>
      <c r="B134" s="61">
        <v>129</v>
      </c>
      <c r="C134" s="62">
        <v>107</v>
      </c>
      <c r="D134" s="62" t="s">
        <v>264</v>
      </c>
      <c r="E134" s="71" t="s">
        <v>263</v>
      </c>
      <c r="F134" s="230" t="s">
        <v>3</v>
      </c>
      <c r="G134" s="231">
        <v>8500</v>
      </c>
      <c r="H134" s="235">
        <v>2</v>
      </c>
      <c r="I134" s="275">
        <f>G134*H134</f>
        <v>17000</v>
      </c>
      <c r="J134" s="44">
        <v>6</v>
      </c>
      <c r="K134" s="43">
        <f>J134*G134</f>
        <v>51000</v>
      </c>
      <c r="L134" s="43">
        <f t="shared" si="26"/>
        <v>34000</v>
      </c>
      <c r="M134" s="43">
        <f t="shared" si="27"/>
        <v>0</v>
      </c>
      <c r="N134" s="290"/>
      <c r="O134" s="291">
        <f>N134*G134</f>
        <v>0</v>
      </c>
      <c r="P134" s="67"/>
      <c r="Q134" s="68">
        <f>P134*G134</f>
        <v>0</v>
      </c>
      <c r="R134" s="68">
        <f t="shared" si="33"/>
        <v>0</v>
      </c>
      <c r="S134" s="68">
        <f t="shared" si="34"/>
        <v>0</v>
      </c>
      <c r="T134" s="318">
        <f>H134+N134</f>
        <v>2</v>
      </c>
      <c r="U134" s="319">
        <f>T134*G134</f>
        <v>17000</v>
      </c>
      <c r="V134" s="67">
        <f t="shared" si="32"/>
        <v>6</v>
      </c>
      <c r="W134" s="66">
        <f>V134*G134</f>
        <v>51000</v>
      </c>
      <c r="X134" s="66">
        <f t="shared" si="29"/>
        <v>34000</v>
      </c>
      <c r="Y134" s="69">
        <f t="shared" si="30"/>
        <v>0</v>
      </c>
      <c r="Z134" s="342">
        <v>6</v>
      </c>
      <c r="AA134" s="343">
        <f>Z134*G134</f>
        <v>51000</v>
      </c>
      <c r="AB134" s="343">
        <f t="shared" si="35"/>
        <v>34000</v>
      </c>
      <c r="AC134" s="344">
        <f t="shared" si="36"/>
        <v>0</v>
      </c>
      <c r="AD134" s="39"/>
      <c r="AE134" s="37"/>
      <c r="AF134" s="37"/>
      <c r="AG134" s="42"/>
    </row>
    <row r="135" spans="1:33" ht="15">
      <c r="B135" s="61">
        <v>130</v>
      </c>
      <c r="C135" s="62">
        <v>216</v>
      </c>
      <c r="D135" s="62" t="s">
        <v>262</v>
      </c>
      <c r="E135" s="71" t="s">
        <v>261</v>
      </c>
      <c r="F135" s="230" t="s">
        <v>3</v>
      </c>
      <c r="G135" s="231">
        <v>1200000</v>
      </c>
      <c r="H135" s="235">
        <v>1</v>
      </c>
      <c r="I135" s="275">
        <f>G135*H135</f>
        <v>1200000</v>
      </c>
      <c r="J135" s="44">
        <v>1</v>
      </c>
      <c r="K135" s="43">
        <f>J135*G135</f>
        <v>1200000</v>
      </c>
      <c r="L135" s="43">
        <f t="shared" si="26"/>
        <v>0</v>
      </c>
      <c r="M135" s="43">
        <f t="shared" si="27"/>
        <v>0</v>
      </c>
      <c r="N135" s="290"/>
      <c r="O135" s="291">
        <f>N135*G135</f>
        <v>0</v>
      </c>
      <c r="P135" s="67"/>
      <c r="Q135" s="68">
        <f>P135*G135</f>
        <v>0</v>
      </c>
      <c r="R135" s="68">
        <f t="shared" si="33"/>
        <v>0</v>
      </c>
      <c r="S135" s="68">
        <f t="shared" si="34"/>
        <v>0</v>
      </c>
      <c r="T135" s="318">
        <f>H135+N135</f>
        <v>1</v>
      </c>
      <c r="U135" s="319">
        <f>T135*G135</f>
        <v>1200000</v>
      </c>
      <c r="V135" s="67">
        <f t="shared" si="32"/>
        <v>1</v>
      </c>
      <c r="W135" s="66">
        <f>V135*G135</f>
        <v>1200000</v>
      </c>
      <c r="X135" s="66">
        <f t="shared" si="29"/>
        <v>0</v>
      </c>
      <c r="Y135" s="69">
        <f t="shared" si="30"/>
        <v>0</v>
      </c>
      <c r="Z135" s="342">
        <v>1</v>
      </c>
      <c r="AA135" s="343">
        <f>Z135*G135</f>
        <v>1200000</v>
      </c>
      <c r="AB135" s="343">
        <f t="shared" si="35"/>
        <v>0</v>
      </c>
      <c r="AC135" s="344">
        <f t="shared" si="36"/>
        <v>0</v>
      </c>
      <c r="AD135" s="39"/>
      <c r="AE135" s="37"/>
      <c r="AF135" s="37"/>
      <c r="AG135" s="42"/>
    </row>
    <row r="136" spans="1:33" ht="15">
      <c r="B136" s="61">
        <v>131</v>
      </c>
      <c r="C136" s="62">
        <v>217</v>
      </c>
      <c r="D136" s="62" t="s">
        <v>260</v>
      </c>
      <c r="E136" s="71" t="s">
        <v>259</v>
      </c>
      <c r="F136" s="230" t="s">
        <v>3</v>
      </c>
      <c r="G136" s="231">
        <v>1000000</v>
      </c>
      <c r="H136" s="235">
        <v>2</v>
      </c>
      <c r="I136" s="275">
        <f>G136*H136</f>
        <v>2000000</v>
      </c>
      <c r="J136" s="44">
        <v>2</v>
      </c>
      <c r="K136" s="43">
        <f>J136*G136</f>
        <v>2000000</v>
      </c>
      <c r="L136" s="43">
        <f t="shared" si="26"/>
        <v>0</v>
      </c>
      <c r="M136" s="43">
        <f t="shared" si="27"/>
        <v>0</v>
      </c>
      <c r="N136" s="290"/>
      <c r="O136" s="291">
        <f>N136*G136</f>
        <v>0</v>
      </c>
      <c r="P136" s="67"/>
      <c r="Q136" s="68">
        <f>P136*G136</f>
        <v>0</v>
      </c>
      <c r="R136" s="68">
        <f t="shared" si="33"/>
        <v>0</v>
      </c>
      <c r="S136" s="68">
        <f t="shared" si="34"/>
        <v>0</v>
      </c>
      <c r="T136" s="318">
        <f>H136+N136</f>
        <v>2</v>
      </c>
      <c r="U136" s="319">
        <f>T136*G136</f>
        <v>2000000</v>
      </c>
      <c r="V136" s="67">
        <f t="shared" si="32"/>
        <v>2</v>
      </c>
      <c r="W136" s="66">
        <f>V136*G136</f>
        <v>2000000</v>
      </c>
      <c r="X136" s="66">
        <f t="shared" si="29"/>
        <v>0</v>
      </c>
      <c r="Y136" s="69">
        <f t="shared" si="30"/>
        <v>0</v>
      </c>
      <c r="Z136" s="342">
        <v>4</v>
      </c>
      <c r="AA136" s="343">
        <f>Z136*G136</f>
        <v>4000000</v>
      </c>
      <c r="AB136" s="343">
        <f t="shared" si="35"/>
        <v>2000000</v>
      </c>
      <c r="AC136" s="344">
        <f t="shared" si="36"/>
        <v>0</v>
      </c>
      <c r="AD136" s="39"/>
      <c r="AE136" s="37"/>
      <c r="AF136" s="37"/>
      <c r="AG136" s="42"/>
    </row>
    <row r="137" spans="1:33" ht="15">
      <c r="B137" s="61">
        <v>132</v>
      </c>
      <c r="C137" s="62">
        <v>218</v>
      </c>
      <c r="D137" s="62" t="s">
        <v>258</v>
      </c>
      <c r="E137" s="71" t="s">
        <v>257</v>
      </c>
      <c r="F137" s="230" t="s">
        <v>3</v>
      </c>
      <c r="G137" s="231">
        <v>900000.00000000012</v>
      </c>
      <c r="H137" s="235">
        <v>1</v>
      </c>
      <c r="I137" s="275">
        <f>G137*H137</f>
        <v>900000.00000000012</v>
      </c>
      <c r="J137" s="44">
        <v>3</v>
      </c>
      <c r="K137" s="43">
        <f>J137*G137</f>
        <v>2700000.0000000005</v>
      </c>
      <c r="L137" s="43">
        <f t="shared" si="26"/>
        <v>1800000.0000000005</v>
      </c>
      <c r="M137" s="43">
        <f t="shared" si="27"/>
        <v>0</v>
      </c>
      <c r="N137" s="290"/>
      <c r="O137" s="291">
        <f>N137*G137</f>
        <v>0</v>
      </c>
      <c r="P137" s="67"/>
      <c r="Q137" s="68">
        <f>P137*G137</f>
        <v>0</v>
      </c>
      <c r="R137" s="68">
        <f t="shared" si="33"/>
        <v>0</v>
      </c>
      <c r="S137" s="68">
        <f t="shared" si="34"/>
        <v>0</v>
      </c>
      <c r="T137" s="318">
        <f>H137+N137</f>
        <v>1</v>
      </c>
      <c r="U137" s="319">
        <f>T137*G137</f>
        <v>900000.00000000012</v>
      </c>
      <c r="V137" s="67">
        <f t="shared" si="32"/>
        <v>3</v>
      </c>
      <c r="W137" s="66">
        <f>V137*G137</f>
        <v>2700000.0000000005</v>
      </c>
      <c r="X137" s="66">
        <f t="shared" si="29"/>
        <v>1800000.0000000005</v>
      </c>
      <c r="Y137" s="69">
        <f t="shared" si="30"/>
        <v>0</v>
      </c>
      <c r="Z137" s="342">
        <v>3</v>
      </c>
      <c r="AA137" s="343">
        <f>Z137*G137</f>
        <v>2700000.0000000005</v>
      </c>
      <c r="AB137" s="343">
        <f t="shared" si="35"/>
        <v>1800000.0000000005</v>
      </c>
      <c r="AC137" s="344">
        <f t="shared" si="36"/>
        <v>0</v>
      </c>
      <c r="AD137" s="39"/>
      <c r="AE137" s="37"/>
      <c r="AF137" s="37"/>
      <c r="AG137" s="42"/>
    </row>
    <row r="138" spans="1:33" ht="15">
      <c r="B138" s="61">
        <v>133</v>
      </c>
      <c r="C138" s="62">
        <v>108</v>
      </c>
      <c r="D138" s="62" t="s">
        <v>256</v>
      </c>
      <c r="E138" s="70" t="s">
        <v>255</v>
      </c>
      <c r="F138" s="230" t="s">
        <v>4</v>
      </c>
      <c r="G138" s="231">
        <v>1425000</v>
      </c>
      <c r="H138" s="232">
        <v>1</v>
      </c>
      <c r="I138" s="275">
        <f>G138*H138</f>
        <v>1425000</v>
      </c>
      <c r="J138" s="44">
        <v>1</v>
      </c>
      <c r="K138" s="43">
        <f>J138*G138</f>
        <v>1425000</v>
      </c>
      <c r="L138" s="43">
        <f t="shared" ref="L138:L169" si="37">IF(K138&gt;I138,K138-I138,0)</f>
        <v>0</v>
      </c>
      <c r="M138" s="43">
        <f t="shared" ref="M138:M169" si="38">IF(I138&gt;K138,I138-K138,0)</f>
        <v>0</v>
      </c>
      <c r="N138" s="290"/>
      <c r="O138" s="291">
        <f>N138*G138</f>
        <v>0</v>
      </c>
      <c r="P138" s="67"/>
      <c r="Q138" s="68">
        <f>P138*G138</f>
        <v>0</v>
      </c>
      <c r="R138" s="68">
        <f t="shared" si="33"/>
        <v>0</v>
      </c>
      <c r="S138" s="68">
        <f t="shared" si="34"/>
        <v>0</v>
      </c>
      <c r="T138" s="318">
        <f>H138+N138</f>
        <v>1</v>
      </c>
      <c r="U138" s="319">
        <f>T138*G138</f>
        <v>1425000</v>
      </c>
      <c r="V138" s="67">
        <f t="shared" si="32"/>
        <v>1</v>
      </c>
      <c r="W138" s="66">
        <f>V138*G138</f>
        <v>1425000</v>
      </c>
      <c r="X138" s="66">
        <f t="shared" ref="X138:X169" si="39">IF(W138&gt;U138,W138-U138,0)</f>
        <v>0</v>
      </c>
      <c r="Y138" s="69">
        <f t="shared" ref="Y138:Y169" si="40">IF(U138&gt;W138,U138-W138,0)</f>
        <v>0</v>
      </c>
      <c r="Z138" s="342">
        <v>1</v>
      </c>
      <c r="AA138" s="343">
        <f>Z138*G138</f>
        <v>1425000</v>
      </c>
      <c r="AB138" s="343">
        <f t="shared" si="35"/>
        <v>0</v>
      </c>
      <c r="AC138" s="344">
        <f t="shared" si="36"/>
        <v>0</v>
      </c>
      <c r="AD138" s="39"/>
      <c r="AE138" s="37"/>
      <c r="AF138" s="37"/>
      <c r="AG138" s="42"/>
    </row>
    <row r="139" spans="1:33" ht="15">
      <c r="B139" s="61">
        <v>134</v>
      </c>
      <c r="C139" s="62">
        <v>109</v>
      </c>
      <c r="D139" s="62" t="s">
        <v>254</v>
      </c>
      <c r="E139" s="70" t="s">
        <v>253</v>
      </c>
      <c r="F139" s="230" t="s">
        <v>4</v>
      </c>
      <c r="G139" s="231">
        <v>1400000</v>
      </c>
      <c r="H139" s="232">
        <v>1</v>
      </c>
      <c r="I139" s="275">
        <f>G139*H139</f>
        <v>1400000</v>
      </c>
      <c r="J139" s="44">
        <v>1</v>
      </c>
      <c r="K139" s="43">
        <f>J139*G139</f>
        <v>1400000</v>
      </c>
      <c r="L139" s="43">
        <f t="shared" si="37"/>
        <v>0</v>
      </c>
      <c r="M139" s="43">
        <f t="shared" si="38"/>
        <v>0</v>
      </c>
      <c r="N139" s="290"/>
      <c r="O139" s="291">
        <f>N139*G139</f>
        <v>0</v>
      </c>
      <c r="P139" s="67"/>
      <c r="Q139" s="68">
        <f>P139*G139</f>
        <v>0</v>
      </c>
      <c r="R139" s="68">
        <f t="shared" si="33"/>
        <v>0</v>
      </c>
      <c r="S139" s="68">
        <f t="shared" si="34"/>
        <v>0</v>
      </c>
      <c r="T139" s="318">
        <f>H139+N139</f>
        <v>1</v>
      </c>
      <c r="U139" s="319">
        <f>T139*G139</f>
        <v>1400000</v>
      </c>
      <c r="V139" s="67">
        <f t="shared" si="32"/>
        <v>1</v>
      </c>
      <c r="W139" s="66">
        <f>V139*G139</f>
        <v>1400000</v>
      </c>
      <c r="X139" s="66">
        <f t="shared" si="39"/>
        <v>0</v>
      </c>
      <c r="Y139" s="69">
        <f t="shared" si="40"/>
        <v>0</v>
      </c>
      <c r="Z139" s="342">
        <v>1</v>
      </c>
      <c r="AA139" s="343">
        <f>Z139*G139</f>
        <v>1400000</v>
      </c>
      <c r="AB139" s="343">
        <f t="shared" si="35"/>
        <v>0</v>
      </c>
      <c r="AC139" s="344">
        <f t="shared" si="36"/>
        <v>0</v>
      </c>
      <c r="AD139" s="39"/>
      <c r="AE139" s="37"/>
      <c r="AF139" s="37"/>
      <c r="AG139" s="42"/>
    </row>
    <row r="140" spans="1:33" ht="15">
      <c r="B140" s="61">
        <v>135</v>
      </c>
      <c r="C140" s="62">
        <v>219</v>
      </c>
      <c r="D140" s="62" t="s">
        <v>252</v>
      </c>
      <c r="E140" s="70" t="s">
        <v>251</v>
      </c>
      <c r="F140" s="230" t="s">
        <v>3</v>
      </c>
      <c r="G140" s="231">
        <v>27000</v>
      </c>
      <c r="H140" s="232">
        <v>6</v>
      </c>
      <c r="I140" s="275">
        <f>G140*H140</f>
        <v>162000</v>
      </c>
      <c r="J140" s="44">
        <v>6</v>
      </c>
      <c r="K140" s="43">
        <f>J140*G140</f>
        <v>162000</v>
      </c>
      <c r="L140" s="43">
        <f t="shared" si="37"/>
        <v>0</v>
      </c>
      <c r="M140" s="43">
        <f t="shared" si="38"/>
        <v>0</v>
      </c>
      <c r="N140" s="290"/>
      <c r="O140" s="291">
        <f>N140*G140</f>
        <v>0</v>
      </c>
      <c r="P140" s="67"/>
      <c r="Q140" s="68">
        <f>P140*G140</f>
        <v>0</v>
      </c>
      <c r="R140" s="68">
        <f t="shared" si="33"/>
        <v>0</v>
      </c>
      <c r="S140" s="68">
        <f t="shared" si="34"/>
        <v>0</v>
      </c>
      <c r="T140" s="318">
        <f>H140+N140</f>
        <v>6</v>
      </c>
      <c r="U140" s="319">
        <f>T140*G140</f>
        <v>162000</v>
      </c>
      <c r="V140" s="67">
        <f t="shared" si="32"/>
        <v>6</v>
      </c>
      <c r="W140" s="66">
        <f>V140*G140</f>
        <v>162000</v>
      </c>
      <c r="X140" s="66">
        <f t="shared" si="39"/>
        <v>0</v>
      </c>
      <c r="Y140" s="69">
        <f t="shared" si="40"/>
        <v>0</v>
      </c>
      <c r="Z140" s="342">
        <v>6</v>
      </c>
      <c r="AA140" s="343">
        <f>Z140*G140</f>
        <v>162000</v>
      </c>
      <c r="AB140" s="343">
        <f t="shared" si="35"/>
        <v>0</v>
      </c>
      <c r="AC140" s="344">
        <f t="shared" si="36"/>
        <v>0</v>
      </c>
      <c r="AD140" s="39"/>
      <c r="AE140" s="37"/>
      <c r="AF140" s="37"/>
      <c r="AG140" s="42"/>
    </row>
    <row r="141" spans="1:33" ht="28.8">
      <c r="B141" s="61">
        <v>136</v>
      </c>
      <c r="C141" s="62">
        <v>110</v>
      </c>
      <c r="D141" s="62" t="s">
        <v>250</v>
      </c>
      <c r="E141" s="70" t="s">
        <v>249</v>
      </c>
      <c r="F141" s="230" t="s">
        <v>3</v>
      </c>
      <c r="G141" s="231">
        <v>16000</v>
      </c>
      <c r="H141" s="232">
        <v>6</v>
      </c>
      <c r="I141" s="275">
        <f>G141*H141</f>
        <v>96000</v>
      </c>
      <c r="J141" s="44">
        <v>6</v>
      </c>
      <c r="K141" s="43">
        <f>J141*G141</f>
        <v>96000</v>
      </c>
      <c r="L141" s="43">
        <f t="shared" si="37"/>
        <v>0</v>
      </c>
      <c r="M141" s="43">
        <f t="shared" si="38"/>
        <v>0</v>
      </c>
      <c r="N141" s="290"/>
      <c r="O141" s="291">
        <f>N141*G141</f>
        <v>0</v>
      </c>
      <c r="P141" s="67"/>
      <c r="Q141" s="68">
        <f>P141*G141</f>
        <v>0</v>
      </c>
      <c r="R141" s="68">
        <f t="shared" si="33"/>
        <v>0</v>
      </c>
      <c r="S141" s="68">
        <f t="shared" si="34"/>
        <v>0</v>
      </c>
      <c r="T141" s="318">
        <f>H141+N141</f>
        <v>6</v>
      </c>
      <c r="U141" s="319">
        <f>T141*G141</f>
        <v>96000</v>
      </c>
      <c r="V141" s="67">
        <f t="shared" si="32"/>
        <v>6</v>
      </c>
      <c r="W141" s="66">
        <f>V141*G141</f>
        <v>96000</v>
      </c>
      <c r="X141" s="66">
        <f t="shared" si="39"/>
        <v>0</v>
      </c>
      <c r="Y141" s="69">
        <f t="shared" si="40"/>
        <v>0</v>
      </c>
      <c r="Z141" s="342">
        <v>6</v>
      </c>
      <c r="AA141" s="343">
        <f>Z141*G141</f>
        <v>96000</v>
      </c>
      <c r="AB141" s="343">
        <f t="shared" si="35"/>
        <v>0</v>
      </c>
      <c r="AC141" s="344">
        <f t="shared" si="36"/>
        <v>0</v>
      </c>
      <c r="AD141" s="39"/>
      <c r="AE141" s="37"/>
      <c r="AF141" s="37"/>
      <c r="AG141" s="42"/>
    </row>
    <row r="142" spans="1:33" ht="15">
      <c r="B142" s="61">
        <v>137</v>
      </c>
      <c r="C142" s="62">
        <v>111</v>
      </c>
      <c r="D142" s="62" t="s">
        <v>248</v>
      </c>
      <c r="E142" s="70" t="s">
        <v>247</v>
      </c>
      <c r="F142" s="230" t="s">
        <v>3</v>
      </c>
      <c r="G142" s="231">
        <v>11000.000000000002</v>
      </c>
      <c r="H142" s="232">
        <v>10</v>
      </c>
      <c r="I142" s="275">
        <f>G142*H142</f>
        <v>110000.00000000001</v>
      </c>
      <c r="J142" s="44">
        <v>10</v>
      </c>
      <c r="K142" s="43">
        <f>J142*G142</f>
        <v>110000.00000000001</v>
      </c>
      <c r="L142" s="43">
        <f t="shared" si="37"/>
        <v>0</v>
      </c>
      <c r="M142" s="43">
        <f t="shared" si="38"/>
        <v>0</v>
      </c>
      <c r="N142" s="290"/>
      <c r="O142" s="291">
        <f>N142*G142</f>
        <v>0</v>
      </c>
      <c r="P142" s="67"/>
      <c r="Q142" s="68">
        <f>P142*G142</f>
        <v>0</v>
      </c>
      <c r="R142" s="68">
        <f t="shared" si="33"/>
        <v>0</v>
      </c>
      <c r="S142" s="68">
        <f t="shared" si="34"/>
        <v>0</v>
      </c>
      <c r="T142" s="318">
        <f>H142+N142</f>
        <v>10</v>
      </c>
      <c r="U142" s="319">
        <f>T142*G142</f>
        <v>110000.00000000001</v>
      </c>
      <c r="V142" s="67">
        <f t="shared" si="32"/>
        <v>10</v>
      </c>
      <c r="W142" s="66">
        <f>V142*G142</f>
        <v>110000.00000000001</v>
      </c>
      <c r="X142" s="66">
        <f t="shared" si="39"/>
        <v>0</v>
      </c>
      <c r="Y142" s="69">
        <f t="shared" si="40"/>
        <v>0</v>
      </c>
      <c r="Z142" s="342">
        <v>10</v>
      </c>
      <c r="AA142" s="343">
        <f>Z142*G142</f>
        <v>110000.00000000001</v>
      </c>
      <c r="AB142" s="343">
        <f t="shared" si="35"/>
        <v>0</v>
      </c>
      <c r="AC142" s="344">
        <f t="shared" si="36"/>
        <v>0</v>
      </c>
      <c r="AD142" s="39"/>
      <c r="AE142" s="37"/>
      <c r="AF142" s="37"/>
      <c r="AG142" s="42"/>
    </row>
    <row r="143" spans="1:33" ht="15">
      <c r="B143" s="61">
        <v>138</v>
      </c>
      <c r="C143" s="62">
        <v>112</v>
      </c>
      <c r="D143" s="62" t="s">
        <v>246</v>
      </c>
      <c r="E143" s="70" t="s">
        <v>245</v>
      </c>
      <c r="F143" s="230" t="s">
        <v>3</v>
      </c>
      <c r="G143" s="231">
        <v>22500</v>
      </c>
      <c r="H143" s="232">
        <v>10</v>
      </c>
      <c r="I143" s="275">
        <f>G143*H143</f>
        <v>225000</v>
      </c>
      <c r="J143" s="44">
        <v>10</v>
      </c>
      <c r="K143" s="43">
        <f>J143*G143</f>
        <v>225000</v>
      </c>
      <c r="L143" s="43">
        <f t="shared" si="37"/>
        <v>0</v>
      </c>
      <c r="M143" s="43">
        <f t="shared" si="38"/>
        <v>0</v>
      </c>
      <c r="N143" s="290"/>
      <c r="O143" s="291">
        <f>N143*G143</f>
        <v>0</v>
      </c>
      <c r="P143" s="67"/>
      <c r="Q143" s="68">
        <f>P143*G143</f>
        <v>0</v>
      </c>
      <c r="R143" s="68">
        <f t="shared" si="33"/>
        <v>0</v>
      </c>
      <c r="S143" s="68">
        <f t="shared" si="34"/>
        <v>0</v>
      </c>
      <c r="T143" s="318">
        <f>H143+N143</f>
        <v>10</v>
      </c>
      <c r="U143" s="319">
        <f>T143*G143</f>
        <v>225000</v>
      </c>
      <c r="V143" s="67">
        <f t="shared" si="32"/>
        <v>10</v>
      </c>
      <c r="W143" s="66">
        <f>V143*G143</f>
        <v>225000</v>
      </c>
      <c r="X143" s="66">
        <f t="shared" si="39"/>
        <v>0</v>
      </c>
      <c r="Y143" s="69">
        <f t="shared" si="40"/>
        <v>0</v>
      </c>
      <c r="Z143" s="342">
        <v>10</v>
      </c>
      <c r="AA143" s="343">
        <f>Z143*G143</f>
        <v>225000</v>
      </c>
      <c r="AB143" s="343">
        <f t="shared" si="35"/>
        <v>0</v>
      </c>
      <c r="AC143" s="344">
        <f t="shared" si="36"/>
        <v>0</v>
      </c>
      <c r="AD143" s="39"/>
      <c r="AE143" s="37"/>
      <c r="AF143" s="37"/>
      <c r="AG143" s="42"/>
    </row>
    <row r="144" spans="1:33" ht="28.8">
      <c r="B144" s="61">
        <v>139</v>
      </c>
      <c r="C144" s="62">
        <v>113</v>
      </c>
      <c r="D144" s="62" t="s">
        <v>244</v>
      </c>
      <c r="E144" s="70" t="s">
        <v>243</v>
      </c>
      <c r="F144" s="230" t="s">
        <v>3</v>
      </c>
      <c r="G144" s="231">
        <v>2000</v>
      </c>
      <c r="H144" s="232">
        <v>150</v>
      </c>
      <c r="I144" s="275">
        <f>G144*H144</f>
        <v>300000</v>
      </c>
      <c r="J144" s="44">
        <v>150</v>
      </c>
      <c r="K144" s="43">
        <f>J144*G144</f>
        <v>300000</v>
      </c>
      <c r="L144" s="43">
        <f t="shared" si="37"/>
        <v>0</v>
      </c>
      <c r="M144" s="43">
        <f t="shared" si="38"/>
        <v>0</v>
      </c>
      <c r="N144" s="290"/>
      <c r="O144" s="291">
        <f>N144*G144</f>
        <v>0</v>
      </c>
      <c r="P144" s="67"/>
      <c r="Q144" s="68">
        <f>P144*G144</f>
        <v>0</v>
      </c>
      <c r="R144" s="68">
        <f t="shared" si="33"/>
        <v>0</v>
      </c>
      <c r="S144" s="68">
        <f t="shared" si="34"/>
        <v>0</v>
      </c>
      <c r="T144" s="318">
        <f>H144+N144</f>
        <v>150</v>
      </c>
      <c r="U144" s="319">
        <f>T144*G144</f>
        <v>300000</v>
      </c>
      <c r="V144" s="67">
        <f t="shared" si="32"/>
        <v>150</v>
      </c>
      <c r="W144" s="66">
        <f>V144*G144</f>
        <v>300000</v>
      </c>
      <c r="X144" s="66">
        <f t="shared" si="39"/>
        <v>0</v>
      </c>
      <c r="Y144" s="69">
        <f t="shared" si="40"/>
        <v>0</v>
      </c>
      <c r="Z144" s="342">
        <v>150</v>
      </c>
      <c r="AA144" s="343">
        <f>Z144*G144</f>
        <v>300000</v>
      </c>
      <c r="AB144" s="343">
        <f t="shared" si="35"/>
        <v>0</v>
      </c>
      <c r="AC144" s="344">
        <f t="shared" si="36"/>
        <v>0</v>
      </c>
      <c r="AD144" s="39"/>
      <c r="AE144" s="37"/>
      <c r="AF144" s="37"/>
      <c r="AG144" s="42"/>
    </row>
    <row r="145" spans="2:33" ht="15">
      <c r="B145" s="61">
        <v>140</v>
      </c>
      <c r="C145" s="62">
        <v>220</v>
      </c>
      <c r="D145" s="62" t="s">
        <v>242</v>
      </c>
      <c r="E145" s="70" t="s">
        <v>241</v>
      </c>
      <c r="F145" s="230" t="s">
        <v>0</v>
      </c>
      <c r="G145" s="231">
        <v>29000.000000000004</v>
      </c>
      <c r="H145" s="232">
        <v>6</v>
      </c>
      <c r="I145" s="275">
        <f>G145*H145</f>
        <v>174000.00000000003</v>
      </c>
      <c r="J145" s="44">
        <v>3</v>
      </c>
      <c r="K145" s="43">
        <f>J145*G145</f>
        <v>87000.000000000015</v>
      </c>
      <c r="L145" s="43">
        <f t="shared" si="37"/>
        <v>0</v>
      </c>
      <c r="M145" s="43">
        <f t="shared" si="38"/>
        <v>87000.000000000015</v>
      </c>
      <c r="N145" s="290"/>
      <c r="O145" s="291">
        <f>N145*G145</f>
        <v>0</v>
      </c>
      <c r="P145" s="67"/>
      <c r="Q145" s="68">
        <f>P145*G145</f>
        <v>0</v>
      </c>
      <c r="R145" s="68">
        <f t="shared" si="33"/>
        <v>0</v>
      </c>
      <c r="S145" s="68">
        <f t="shared" si="34"/>
        <v>0</v>
      </c>
      <c r="T145" s="318">
        <f>H145+N145</f>
        <v>6</v>
      </c>
      <c r="U145" s="319">
        <f>T145*G145</f>
        <v>174000.00000000003</v>
      </c>
      <c r="V145" s="67">
        <f t="shared" si="32"/>
        <v>3</v>
      </c>
      <c r="W145" s="66">
        <f>V145*G145</f>
        <v>87000.000000000015</v>
      </c>
      <c r="X145" s="66">
        <f t="shared" si="39"/>
        <v>0</v>
      </c>
      <c r="Y145" s="69">
        <f t="shared" si="40"/>
        <v>87000.000000000015</v>
      </c>
      <c r="Z145" s="342">
        <v>13.8</v>
      </c>
      <c r="AA145" s="343">
        <f>Z145*G145</f>
        <v>400200.00000000006</v>
      </c>
      <c r="AB145" s="343">
        <f t="shared" si="35"/>
        <v>226200.00000000003</v>
      </c>
      <c r="AC145" s="344">
        <f t="shared" si="36"/>
        <v>0</v>
      </c>
      <c r="AD145" s="39"/>
      <c r="AE145" s="37"/>
      <c r="AF145" s="37"/>
      <c r="AG145" s="42"/>
    </row>
    <row r="146" spans="2:33" ht="15">
      <c r="B146" s="61">
        <v>141</v>
      </c>
      <c r="C146" s="62">
        <v>221</v>
      </c>
      <c r="D146" s="62" t="s">
        <v>240</v>
      </c>
      <c r="E146" s="70" t="s">
        <v>239</v>
      </c>
      <c r="F146" s="230" t="s">
        <v>4</v>
      </c>
      <c r="G146" s="231">
        <v>1000000</v>
      </c>
      <c r="H146" s="232">
        <v>1</v>
      </c>
      <c r="I146" s="275">
        <f>G146*H146</f>
        <v>1000000</v>
      </c>
      <c r="J146" s="44">
        <v>1</v>
      </c>
      <c r="K146" s="43">
        <f>J146*G146</f>
        <v>1000000</v>
      </c>
      <c r="L146" s="43">
        <f t="shared" si="37"/>
        <v>0</v>
      </c>
      <c r="M146" s="43">
        <f t="shared" si="38"/>
        <v>0</v>
      </c>
      <c r="N146" s="290"/>
      <c r="O146" s="291">
        <f>N146*G146</f>
        <v>0</v>
      </c>
      <c r="P146" s="67"/>
      <c r="Q146" s="68">
        <f>P146*G146</f>
        <v>0</v>
      </c>
      <c r="R146" s="68">
        <f t="shared" si="33"/>
        <v>0</v>
      </c>
      <c r="S146" s="68">
        <f t="shared" si="34"/>
        <v>0</v>
      </c>
      <c r="T146" s="318">
        <f>H146+N146</f>
        <v>1</v>
      </c>
      <c r="U146" s="319">
        <f>T146*G146</f>
        <v>1000000</v>
      </c>
      <c r="V146" s="67">
        <f t="shared" si="32"/>
        <v>1</v>
      </c>
      <c r="W146" s="66">
        <f>V146*G146</f>
        <v>1000000</v>
      </c>
      <c r="X146" s="66">
        <f t="shared" si="39"/>
        <v>0</v>
      </c>
      <c r="Y146" s="69">
        <f t="shared" si="40"/>
        <v>0</v>
      </c>
      <c r="Z146" s="342">
        <v>1</v>
      </c>
      <c r="AA146" s="343">
        <f>Z146*G146</f>
        <v>1000000</v>
      </c>
      <c r="AB146" s="343">
        <f t="shared" si="35"/>
        <v>0</v>
      </c>
      <c r="AC146" s="344">
        <f t="shared" si="36"/>
        <v>0</v>
      </c>
      <c r="AD146" s="39"/>
      <c r="AE146" s="37"/>
      <c r="AF146" s="37"/>
      <c r="AG146" s="42"/>
    </row>
    <row r="147" spans="2:33" ht="15">
      <c r="B147" s="61">
        <v>142</v>
      </c>
      <c r="C147" s="62">
        <v>114</v>
      </c>
      <c r="D147" s="62" t="s">
        <v>238</v>
      </c>
      <c r="E147" s="70" t="s">
        <v>13</v>
      </c>
      <c r="F147" s="230" t="s">
        <v>4</v>
      </c>
      <c r="G147" s="231">
        <v>1250000</v>
      </c>
      <c r="H147" s="232">
        <v>1</v>
      </c>
      <c r="I147" s="275">
        <f>G147*H147</f>
        <v>1250000</v>
      </c>
      <c r="J147" s="44">
        <v>1</v>
      </c>
      <c r="K147" s="43">
        <f>J147*G147</f>
        <v>1250000</v>
      </c>
      <c r="L147" s="43">
        <f t="shared" si="37"/>
        <v>0</v>
      </c>
      <c r="M147" s="43">
        <f t="shared" si="38"/>
        <v>0</v>
      </c>
      <c r="N147" s="290"/>
      <c r="O147" s="291">
        <f>N147*G147</f>
        <v>0</v>
      </c>
      <c r="P147" s="67"/>
      <c r="Q147" s="68">
        <f>P147*G147</f>
        <v>0</v>
      </c>
      <c r="R147" s="68">
        <f t="shared" si="33"/>
        <v>0</v>
      </c>
      <c r="S147" s="68">
        <f t="shared" si="34"/>
        <v>0</v>
      </c>
      <c r="T147" s="318">
        <f>H147+N147</f>
        <v>1</v>
      </c>
      <c r="U147" s="319">
        <f>T147*G147</f>
        <v>1250000</v>
      </c>
      <c r="V147" s="67">
        <f t="shared" si="32"/>
        <v>1</v>
      </c>
      <c r="W147" s="66">
        <f>V147*G147</f>
        <v>1250000</v>
      </c>
      <c r="X147" s="66">
        <f t="shared" si="39"/>
        <v>0</v>
      </c>
      <c r="Y147" s="69">
        <f t="shared" si="40"/>
        <v>0</v>
      </c>
      <c r="Z147" s="342">
        <v>1</v>
      </c>
      <c r="AA147" s="343">
        <f>Z147*G147</f>
        <v>1250000</v>
      </c>
      <c r="AB147" s="343">
        <f t="shared" si="35"/>
        <v>0</v>
      </c>
      <c r="AC147" s="344">
        <f t="shared" si="36"/>
        <v>0</v>
      </c>
      <c r="AD147" s="39"/>
      <c r="AE147" s="37"/>
      <c r="AF147" s="37"/>
      <c r="AG147" s="42"/>
    </row>
    <row r="148" spans="2:33" ht="15">
      <c r="B148" s="61">
        <v>143</v>
      </c>
      <c r="C148" s="62">
        <v>115</v>
      </c>
      <c r="D148" s="62" t="s">
        <v>237</v>
      </c>
      <c r="E148" s="70" t="s">
        <v>236</v>
      </c>
      <c r="F148" s="230" t="s">
        <v>3</v>
      </c>
      <c r="G148" s="231">
        <v>300000</v>
      </c>
      <c r="H148" s="232">
        <v>2</v>
      </c>
      <c r="I148" s="275">
        <f>G148*H148</f>
        <v>600000</v>
      </c>
      <c r="J148" s="44">
        <v>3</v>
      </c>
      <c r="K148" s="43">
        <f>J148*G148</f>
        <v>900000</v>
      </c>
      <c r="L148" s="43">
        <f t="shared" si="37"/>
        <v>300000</v>
      </c>
      <c r="M148" s="43">
        <f t="shared" si="38"/>
        <v>0</v>
      </c>
      <c r="N148" s="290"/>
      <c r="O148" s="291">
        <f>N148*G148</f>
        <v>0</v>
      </c>
      <c r="P148" s="67"/>
      <c r="Q148" s="68">
        <f>P148*G148</f>
        <v>0</v>
      </c>
      <c r="R148" s="68">
        <f t="shared" si="33"/>
        <v>0</v>
      </c>
      <c r="S148" s="68">
        <f t="shared" si="34"/>
        <v>0</v>
      </c>
      <c r="T148" s="318">
        <f>H148+N148</f>
        <v>2</v>
      </c>
      <c r="U148" s="319">
        <f>T148*G148</f>
        <v>600000</v>
      </c>
      <c r="V148" s="67">
        <f t="shared" si="32"/>
        <v>3</v>
      </c>
      <c r="W148" s="66">
        <f>V148*G148</f>
        <v>900000</v>
      </c>
      <c r="X148" s="66">
        <f t="shared" si="39"/>
        <v>300000</v>
      </c>
      <c r="Y148" s="69">
        <f t="shared" si="40"/>
        <v>0</v>
      </c>
      <c r="Z148" s="342">
        <v>3</v>
      </c>
      <c r="AA148" s="343">
        <f>Z148*G148</f>
        <v>900000</v>
      </c>
      <c r="AB148" s="343">
        <f t="shared" si="35"/>
        <v>300000</v>
      </c>
      <c r="AC148" s="344">
        <f t="shared" si="36"/>
        <v>0</v>
      </c>
      <c r="AD148" s="39"/>
      <c r="AE148" s="37"/>
      <c r="AF148" s="37"/>
      <c r="AG148" s="42"/>
    </row>
    <row r="149" spans="2:33" ht="72">
      <c r="B149" s="61">
        <v>144</v>
      </c>
      <c r="C149" s="62">
        <v>116</v>
      </c>
      <c r="D149" s="62" t="s">
        <v>235</v>
      </c>
      <c r="E149" s="70" t="s">
        <v>234</v>
      </c>
      <c r="F149" s="230" t="s">
        <v>25</v>
      </c>
      <c r="G149" s="231">
        <v>5400</v>
      </c>
      <c r="H149" s="232">
        <v>10</v>
      </c>
      <c r="I149" s="275">
        <f>G149*H149</f>
        <v>54000</v>
      </c>
      <c r="J149" s="44">
        <v>5.95</v>
      </c>
      <c r="K149" s="43">
        <f>J149*G149</f>
        <v>32130</v>
      </c>
      <c r="L149" s="43">
        <f t="shared" si="37"/>
        <v>0</v>
      </c>
      <c r="M149" s="43">
        <f t="shared" si="38"/>
        <v>21870</v>
      </c>
      <c r="N149" s="290"/>
      <c r="O149" s="291">
        <f>N149*G149</f>
        <v>0</v>
      </c>
      <c r="P149" s="67"/>
      <c r="Q149" s="68">
        <f>P149*G149</f>
        <v>0</v>
      </c>
      <c r="R149" s="68">
        <f t="shared" si="33"/>
        <v>0</v>
      </c>
      <c r="S149" s="68">
        <f t="shared" si="34"/>
        <v>0</v>
      </c>
      <c r="T149" s="318">
        <f>H149+N149</f>
        <v>10</v>
      </c>
      <c r="U149" s="319">
        <f>T149*G149</f>
        <v>54000</v>
      </c>
      <c r="V149" s="67">
        <f t="shared" si="32"/>
        <v>5.95</v>
      </c>
      <c r="W149" s="66">
        <f>V149*G149</f>
        <v>32130</v>
      </c>
      <c r="X149" s="66">
        <f t="shared" si="39"/>
        <v>0</v>
      </c>
      <c r="Y149" s="69">
        <f t="shared" si="40"/>
        <v>21870</v>
      </c>
      <c r="Z149" s="342">
        <v>10</v>
      </c>
      <c r="AA149" s="343">
        <f>Z149*G149</f>
        <v>54000</v>
      </c>
      <c r="AB149" s="343">
        <f t="shared" si="35"/>
        <v>0</v>
      </c>
      <c r="AC149" s="344">
        <f t="shared" si="36"/>
        <v>0</v>
      </c>
      <c r="AD149" s="39"/>
      <c r="AE149" s="37"/>
      <c r="AF149" s="37"/>
      <c r="AG149" s="42"/>
    </row>
    <row r="150" spans="2:33" ht="72">
      <c r="B150" s="61">
        <v>145</v>
      </c>
      <c r="C150" s="62">
        <v>117</v>
      </c>
      <c r="D150" s="62" t="s">
        <v>233</v>
      </c>
      <c r="E150" s="70" t="s">
        <v>232</v>
      </c>
      <c r="F150" s="230" t="s">
        <v>25</v>
      </c>
      <c r="G150" s="231">
        <v>4500</v>
      </c>
      <c r="H150" s="232">
        <v>1.5</v>
      </c>
      <c r="I150" s="275">
        <f>G150*H150</f>
        <v>6750</v>
      </c>
      <c r="J150" s="44">
        <v>49.43</v>
      </c>
      <c r="K150" s="43">
        <f>J150*G150</f>
        <v>222435</v>
      </c>
      <c r="L150" s="43">
        <f t="shared" si="37"/>
        <v>215685</v>
      </c>
      <c r="M150" s="43">
        <f t="shared" si="38"/>
        <v>0</v>
      </c>
      <c r="N150" s="290"/>
      <c r="O150" s="291">
        <f>N150*G150</f>
        <v>0</v>
      </c>
      <c r="P150" s="67"/>
      <c r="Q150" s="68">
        <f>P150*G150</f>
        <v>0</v>
      </c>
      <c r="R150" s="68">
        <f t="shared" si="33"/>
        <v>0</v>
      </c>
      <c r="S150" s="68">
        <f t="shared" si="34"/>
        <v>0</v>
      </c>
      <c r="T150" s="318">
        <f>H150+N150</f>
        <v>1.5</v>
      </c>
      <c r="U150" s="319">
        <f>T150*G150</f>
        <v>6750</v>
      </c>
      <c r="V150" s="67">
        <f t="shared" si="32"/>
        <v>49.43</v>
      </c>
      <c r="W150" s="66">
        <f>V150*G150</f>
        <v>222435</v>
      </c>
      <c r="X150" s="66">
        <f t="shared" si="39"/>
        <v>215685</v>
      </c>
      <c r="Y150" s="69">
        <f t="shared" si="40"/>
        <v>0</v>
      </c>
      <c r="Z150" s="342">
        <f>V150*1.05</f>
        <v>51.901499999999999</v>
      </c>
      <c r="AA150" s="343">
        <f>Z150*G150</f>
        <v>233556.75</v>
      </c>
      <c r="AB150" s="343">
        <f t="shared" si="35"/>
        <v>226806.75</v>
      </c>
      <c r="AC150" s="344">
        <f t="shared" si="36"/>
        <v>0</v>
      </c>
      <c r="AD150" s="39"/>
      <c r="AE150" s="37"/>
      <c r="AF150" s="37"/>
      <c r="AG150" s="42"/>
    </row>
    <row r="151" spans="2:33" ht="72">
      <c r="B151" s="61">
        <v>146</v>
      </c>
      <c r="C151" s="62">
        <v>118</v>
      </c>
      <c r="D151" s="62" t="s">
        <v>231</v>
      </c>
      <c r="E151" s="70" t="s">
        <v>230</v>
      </c>
      <c r="F151" s="230" t="s">
        <v>25</v>
      </c>
      <c r="G151" s="231">
        <v>900</v>
      </c>
      <c r="H151" s="232">
        <v>118</v>
      </c>
      <c r="I151" s="275">
        <f>G151*H151</f>
        <v>106200</v>
      </c>
      <c r="J151" s="44">
        <v>145.41999999999999</v>
      </c>
      <c r="K151" s="43">
        <f>J151*G151</f>
        <v>130877.99999999999</v>
      </c>
      <c r="L151" s="43">
        <f t="shared" si="37"/>
        <v>24677.999999999985</v>
      </c>
      <c r="M151" s="43">
        <f t="shared" si="38"/>
        <v>0</v>
      </c>
      <c r="N151" s="290"/>
      <c r="O151" s="291">
        <f>N151*G151</f>
        <v>0</v>
      </c>
      <c r="P151" s="67"/>
      <c r="Q151" s="68">
        <f>P151*G151</f>
        <v>0</v>
      </c>
      <c r="R151" s="68">
        <f t="shared" si="33"/>
        <v>0</v>
      </c>
      <c r="S151" s="68">
        <f t="shared" si="34"/>
        <v>0</v>
      </c>
      <c r="T151" s="318">
        <f>H151+N151</f>
        <v>118</v>
      </c>
      <c r="U151" s="319">
        <f>T151*G151</f>
        <v>106200</v>
      </c>
      <c r="V151" s="67">
        <f t="shared" si="32"/>
        <v>145.41999999999999</v>
      </c>
      <c r="W151" s="66">
        <f>V151*G151</f>
        <v>130877.99999999999</v>
      </c>
      <c r="X151" s="66">
        <f t="shared" si="39"/>
        <v>24677.999999999985</v>
      </c>
      <c r="Y151" s="69">
        <f t="shared" si="40"/>
        <v>0</v>
      </c>
      <c r="Z151" s="342">
        <f>V151*1.05</f>
        <v>152.691</v>
      </c>
      <c r="AA151" s="343">
        <f>Z151*G151</f>
        <v>137421.9</v>
      </c>
      <c r="AB151" s="343">
        <f t="shared" si="35"/>
        <v>31221.899999999994</v>
      </c>
      <c r="AC151" s="344">
        <f t="shared" si="36"/>
        <v>0</v>
      </c>
      <c r="AD151" s="39"/>
      <c r="AE151" s="37"/>
      <c r="AF151" s="37"/>
      <c r="AG151" s="42"/>
    </row>
    <row r="152" spans="2:33" ht="78" customHeight="1">
      <c r="B152" s="61">
        <v>147</v>
      </c>
      <c r="C152" s="62">
        <v>119</v>
      </c>
      <c r="D152" s="62" t="s">
        <v>229</v>
      </c>
      <c r="E152" s="70" t="s">
        <v>228</v>
      </c>
      <c r="F152" s="230" t="s">
        <v>0</v>
      </c>
      <c r="G152" s="231">
        <v>630</v>
      </c>
      <c r="H152" s="232">
        <v>25</v>
      </c>
      <c r="I152" s="275">
        <f>G152*H152</f>
        <v>15750</v>
      </c>
      <c r="J152" s="44">
        <v>659.93</v>
      </c>
      <c r="K152" s="43">
        <f>J152*G152</f>
        <v>415755.89999999997</v>
      </c>
      <c r="L152" s="43">
        <f t="shared" si="37"/>
        <v>400005.89999999997</v>
      </c>
      <c r="M152" s="43">
        <f t="shared" si="38"/>
        <v>0</v>
      </c>
      <c r="N152" s="290"/>
      <c r="O152" s="291">
        <f>N152*G152</f>
        <v>0</v>
      </c>
      <c r="P152" s="67"/>
      <c r="Q152" s="68">
        <f>P152*G152</f>
        <v>0</v>
      </c>
      <c r="R152" s="68">
        <f t="shared" si="33"/>
        <v>0</v>
      </c>
      <c r="S152" s="68">
        <f t="shared" si="34"/>
        <v>0</v>
      </c>
      <c r="T152" s="318">
        <f>H152+N152</f>
        <v>25</v>
      </c>
      <c r="U152" s="319">
        <f>T152*G152</f>
        <v>15750</v>
      </c>
      <c r="V152" s="67">
        <f t="shared" si="32"/>
        <v>659.93</v>
      </c>
      <c r="W152" s="66">
        <f>V152*G152</f>
        <v>415755.89999999997</v>
      </c>
      <c r="X152" s="66">
        <f t="shared" si="39"/>
        <v>400005.89999999997</v>
      </c>
      <c r="Y152" s="69">
        <f t="shared" si="40"/>
        <v>0</v>
      </c>
      <c r="Z152" s="342">
        <f>V152*1.05</f>
        <v>692.92650000000003</v>
      </c>
      <c r="AA152" s="343">
        <f>Z152*G152</f>
        <v>436543.69500000001</v>
      </c>
      <c r="AB152" s="343">
        <f t="shared" si="35"/>
        <v>420793.69500000001</v>
      </c>
      <c r="AC152" s="344">
        <f t="shared" si="36"/>
        <v>0</v>
      </c>
      <c r="AD152" s="39"/>
      <c r="AE152" s="37"/>
      <c r="AF152" s="37"/>
      <c r="AG152" s="42"/>
    </row>
    <row r="153" spans="2:33" ht="72">
      <c r="B153" s="61">
        <v>148</v>
      </c>
      <c r="C153" s="62">
        <v>120</v>
      </c>
      <c r="D153" s="62" t="s">
        <v>227</v>
      </c>
      <c r="E153" s="70" t="s">
        <v>226</v>
      </c>
      <c r="F153" s="230" t="s">
        <v>3</v>
      </c>
      <c r="G153" s="231">
        <v>1800</v>
      </c>
      <c r="H153" s="232">
        <v>57</v>
      </c>
      <c r="I153" s="275">
        <f>G153*H153</f>
        <v>102600</v>
      </c>
      <c r="J153" s="44">
        <v>203</v>
      </c>
      <c r="K153" s="43">
        <f>J153*G153</f>
        <v>365400</v>
      </c>
      <c r="L153" s="43">
        <f t="shared" si="37"/>
        <v>262800</v>
      </c>
      <c r="M153" s="43">
        <f t="shared" si="38"/>
        <v>0</v>
      </c>
      <c r="N153" s="290"/>
      <c r="O153" s="291">
        <f>N153*G153</f>
        <v>0</v>
      </c>
      <c r="P153" s="67"/>
      <c r="Q153" s="68">
        <f>P153*G153</f>
        <v>0</v>
      </c>
      <c r="R153" s="68">
        <f t="shared" si="33"/>
        <v>0</v>
      </c>
      <c r="S153" s="68">
        <f t="shared" si="34"/>
        <v>0</v>
      </c>
      <c r="T153" s="318">
        <f>H153+N153</f>
        <v>57</v>
      </c>
      <c r="U153" s="319">
        <f>T153*G153</f>
        <v>102600</v>
      </c>
      <c r="V153" s="67">
        <f t="shared" si="32"/>
        <v>203</v>
      </c>
      <c r="W153" s="66">
        <f>V153*G153</f>
        <v>365400</v>
      </c>
      <c r="X153" s="66">
        <f t="shared" si="39"/>
        <v>262800</v>
      </c>
      <c r="Y153" s="69">
        <f t="shared" si="40"/>
        <v>0</v>
      </c>
      <c r="Z153" s="342">
        <v>203</v>
      </c>
      <c r="AA153" s="343">
        <f>Z153*G153</f>
        <v>365400</v>
      </c>
      <c r="AB153" s="343">
        <f t="shared" si="35"/>
        <v>262800</v>
      </c>
      <c r="AC153" s="344">
        <f t="shared" si="36"/>
        <v>0</v>
      </c>
      <c r="AD153" s="39"/>
      <c r="AE153" s="37"/>
      <c r="AF153" s="37"/>
      <c r="AG153" s="42"/>
    </row>
    <row r="154" spans="2:33" ht="43.2">
      <c r="B154" s="61">
        <v>149</v>
      </c>
      <c r="C154" s="62">
        <v>121</v>
      </c>
      <c r="D154" s="62" t="s">
        <v>225</v>
      </c>
      <c r="E154" s="70" t="s">
        <v>224</v>
      </c>
      <c r="F154" s="230" t="s">
        <v>25</v>
      </c>
      <c r="G154" s="231">
        <v>900</v>
      </c>
      <c r="H154" s="232">
        <v>250</v>
      </c>
      <c r="I154" s="275">
        <f>G154*H154</f>
        <v>225000</v>
      </c>
      <c r="J154" s="44">
        <v>299.77999999999997</v>
      </c>
      <c r="K154" s="43">
        <f>J154*G154</f>
        <v>269802</v>
      </c>
      <c r="L154" s="43">
        <f t="shared" si="37"/>
        <v>44802</v>
      </c>
      <c r="M154" s="43">
        <f t="shared" si="38"/>
        <v>0</v>
      </c>
      <c r="N154" s="290"/>
      <c r="O154" s="291">
        <f>N154*G154</f>
        <v>0</v>
      </c>
      <c r="P154" s="67"/>
      <c r="Q154" s="68">
        <f>P154*G154</f>
        <v>0</v>
      </c>
      <c r="R154" s="68">
        <f t="shared" si="33"/>
        <v>0</v>
      </c>
      <c r="S154" s="68">
        <f t="shared" si="34"/>
        <v>0</v>
      </c>
      <c r="T154" s="318">
        <f>H154+N154</f>
        <v>250</v>
      </c>
      <c r="U154" s="319">
        <f>T154*G154</f>
        <v>225000</v>
      </c>
      <c r="V154" s="67">
        <f t="shared" si="32"/>
        <v>299.77999999999997</v>
      </c>
      <c r="W154" s="66">
        <f>V154*G154</f>
        <v>269802</v>
      </c>
      <c r="X154" s="66">
        <f t="shared" si="39"/>
        <v>44802</v>
      </c>
      <c r="Y154" s="69">
        <f t="shared" si="40"/>
        <v>0</v>
      </c>
      <c r="Z154" s="342">
        <f t="shared" ref="Z154:Z166" si="41">V154*1.05</f>
        <v>314.76900000000001</v>
      </c>
      <c r="AA154" s="343">
        <f>Z154*G154</f>
        <v>283292.09999999998</v>
      </c>
      <c r="AB154" s="343">
        <f t="shared" si="35"/>
        <v>58292.099999999977</v>
      </c>
      <c r="AC154" s="344">
        <f t="shared" si="36"/>
        <v>0</v>
      </c>
      <c r="AD154" s="39"/>
      <c r="AE154" s="37"/>
      <c r="AF154" s="37"/>
      <c r="AG154" s="42"/>
    </row>
    <row r="155" spans="2:33" ht="15">
      <c r="B155" s="61">
        <v>150</v>
      </c>
      <c r="C155" s="62">
        <v>122</v>
      </c>
      <c r="D155" s="62" t="s">
        <v>223</v>
      </c>
      <c r="E155" s="70" t="s">
        <v>222</v>
      </c>
      <c r="F155" s="230" t="s">
        <v>25</v>
      </c>
      <c r="G155" s="231">
        <v>18900</v>
      </c>
      <c r="H155" s="232">
        <v>3</v>
      </c>
      <c r="I155" s="275">
        <f>G155*H155</f>
        <v>56700</v>
      </c>
      <c r="J155" s="44">
        <v>3.02</v>
      </c>
      <c r="K155" s="43">
        <f>J155*G155</f>
        <v>57078</v>
      </c>
      <c r="L155" s="43">
        <f t="shared" si="37"/>
        <v>378</v>
      </c>
      <c r="M155" s="43">
        <f t="shared" si="38"/>
        <v>0</v>
      </c>
      <c r="N155" s="290"/>
      <c r="O155" s="291">
        <f>N155*G155</f>
        <v>0</v>
      </c>
      <c r="P155" s="67"/>
      <c r="Q155" s="68">
        <f>P155*G155</f>
        <v>0</v>
      </c>
      <c r="R155" s="68">
        <f t="shared" si="33"/>
        <v>0</v>
      </c>
      <c r="S155" s="68">
        <f t="shared" si="34"/>
        <v>0</v>
      </c>
      <c r="T155" s="318">
        <f>H155+N155</f>
        <v>3</v>
      </c>
      <c r="U155" s="319">
        <f>T155*G155</f>
        <v>56700</v>
      </c>
      <c r="V155" s="67">
        <f t="shared" si="32"/>
        <v>3.02</v>
      </c>
      <c r="W155" s="66">
        <f>V155*G155</f>
        <v>57078</v>
      </c>
      <c r="X155" s="66">
        <f t="shared" si="39"/>
        <v>378</v>
      </c>
      <c r="Y155" s="69">
        <f t="shared" si="40"/>
        <v>0</v>
      </c>
      <c r="Z155" s="342">
        <f t="shared" si="41"/>
        <v>3.1710000000000003</v>
      </c>
      <c r="AA155" s="343">
        <f>Z155*G155</f>
        <v>59931.9</v>
      </c>
      <c r="AB155" s="343">
        <f t="shared" si="35"/>
        <v>3231.9000000000015</v>
      </c>
      <c r="AC155" s="344">
        <f t="shared" si="36"/>
        <v>0</v>
      </c>
      <c r="AD155" s="39"/>
      <c r="AE155" s="37"/>
      <c r="AF155" s="37"/>
      <c r="AG155" s="42"/>
    </row>
    <row r="156" spans="2:33" ht="15">
      <c r="B156" s="61">
        <v>151</v>
      </c>
      <c r="C156" s="62">
        <v>123</v>
      </c>
      <c r="D156" s="62" t="s">
        <v>221</v>
      </c>
      <c r="E156" s="70" t="s">
        <v>220</v>
      </c>
      <c r="F156" s="230" t="s">
        <v>0</v>
      </c>
      <c r="G156" s="231">
        <v>1170</v>
      </c>
      <c r="H156" s="232">
        <v>12</v>
      </c>
      <c r="I156" s="275">
        <f>G156*H156</f>
        <v>14040</v>
      </c>
      <c r="J156" s="44">
        <v>0</v>
      </c>
      <c r="K156" s="43">
        <f>J156*G156</f>
        <v>0</v>
      </c>
      <c r="L156" s="43">
        <f t="shared" si="37"/>
        <v>0</v>
      </c>
      <c r="M156" s="43">
        <f t="shared" si="38"/>
        <v>14040</v>
      </c>
      <c r="N156" s="290"/>
      <c r="O156" s="291">
        <f>N156*G156</f>
        <v>0</v>
      </c>
      <c r="P156" s="67"/>
      <c r="Q156" s="68">
        <f>P156*G156</f>
        <v>0</v>
      </c>
      <c r="R156" s="68">
        <f t="shared" si="33"/>
        <v>0</v>
      </c>
      <c r="S156" s="68">
        <f t="shared" si="34"/>
        <v>0</v>
      </c>
      <c r="T156" s="318">
        <f>H156+N156</f>
        <v>12</v>
      </c>
      <c r="U156" s="319">
        <f>T156*G156</f>
        <v>14040</v>
      </c>
      <c r="V156" s="67">
        <f t="shared" si="32"/>
        <v>0</v>
      </c>
      <c r="W156" s="66">
        <f>V156*G156</f>
        <v>0</v>
      </c>
      <c r="X156" s="66">
        <f t="shared" si="39"/>
        <v>0</v>
      </c>
      <c r="Y156" s="69">
        <f t="shared" si="40"/>
        <v>14040</v>
      </c>
      <c r="Z156" s="342">
        <f t="shared" si="41"/>
        <v>0</v>
      </c>
      <c r="AA156" s="343">
        <f>Z156*G156</f>
        <v>0</v>
      </c>
      <c r="AB156" s="343">
        <f t="shared" si="35"/>
        <v>0</v>
      </c>
      <c r="AC156" s="344">
        <f t="shared" si="36"/>
        <v>14040</v>
      </c>
      <c r="AD156" s="39"/>
      <c r="AE156" s="37"/>
      <c r="AF156" s="37"/>
      <c r="AG156" s="42"/>
    </row>
    <row r="157" spans="2:33" ht="15">
      <c r="B157" s="61">
        <v>152</v>
      </c>
      <c r="C157" s="62">
        <v>124</v>
      </c>
      <c r="D157" s="62" t="s">
        <v>219</v>
      </c>
      <c r="E157" s="70" t="s">
        <v>218</v>
      </c>
      <c r="F157" s="230" t="s">
        <v>0</v>
      </c>
      <c r="G157" s="231">
        <v>900</v>
      </c>
      <c r="H157" s="232">
        <v>12</v>
      </c>
      <c r="I157" s="275">
        <f>G157*H157</f>
        <v>10800</v>
      </c>
      <c r="J157" s="44">
        <v>0</v>
      </c>
      <c r="K157" s="43">
        <f>J157*G157</f>
        <v>0</v>
      </c>
      <c r="L157" s="43">
        <f t="shared" si="37"/>
        <v>0</v>
      </c>
      <c r="M157" s="43">
        <f t="shared" si="38"/>
        <v>10800</v>
      </c>
      <c r="N157" s="290"/>
      <c r="O157" s="291">
        <f>N157*G157</f>
        <v>0</v>
      </c>
      <c r="P157" s="67"/>
      <c r="Q157" s="68">
        <f>P157*G157</f>
        <v>0</v>
      </c>
      <c r="R157" s="68">
        <f t="shared" si="33"/>
        <v>0</v>
      </c>
      <c r="S157" s="68">
        <f t="shared" si="34"/>
        <v>0</v>
      </c>
      <c r="T157" s="318">
        <f>H157+N157</f>
        <v>12</v>
      </c>
      <c r="U157" s="319">
        <f>T157*G157</f>
        <v>10800</v>
      </c>
      <c r="V157" s="67">
        <f t="shared" si="32"/>
        <v>0</v>
      </c>
      <c r="W157" s="66">
        <f>V157*G157</f>
        <v>0</v>
      </c>
      <c r="X157" s="66">
        <f t="shared" si="39"/>
        <v>0</v>
      </c>
      <c r="Y157" s="69">
        <f t="shared" si="40"/>
        <v>10800</v>
      </c>
      <c r="Z157" s="342">
        <f t="shared" si="41"/>
        <v>0</v>
      </c>
      <c r="AA157" s="343">
        <f>Z157*G157</f>
        <v>0</v>
      </c>
      <c r="AB157" s="343">
        <f t="shared" si="35"/>
        <v>0</v>
      </c>
      <c r="AC157" s="344">
        <f t="shared" si="36"/>
        <v>10800</v>
      </c>
      <c r="AD157" s="39"/>
      <c r="AE157" s="37"/>
      <c r="AF157" s="37"/>
      <c r="AG157" s="42"/>
    </row>
    <row r="158" spans="2:33" ht="15">
      <c r="B158" s="61">
        <v>153</v>
      </c>
      <c r="C158" s="62">
        <v>125</v>
      </c>
      <c r="D158" s="62" t="s">
        <v>217</v>
      </c>
      <c r="E158" s="70" t="s">
        <v>216</v>
      </c>
      <c r="F158" s="230" t="s">
        <v>25</v>
      </c>
      <c r="G158" s="231">
        <v>15300</v>
      </c>
      <c r="H158" s="232">
        <v>3</v>
      </c>
      <c r="I158" s="275">
        <f>G158*H158</f>
        <v>45900</v>
      </c>
      <c r="J158" s="44">
        <v>106.62</v>
      </c>
      <c r="K158" s="43">
        <f>J158*G158</f>
        <v>1631286</v>
      </c>
      <c r="L158" s="43">
        <f t="shared" si="37"/>
        <v>1585386</v>
      </c>
      <c r="M158" s="43">
        <f t="shared" si="38"/>
        <v>0</v>
      </c>
      <c r="N158" s="290"/>
      <c r="O158" s="291">
        <f>N158*G158</f>
        <v>0</v>
      </c>
      <c r="P158" s="67"/>
      <c r="Q158" s="68">
        <f>P158*G158</f>
        <v>0</v>
      </c>
      <c r="R158" s="68">
        <f t="shared" si="33"/>
        <v>0</v>
      </c>
      <c r="S158" s="68">
        <f t="shared" si="34"/>
        <v>0</v>
      </c>
      <c r="T158" s="318">
        <f>H158+N158</f>
        <v>3</v>
      </c>
      <c r="U158" s="319">
        <f>T158*G158</f>
        <v>45900</v>
      </c>
      <c r="V158" s="67">
        <f t="shared" si="32"/>
        <v>106.62</v>
      </c>
      <c r="W158" s="66">
        <f>V158*G158</f>
        <v>1631286</v>
      </c>
      <c r="X158" s="66">
        <f t="shared" si="39"/>
        <v>1585386</v>
      </c>
      <c r="Y158" s="69">
        <f t="shared" si="40"/>
        <v>0</v>
      </c>
      <c r="Z158" s="342">
        <f t="shared" si="41"/>
        <v>111.95100000000001</v>
      </c>
      <c r="AA158" s="343">
        <f>Z158*G158</f>
        <v>1712850.3</v>
      </c>
      <c r="AB158" s="343">
        <f t="shared" si="35"/>
        <v>1666950.3</v>
      </c>
      <c r="AC158" s="344">
        <f t="shared" si="36"/>
        <v>0</v>
      </c>
      <c r="AD158" s="39"/>
      <c r="AE158" s="37"/>
      <c r="AF158" s="37"/>
      <c r="AG158" s="42"/>
    </row>
    <row r="159" spans="2:33" ht="15">
      <c r="B159" s="61">
        <v>154</v>
      </c>
      <c r="C159" s="62">
        <v>126</v>
      </c>
      <c r="D159" s="62" t="s">
        <v>215</v>
      </c>
      <c r="E159" s="70" t="s">
        <v>214</v>
      </c>
      <c r="F159" s="230" t="s">
        <v>0</v>
      </c>
      <c r="G159" s="231">
        <v>2700</v>
      </c>
      <c r="H159" s="232">
        <v>500</v>
      </c>
      <c r="I159" s="275">
        <f>G159*H159</f>
        <v>1350000</v>
      </c>
      <c r="J159" s="44">
        <v>385.65</v>
      </c>
      <c r="K159" s="43">
        <f>J159*G159</f>
        <v>1041254.9999999999</v>
      </c>
      <c r="L159" s="43">
        <f t="shared" si="37"/>
        <v>0</v>
      </c>
      <c r="M159" s="43">
        <f t="shared" si="38"/>
        <v>308745.00000000012</v>
      </c>
      <c r="N159" s="290"/>
      <c r="O159" s="291">
        <f>N159*G159</f>
        <v>0</v>
      </c>
      <c r="P159" s="67"/>
      <c r="Q159" s="68">
        <f>P159*G159</f>
        <v>0</v>
      </c>
      <c r="R159" s="68">
        <f t="shared" si="33"/>
        <v>0</v>
      </c>
      <c r="S159" s="68">
        <f t="shared" si="34"/>
        <v>0</v>
      </c>
      <c r="T159" s="318">
        <f>H159+N159</f>
        <v>500</v>
      </c>
      <c r="U159" s="319">
        <f>T159*G159</f>
        <v>1350000</v>
      </c>
      <c r="V159" s="67">
        <f t="shared" si="32"/>
        <v>385.65</v>
      </c>
      <c r="W159" s="66">
        <f>V159*G159</f>
        <v>1041254.9999999999</v>
      </c>
      <c r="X159" s="66">
        <f t="shared" si="39"/>
        <v>0</v>
      </c>
      <c r="Y159" s="69">
        <f t="shared" si="40"/>
        <v>308745.00000000012</v>
      </c>
      <c r="Z159" s="342">
        <f t="shared" si="41"/>
        <v>404.9325</v>
      </c>
      <c r="AA159" s="343">
        <f>Z159*G159</f>
        <v>1093317.75</v>
      </c>
      <c r="AB159" s="343">
        <f t="shared" si="35"/>
        <v>0</v>
      </c>
      <c r="AC159" s="344">
        <f t="shared" si="36"/>
        <v>256682.25</v>
      </c>
      <c r="AD159" s="39"/>
      <c r="AE159" s="37"/>
      <c r="AF159" s="37"/>
      <c r="AG159" s="42"/>
    </row>
    <row r="160" spans="2:33" ht="28.8">
      <c r="B160" s="61">
        <v>155</v>
      </c>
      <c r="C160" s="62">
        <v>127</v>
      </c>
      <c r="D160" s="62" t="s">
        <v>213</v>
      </c>
      <c r="E160" s="70" t="s">
        <v>212</v>
      </c>
      <c r="F160" s="230" t="s">
        <v>25</v>
      </c>
      <c r="G160" s="231">
        <v>9000</v>
      </c>
      <c r="H160" s="232">
        <v>1.5</v>
      </c>
      <c r="I160" s="275">
        <f>G160*H160</f>
        <v>13500</v>
      </c>
      <c r="J160" s="44">
        <v>0</v>
      </c>
      <c r="K160" s="43">
        <f>J160*G160</f>
        <v>0</v>
      </c>
      <c r="L160" s="43">
        <f t="shared" si="37"/>
        <v>0</v>
      </c>
      <c r="M160" s="43">
        <f t="shared" si="38"/>
        <v>13500</v>
      </c>
      <c r="N160" s="290"/>
      <c r="O160" s="291">
        <f>N160*G160</f>
        <v>0</v>
      </c>
      <c r="P160" s="67"/>
      <c r="Q160" s="68">
        <f>P160*G160</f>
        <v>0</v>
      </c>
      <c r="R160" s="68">
        <f t="shared" si="33"/>
        <v>0</v>
      </c>
      <c r="S160" s="68">
        <f t="shared" si="34"/>
        <v>0</v>
      </c>
      <c r="T160" s="318">
        <f>H160+N160</f>
        <v>1.5</v>
      </c>
      <c r="U160" s="319">
        <f>T160*G160</f>
        <v>13500</v>
      </c>
      <c r="V160" s="67">
        <f t="shared" si="32"/>
        <v>0</v>
      </c>
      <c r="W160" s="66">
        <f>V160*G160</f>
        <v>0</v>
      </c>
      <c r="X160" s="66">
        <f t="shared" si="39"/>
        <v>0</v>
      </c>
      <c r="Y160" s="69">
        <f t="shared" si="40"/>
        <v>13500</v>
      </c>
      <c r="Z160" s="342">
        <f t="shared" si="41"/>
        <v>0</v>
      </c>
      <c r="AA160" s="343">
        <f>Z160*G160</f>
        <v>0</v>
      </c>
      <c r="AB160" s="343">
        <f t="shared" si="35"/>
        <v>0</v>
      </c>
      <c r="AC160" s="344">
        <f t="shared" si="36"/>
        <v>13500</v>
      </c>
      <c r="AD160" s="39"/>
      <c r="AE160" s="37"/>
      <c r="AF160" s="37"/>
      <c r="AG160" s="42"/>
    </row>
    <row r="161" spans="2:33" ht="28.8">
      <c r="B161" s="61">
        <v>156</v>
      </c>
      <c r="C161" s="62">
        <v>128</v>
      </c>
      <c r="D161" s="62" t="s">
        <v>211</v>
      </c>
      <c r="E161" s="70" t="s">
        <v>210</v>
      </c>
      <c r="F161" s="230" t="s">
        <v>25</v>
      </c>
      <c r="G161" s="231">
        <v>7200</v>
      </c>
      <c r="H161" s="232">
        <v>23</v>
      </c>
      <c r="I161" s="275">
        <f>G161*H161</f>
        <v>165600</v>
      </c>
      <c r="J161" s="44">
        <v>16.062000000000001</v>
      </c>
      <c r="K161" s="43">
        <f>J161*G161</f>
        <v>115646.40000000001</v>
      </c>
      <c r="L161" s="43">
        <f t="shared" si="37"/>
        <v>0</v>
      </c>
      <c r="M161" s="43">
        <f t="shared" si="38"/>
        <v>49953.599999999991</v>
      </c>
      <c r="N161" s="290"/>
      <c r="O161" s="291">
        <f>N161*G161</f>
        <v>0</v>
      </c>
      <c r="P161" s="67"/>
      <c r="Q161" s="68">
        <f>P161*G161</f>
        <v>0</v>
      </c>
      <c r="R161" s="68">
        <f t="shared" si="33"/>
        <v>0</v>
      </c>
      <c r="S161" s="68">
        <f t="shared" si="34"/>
        <v>0</v>
      </c>
      <c r="T161" s="318">
        <f>H161+N161</f>
        <v>23</v>
      </c>
      <c r="U161" s="319">
        <f>T161*G161</f>
        <v>165600</v>
      </c>
      <c r="V161" s="67">
        <f t="shared" si="32"/>
        <v>16.062000000000001</v>
      </c>
      <c r="W161" s="66">
        <f>V161*G161</f>
        <v>115646.40000000001</v>
      </c>
      <c r="X161" s="66">
        <f t="shared" si="39"/>
        <v>0</v>
      </c>
      <c r="Y161" s="69">
        <f t="shared" si="40"/>
        <v>49953.599999999991</v>
      </c>
      <c r="Z161" s="342">
        <f t="shared" si="41"/>
        <v>16.865100000000002</v>
      </c>
      <c r="AA161" s="343">
        <f>Z161*G161</f>
        <v>121428.72000000002</v>
      </c>
      <c r="AB161" s="343">
        <f t="shared" si="35"/>
        <v>0</v>
      </c>
      <c r="AC161" s="344">
        <f t="shared" si="36"/>
        <v>44171.279999999984</v>
      </c>
      <c r="AD161" s="39"/>
      <c r="AE161" s="37"/>
      <c r="AF161" s="37"/>
      <c r="AG161" s="42"/>
    </row>
    <row r="162" spans="2:33" ht="15">
      <c r="B162" s="61">
        <v>157</v>
      </c>
      <c r="C162" s="62">
        <v>129</v>
      </c>
      <c r="D162" s="62" t="s">
        <v>209</v>
      </c>
      <c r="E162" s="70" t="s">
        <v>208</v>
      </c>
      <c r="F162" s="230" t="s">
        <v>207</v>
      </c>
      <c r="G162" s="231">
        <v>126000</v>
      </c>
      <c r="H162" s="232">
        <v>1.25</v>
      </c>
      <c r="I162" s="275">
        <f>G162*H162</f>
        <v>157500</v>
      </c>
      <c r="J162" s="44">
        <v>0.73199999999999998</v>
      </c>
      <c r="K162" s="43">
        <f>J162*G162</f>
        <v>92232</v>
      </c>
      <c r="L162" s="43">
        <f t="shared" si="37"/>
        <v>0</v>
      </c>
      <c r="M162" s="43">
        <f t="shared" si="38"/>
        <v>65268</v>
      </c>
      <c r="N162" s="290"/>
      <c r="O162" s="291">
        <f>N162*G162</f>
        <v>0</v>
      </c>
      <c r="P162" s="67"/>
      <c r="Q162" s="68">
        <f>P162*G162</f>
        <v>0</v>
      </c>
      <c r="R162" s="68">
        <f t="shared" si="33"/>
        <v>0</v>
      </c>
      <c r="S162" s="68">
        <f t="shared" si="34"/>
        <v>0</v>
      </c>
      <c r="T162" s="318">
        <f>H162+N162</f>
        <v>1.25</v>
      </c>
      <c r="U162" s="319">
        <f>T162*G162</f>
        <v>157500</v>
      </c>
      <c r="V162" s="67">
        <f t="shared" si="32"/>
        <v>0.73199999999999998</v>
      </c>
      <c r="W162" s="66">
        <f>V162*G162</f>
        <v>92232</v>
      </c>
      <c r="X162" s="66">
        <f t="shared" si="39"/>
        <v>0</v>
      </c>
      <c r="Y162" s="69">
        <f t="shared" si="40"/>
        <v>65268</v>
      </c>
      <c r="Z162" s="342">
        <f t="shared" si="41"/>
        <v>0.76860000000000006</v>
      </c>
      <c r="AA162" s="343">
        <f>Z162*G162</f>
        <v>96843.6</v>
      </c>
      <c r="AB162" s="343">
        <f t="shared" si="35"/>
        <v>0</v>
      </c>
      <c r="AC162" s="344">
        <f t="shared" si="36"/>
        <v>60656.399999999994</v>
      </c>
      <c r="AD162" s="39"/>
      <c r="AE162" s="37"/>
      <c r="AF162" s="37"/>
      <c r="AG162" s="42"/>
    </row>
    <row r="163" spans="2:33" ht="28.8">
      <c r="B163" s="61">
        <v>158</v>
      </c>
      <c r="C163" s="62">
        <v>130</v>
      </c>
      <c r="D163" s="62" t="s">
        <v>206</v>
      </c>
      <c r="E163" s="70" t="s">
        <v>205</v>
      </c>
      <c r="F163" s="230" t="s">
        <v>0</v>
      </c>
      <c r="G163" s="231">
        <v>1224</v>
      </c>
      <c r="H163" s="232">
        <v>1600</v>
      </c>
      <c r="I163" s="275">
        <f>G163*H163</f>
        <v>1958400</v>
      </c>
      <c r="J163" s="44">
        <v>2046.48</v>
      </c>
      <c r="K163" s="43">
        <f>J163*G163</f>
        <v>2504891.52</v>
      </c>
      <c r="L163" s="43">
        <f t="shared" si="37"/>
        <v>546491.52</v>
      </c>
      <c r="M163" s="43">
        <f t="shared" si="38"/>
        <v>0</v>
      </c>
      <c r="N163" s="290"/>
      <c r="O163" s="291">
        <f>N163*G163</f>
        <v>0</v>
      </c>
      <c r="P163" s="67"/>
      <c r="Q163" s="68">
        <f>P163*G163</f>
        <v>0</v>
      </c>
      <c r="R163" s="68">
        <f t="shared" si="33"/>
        <v>0</v>
      </c>
      <c r="S163" s="68">
        <f t="shared" si="34"/>
        <v>0</v>
      </c>
      <c r="T163" s="318">
        <f>H163+N163</f>
        <v>1600</v>
      </c>
      <c r="U163" s="319">
        <f>T163*G163</f>
        <v>1958400</v>
      </c>
      <c r="V163" s="67">
        <f t="shared" si="32"/>
        <v>2046.48</v>
      </c>
      <c r="W163" s="66">
        <f>V163*G163</f>
        <v>2504891.52</v>
      </c>
      <c r="X163" s="66">
        <f t="shared" si="39"/>
        <v>546491.52</v>
      </c>
      <c r="Y163" s="69">
        <f t="shared" si="40"/>
        <v>0</v>
      </c>
      <c r="Z163" s="342">
        <f t="shared" si="41"/>
        <v>2148.8040000000001</v>
      </c>
      <c r="AA163" s="343">
        <f>Z163*G163</f>
        <v>2630136.0959999999</v>
      </c>
      <c r="AB163" s="343">
        <f t="shared" si="35"/>
        <v>671736.0959999999</v>
      </c>
      <c r="AC163" s="344">
        <f t="shared" si="36"/>
        <v>0</v>
      </c>
      <c r="AD163" s="39"/>
      <c r="AE163" s="37"/>
      <c r="AF163" s="37"/>
      <c r="AG163" s="42"/>
    </row>
    <row r="164" spans="2:33" ht="28.8">
      <c r="B164" s="61">
        <v>159</v>
      </c>
      <c r="C164" s="62">
        <v>131</v>
      </c>
      <c r="D164" s="62" t="s">
        <v>204</v>
      </c>
      <c r="E164" s="70" t="s">
        <v>203</v>
      </c>
      <c r="F164" s="230" t="s">
        <v>0</v>
      </c>
      <c r="G164" s="231">
        <v>360</v>
      </c>
      <c r="H164" s="232">
        <v>77.78</v>
      </c>
      <c r="I164" s="275">
        <f>G164*H164</f>
        <v>28000.799999999999</v>
      </c>
      <c r="J164" s="44">
        <v>41</v>
      </c>
      <c r="K164" s="43">
        <f>J164*G164</f>
        <v>14760</v>
      </c>
      <c r="L164" s="43">
        <f t="shared" si="37"/>
        <v>0</v>
      </c>
      <c r="M164" s="43">
        <f t="shared" si="38"/>
        <v>13240.8</v>
      </c>
      <c r="N164" s="290"/>
      <c r="O164" s="291">
        <f>N164*G164</f>
        <v>0</v>
      </c>
      <c r="P164" s="67"/>
      <c r="Q164" s="68">
        <f>P164*G164</f>
        <v>0</v>
      </c>
      <c r="R164" s="68">
        <f t="shared" si="33"/>
        <v>0</v>
      </c>
      <c r="S164" s="68">
        <f t="shared" si="34"/>
        <v>0</v>
      </c>
      <c r="T164" s="318">
        <f>H164+N164</f>
        <v>77.78</v>
      </c>
      <c r="U164" s="319">
        <f>T164*G164</f>
        <v>28000.799999999999</v>
      </c>
      <c r="V164" s="67">
        <f t="shared" si="32"/>
        <v>41</v>
      </c>
      <c r="W164" s="66">
        <f>V164*G164</f>
        <v>14760</v>
      </c>
      <c r="X164" s="66">
        <f t="shared" si="39"/>
        <v>0</v>
      </c>
      <c r="Y164" s="69">
        <f t="shared" si="40"/>
        <v>13240.8</v>
      </c>
      <c r="Z164" s="342">
        <f t="shared" si="41"/>
        <v>43.050000000000004</v>
      </c>
      <c r="AA164" s="343">
        <f>Z164*G164</f>
        <v>15498.000000000002</v>
      </c>
      <c r="AB164" s="343">
        <f t="shared" si="35"/>
        <v>0</v>
      </c>
      <c r="AC164" s="344">
        <f t="shared" si="36"/>
        <v>12502.799999999997</v>
      </c>
      <c r="AD164" s="39"/>
      <c r="AE164" s="37"/>
      <c r="AF164" s="37"/>
      <c r="AG164" s="42"/>
    </row>
    <row r="165" spans="2:33" ht="100.8">
      <c r="B165" s="61">
        <v>160</v>
      </c>
      <c r="C165" s="62">
        <v>222</v>
      </c>
      <c r="D165" s="62" t="s">
        <v>202</v>
      </c>
      <c r="E165" s="70" t="s">
        <v>201</v>
      </c>
      <c r="F165" s="230" t="s">
        <v>0</v>
      </c>
      <c r="G165" s="231">
        <v>270</v>
      </c>
      <c r="H165" s="232">
        <v>4447</v>
      </c>
      <c r="I165" s="275">
        <f>G165*H165</f>
        <v>1200690</v>
      </c>
      <c r="J165" s="44">
        <v>1725.27</v>
      </c>
      <c r="K165" s="43">
        <f>J165*G165</f>
        <v>465822.9</v>
      </c>
      <c r="L165" s="43">
        <f t="shared" si="37"/>
        <v>0</v>
      </c>
      <c r="M165" s="43">
        <f t="shared" si="38"/>
        <v>734867.1</v>
      </c>
      <c r="N165" s="290"/>
      <c r="O165" s="291">
        <f>N165*G165</f>
        <v>0</v>
      </c>
      <c r="P165" s="67"/>
      <c r="Q165" s="68">
        <f>P165*G165</f>
        <v>0</v>
      </c>
      <c r="R165" s="68">
        <f t="shared" si="33"/>
        <v>0</v>
      </c>
      <c r="S165" s="68">
        <f t="shared" si="34"/>
        <v>0</v>
      </c>
      <c r="T165" s="318">
        <f>H165+N165</f>
        <v>4447</v>
      </c>
      <c r="U165" s="319">
        <f>T165*G165</f>
        <v>1200690</v>
      </c>
      <c r="V165" s="67">
        <f t="shared" si="32"/>
        <v>1725.27</v>
      </c>
      <c r="W165" s="66">
        <f>V165*G165</f>
        <v>465822.9</v>
      </c>
      <c r="X165" s="66">
        <f t="shared" si="39"/>
        <v>0</v>
      </c>
      <c r="Y165" s="69">
        <f t="shared" si="40"/>
        <v>734867.1</v>
      </c>
      <c r="Z165" s="342">
        <f t="shared" si="41"/>
        <v>1811.5335</v>
      </c>
      <c r="AA165" s="343">
        <f>Z165*G165</f>
        <v>489114.04499999998</v>
      </c>
      <c r="AB165" s="343">
        <f t="shared" si="35"/>
        <v>0</v>
      </c>
      <c r="AC165" s="344">
        <f t="shared" si="36"/>
        <v>711575.95500000007</v>
      </c>
      <c r="AD165" s="39"/>
      <c r="AE165" s="37"/>
      <c r="AF165" s="37"/>
      <c r="AG165" s="42"/>
    </row>
    <row r="166" spans="2:33" ht="15">
      <c r="B166" s="61">
        <v>161</v>
      </c>
      <c r="C166" s="62">
        <v>132</v>
      </c>
      <c r="D166" s="62" t="s">
        <v>200</v>
      </c>
      <c r="E166" s="70" t="s">
        <v>199</v>
      </c>
      <c r="F166" s="230" t="s">
        <v>0</v>
      </c>
      <c r="G166" s="231">
        <v>1710</v>
      </c>
      <c r="H166" s="232">
        <v>85</v>
      </c>
      <c r="I166" s="275">
        <f>G166*H166</f>
        <v>145350</v>
      </c>
      <c r="J166" s="44">
        <v>93.41</v>
      </c>
      <c r="K166" s="43">
        <f>J166*G166</f>
        <v>159731.1</v>
      </c>
      <c r="L166" s="43">
        <f t="shared" si="37"/>
        <v>14381.100000000006</v>
      </c>
      <c r="M166" s="43">
        <f t="shared" si="38"/>
        <v>0</v>
      </c>
      <c r="N166" s="290"/>
      <c r="O166" s="291">
        <f>N166*G166</f>
        <v>0</v>
      </c>
      <c r="P166" s="67"/>
      <c r="Q166" s="68">
        <f>P166*G166</f>
        <v>0</v>
      </c>
      <c r="R166" s="68">
        <f t="shared" si="33"/>
        <v>0</v>
      </c>
      <c r="S166" s="68">
        <f t="shared" si="34"/>
        <v>0</v>
      </c>
      <c r="T166" s="318">
        <f>H166+N166</f>
        <v>85</v>
      </c>
      <c r="U166" s="319">
        <f>T166*G166</f>
        <v>145350</v>
      </c>
      <c r="V166" s="67">
        <f t="shared" si="32"/>
        <v>93.41</v>
      </c>
      <c r="W166" s="66">
        <f>V166*G166</f>
        <v>159731.1</v>
      </c>
      <c r="X166" s="66">
        <f t="shared" si="39"/>
        <v>14381.100000000006</v>
      </c>
      <c r="Y166" s="69">
        <f t="shared" si="40"/>
        <v>0</v>
      </c>
      <c r="Z166" s="342">
        <f t="shared" si="41"/>
        <v>98.080500000000001</v>
      </c>
      <c r="AA166" s="343">
        <f>Z166*G166</f>
        <v>167717.655</v>
      </c>
      <c r="AB166" s="343">
        <f t="shared" si="35"/>
        <v>22367.654999999999</v>
      </c>
      <c r="AC166" s="344">
        <f t="shared" si="36"/>
        <v>0</v>
      </c>
      <c r="AD166" s="39"/>
      <c r="AE166" s="37"/>
      <c r="AF166" s="37"/>
      <c r="AG166" s="42"/>
    </row>
    <row r="167" spans="2:33" ht="15">
      <c r="B167" s="61">
        <v>162</v>
      </c>
      <c r="C167" s="62">
        <v>133</v>
      </c>
      <c r="D167" s="62" t="s">
        <v>198</v>
      </c>
      <c r="E167" s="70" t="s">
        <v>197</v>
      </c>
      <c r="F167" s="230" t="s">
        <v>0</v>
      </c>
      <c r="G167" s="231">
        <v>1440</v>
      </c>
      <c r="H167" s="232">
        <v>225</v>
      </c>
      <c r="I167" s="275">
        <f>G167*H167</f>
        <v>324000</v>
      </c>
      <c r="J167" s="44">
        <v>372.89</v>
      </c>
      <c r="K167" s="43">
        <f>J167*G167</f>
        <v>536961.6</v>
      </c>
      <c r="L167" s="43">
        <f t="shared" si="37"/>
        <v>212961.59999999998</v>
      </c>
      <c r="M167" s="43">
        <f t="shared" si="38"/>
        <v>0</v>
      </c>
      <c r="N167" s="290"/>
      <c r="O167" s="291">
        <f>N167*G167</f>
        <v>0</v>
      </c>
      <c r="P167" s="67"/>
      <c r="Q167" s="68">
        <f>P167*G167</f>
        <v>0</v>
      </c>
      <c r="R167" s="68">
        <f t="shared" si="33"/>
        <v>0</v>
      </c>
      <c r="S167" s="68">
        <f t="shared" si="34"/>
        <v>0</v>
      </c>
      <c r="T167" s="318">
        <f>H167+N167</f>
        <v>225</v>
      </c>
      <c r="U167" s="319">
        <f>T167*G167</f>
        <v>324000</v>
      </c>
      <c r="V167" s="67">
        <f t="shared" si="32"/>
        <v>372.89</v>
      </c>
      <c r="W167" s="66">
        <f>V167*G167</f>
        <v>536961.6</v>
      </c>
      <c r="X167" s="66">
        <f t="shared" si="39"/>
        <v>212961.59999999998</v>
      </c>
      <c r="Y167" s="69">
        <f t="shared" si="40"/>
        <v>0</v>
      </c>
      <c r="Z167" s="342">
        <v>340</v>
      </c>
      <c r="AA167" s="343">
        <f>Z167*G167</f>
        <v>489600</v>
      </c>
      <c r="AB167" s="343">
        <f t="shared" si="35"/>
        <v>165600</v>
      </c>
      <c r="AC167" s="344">
        <f t="shared" si="36"/>
        <v>0</v>
      </c>
      <c r="AD167" s="39"/>
      <c r="AE167" s="37"/>
      <c r="AF167" s="37"/>
      <c r="AG167" s="42"/>
    </row>
    <row r="168" spans="2:33" ht="15">
      <c r="B168" s="61">
        <v>163</v>
      </c>
      <c r="C168" s="62">
        <v>134</v>
      </c>
      <c r="D168" s="62" t="s">
        <v>196</v>
      </c>
      <c r="E168" s="70" t="s">
        <v>195</v>
      </c>
      <c r="F168" s="230" t="s">
        <v>0</v>
      </c>
      <c r="G168" s="231">
        <v>1440</v>
      </c>
      <c r="H168" s="232">
        <v>350</v>
      </c>
      <c r="I168" s="275">
        <f>G168*H168</f>
        <v>504000</v>
      </c>
      <c r="J168" s="44">
        <v>257.35000000000002</v>
      </c>
      <c r="K168" s="43">
        <f>J168*G168</f>
        <v>370584.00000000006</v>
      </c>
      <c r="L168" s="43">
        <f t="shared" si="37"/>
        <v>0</v>
      </c>
      <c r="M168" s="43">
        <f t="shared" si="38"/>
        <v>133415.99999999994</v>
      </c>
      <c r="N168" s="290"/>
      <c r="O168" s="291">
        <f>N168*G168</f>
        <v>0</v>
      </c>
      <c r="P168" s="67"/>
      <c r="Q168" s="68">
        <f>P168*G168</f>
        <v>0</v>
      </c>
      <c r="R168" s="68">
        <f t="shared" si="33"/>
        <v>0</v>
      </c>
      <c r="S168" s="68">
        <f t="shared" si="34"/>
        <v>0</v>
      </c>
      <c r="T168" s="318">
        <f>H168+N168</f>
        <v>350</v>
      </c>
      <c r="U168" s="319">
        <f>T168*G168</f>
        <v>504000</v>
      </c>
      <c r="V168" s="67">
        <f t="shared" si="32"/>
        <v>257.35000000000002</v>
      </c>
      <c r="W168" s="66">
        <f>V168*G168</f>
        <v>370584.00000000006</v>
      </c>
      <c r="X168" s="66">
        <f t="shared" si="39"/>
        <v>0</v>
      </c>
      <c r="Y168" s="69">
        <f t="shared" si="40"/>
        <v>133415.99999999994</v>
      </c>
      <c r="Z168" s="342">
        <f>V168*1.05</f>
        <v>270.21750000000003</v>
      </c>
      <c r="AA168" s="343">
        <f>Z168*G168</f>
        <v>389113.20000000007</v>
      </c>
      <c r="AB168" s="343">
        <f t="shared" si="35"/>
        <v>0</v>
      </c>
      <c r="AC168" s="344">
        <f t="shared" si="36"/>
        <v>114886.79999999993</v>
      </c>
      <c r="AD168" s="39"/>
      <c r="AE168" s="37"/>
      <c r="AF168" s="37"/>
      <c r="AG168" s="42"/>
    </row>
    <row r="169" spans="2:33" ht="28.8">
      <c r="B169" s="61">
        <v>164</v>
      </c>
      <c r="C169" s="62">
        <v>135</v>
      </c>
      <c r="D169" s="62" t="s">
        <v>194</v>
      </c>
      <c r="E169" s="70" t="s">
        <v>193</v>
      </c>
      <c r="F169" s="230" t="s">
        <v>0</v>
      </c>
      <c r="G169" s="231">
        <v>360</v>
      </c>
      <c r="H169" s="232">
        <v>4447</v>
      </c>
      <c r="I169" s="275">
        <f>G169*H169</f>
        <v>1600920</v>
      </c>
      <c r="J169" s="44">
        <v>1306.68</v>
      </c>
      <c r="K169" s="43">
        <f>J169*G169</f>
        <v>470404.80000000005</v>
      </c>
      <c r="L169" s="43">
        <f t="shared" si="37"/>
        <v>0</v>
      </c>
      <c r="M169" s="43">
        <f t="shared" si="38"/>
        <v>1130515.2</v>
      </c>
      <c r="N169" s="290"/>
      <c r="O169" s="291">
        <f>N169*G169</f>
        <v>0</v>
      </c>
      <c r="P169" s="67"/>
      <c r="Q169" s="68">
        <f>P169*G169</f>
        <v>0</v>
      </c>
      <c r="R169" s="68">
        <f t="shared" si="33"/>
        <v>0</v>
      </c>
      <c r="S169" s="68">
        <f t="shared" si="34"/>
        <v>0</v>
      </c>
      <c r="T169" s="318">
        <f>H169+N169</f>
        <v>4447</v>
      </c>
      <c r="U169" s="319">
        <f>T169*G169</f>
        <v>1600920</v>
      </c>
      <c r="V169" s="67">
        <f t="shared" si="32"/>
        <v>1306.68</v>
      </c>
      <c r="W169" s="66">
        <f>V169*G169</f>
        <v>470404.80000000005</v>
      </c>
      <c r="X169" s="66">
        <f t="shared" si="39"/>
        <v>0</v>
      </c>
      <c r="Y169" s="69">
        <f t="shared" si="40"/>
        <v>1130515.2</v>
      </c>
      <c r="Z169" s="342">
        <f>V169*1.05</f>
        <v>1372.0140000000001</v>
      </c>
      <c r="AA169" s="343">
        <f>Z169*G169</f>
        <v>493925.04000000004</v>
      </c>
      <c r="AB169" s="343">
        <f t="shared" si="35"/>
        <v>0</v>
      </c>
      <c r="AC169" s="344">
        <f t="shared" si="36"/>
        <v>1106994.96</v>
      </c>
      <c r="AD169" s="39"/>
      <c r="AE169" s="37"/>
      <c r="AF169" s="37"/>
      <c r="AG169" s="42"/>
    </row>
    <row r="170" spans="2:33" ht="15">
      <c r="B170" s="61">
        <v>165</v>
      </c>
      <c r="C170" s="62">
        <v>136</v>
      </c>
      <c r="D170" s="62" t="s">
        <v>192</v>
      </c>
      <c r="E170" s="70" t="s">
        <v>191</v>
      </c>
      <c r="F170" s="230" t="s">
        <v>0</v>
      </c>
      <c r="G170" s="231">
        <v>360</v>
      </c>
      <c r="H170" s="232">
        <v>313</v>
      </c>
      <c r="I170" s="275">
        <f>G170*H170</f>
        <v>112680</v>
      </c>
      <c r="J170" s="44">
        <v>60</v>
      </c>
      <c r="K170" s="43">
        <f>J170*G170</f>
        <v>21600</v>
      </c>
      <c r="L170" s="43">
        <f t="shared" ref="L170:L201" si="42">IF(K170&gt;I170,K170-I170,0)</f>
        <v>0</v>
      </c>
      <c r="M170" s="43">
        <f t="shared" ref="M170:M201" si="43">IF(I170&gt;K170,I170-K170,0)</f>
        <v>91080</v>
      </c>
      <c r="N170" s="290"/>
      <c r="O170" s="291">
        <f>N170*G170</f>
        <v>0</v>
      </c>
      <c r="P170" s="67"/>
      <c r="Q170" s="68">
        <f>P170*G170</f>
        <v>0</v>
      </c>
      <c r="R170" s="68">
        <f t="shared" si="33"/>
        <v>0</v>
      </c>
      <c r="S170" s="68">
        <f t="shared" si="34"/>
        <v>0</v>
      </c>
      <c r="T170" s="318">
        <f>H170+N170</f>
        <v>313</v>
      </c>
      <c r="U170" s="319">
        <f>T170*G170</f>
        <v>112680</v>
      </c>
      <c r="V170" s="67">
        <f t="shared" si="32"/>
        <v>60</v>
      </c>
      <c r="W170" s="66">
        <f>V170*G170</f>
        <v>21600</v>
      </c>
      <c r="X170" s="66">
        <f t="shared" ref="X170:X201" si="44">IF(W170&gt;U170,W170-U170,0)</f>
        <v>0</v>
      </c>
      <c r="Y170" s="69">
        <f t="shared" ref="Y170:Y201" si="45">IF(U170&gt;W170,U170-W170,0)</f>
        <v>91080</v>
      </c>
      <c r="Z170" s="342">
        <v>75</v>
      </c>
      <c r="AA170" s="343">
        <f>Z170*G170</f>
        <v>27000</v>
      </c>
      <c r="AB170" s="343">
        <f t="shared" si="35"/>
        <v>0</v>
      </c>
      <c r="AC170" s="344">
        <f t="shared" si="36"/>
        <v>85680</v>
      </c>
      <c r="AD170" s="39"/>
      <c r="AE170" s="37"/>
      <c r="AF170" s="37"/>
      <c r="AG170" s="42"/>
    </row>
    <row r="171" spans="2:33" ht="15">
      <c r="B171" s="61">
        <v>166</v>
      </c>
      <c r="C171" s="62">
        <v>137</v>
      </c>
      <c r="D171" s="62" t="s">
        <v>190</v>
      </c>
      <c r="E171" s="70" t="s">
        <v>189</v>
      </c>
      <c r="F171" s="230" t="s">
        <v>0</v>
      </c>
      <c r="G171" s="231">
        <v>270</v>
      </c>
      <c r="H171" s="232">
        <v>88</v>
      </c>
      <c r="I171" s="275">
        <f>G171*H171</f>
        <v>23760</v>
      </c>
      <c r="J171" s="44">
        <v>120.4</v>
      </c>
      <c r="K171" s="43">
        <f>J171*G171</f>
        <v>32508</v>
      </c>
      <c r="L171" s="43">
        <f t="shared" si="42"/>
        <v>8748</v>
      </c>
      <c r="M171" s="43">
        <f t="shared" si="43"/>
        <v>0</v>
      </c>
      <c r="N171" s="290"/>
      <c r="O171" s="291">
        <f>N171*G171</f>
        <v>0</v>
      </c>
      <c r="P171" s="67"/>
      <c r="Q171" s="68">
        <f>P171*G171</f>
        <v>0</v>
      </c>
      <c r="R171" s="68">
        <f t="shared" si="33"/>
        <v>0</v>
      </c>
      <c r="S171" s="68">
        <f t="shared" si="34"/>
        <v>0</v>
      </c>
      <c r="T171" s="318">
        <f>H171+N171</f>
        <v>88</v>
      </c>
      <c r="U171" s="319">
        <f>T171*G171</f>
        <v>23760</v>
      </c>
      <c r="V171" s="67">
        <f t="shared" si="32"/>
        <v>120.4</v>
      </c>
      <c r="W171" s="66">
        <f>V171*G171</f>
        <v>32508</v>
      </c>
      <c r="X171" s="66">
        <f t="shared" si="44"/>
        <v>8748</v>
      </c>
      <c r="Y171" s="69">
        <f t="shared" si="45"/>
        <v>0</v>
      </c>
      <c r="Z171" s="342">
        <f>V171*1.05</f>
        <v>126.42000000000002</v>
      </c>
      <c r="AA171" s="343">
        <f>Z171*G171</f>
        <v>34133.4</v>
      </c>
      <c r="AB171" s="343">
        <f t="shared" si="35"/>
        <v>10373.400000000001</v>
      </c>
      <c r="AC171" s="344">
        <f t="shared" si="36"/>
        <v>0</v>
      </c>
      <c r="AD171" s="39"/>
      <c r="AE171" s="37"/>
      <c r="AF171" s="37"/>
      <c r="AG171" s="42"/>
    </row>
    <row r="172" spans="2:33" ht="15">
      <c r="B172" s="61">
        <v>167</v>
      </c>
      <c r="C172" s="62">
        <v>138</v>
      </c>
      <c r="D172" s="62" t="s">
        <v>188</v>
      </c>
      <c r="E172" s="70" t="s">
        <v>187</v>
      </c>
      <c r="F172" s="230" t="s">
        <v>0</v>
      </c>
      <c r="G172" s="231">
        <v>9000</v>
      </c>
      <c r="H172" s="232">
        <v>100</v>
      </c>
      <c r="I172" s="275">
        <f>G172*H172</f>
        <v>900000</v>
      </c>
      <c r="J172" s="44">
        <v>0</v>
      </c>
      <c r="K172" s="43">
        <f>J172*G172</f>
        <v>0</v>
      </c>
      <c r="L172" s="43">
        <f t="shared" si="42"/>
        <v>0</v>
      </c>
      <c r="M172" s="43">
        <f t="shared" si="43"/>
        <v>900000</v>
      </c>
      <c r="N172" s="290"/>
      <c r="O172" s="291">
        <f>N172*G172</f>
        <v>0</v>
      </c>
      <c r="P172" s="67"/>
      <c r="Q172" s="68">
        <f>P172*G172</f>
        <v>0</v>
      </c>
      <c r="R172" s="68">
        <f t="shared" si="33"/>
        <v>0</v>
      </c>
      <c r="S172" s="68">
        <f t="shared" si="34"/>
        <v>0</v>
      </c>
      <c r="T172" s="318">
        <f>H172+N172</f>
        <v>100</v>
      </c>
      <c r="U172" s="319">
        <f>T172*G172</f>
        <v>900000</v>
      </c>
      <c r="V172" s="67">
        <f t="shared" si="32"/>
        <v>0</v>
      </c>
      <c r="W172" s="66">
        <f>V172*G172</f>
        <v>0</v>
      </c>
      <c r="X172" s="66">
        <f t="shared" si="44"/>
        <v>0</v>
      </c>
      <c r="Y172" s="69">
        <f t="shared" si="45"/>
        <v>900000</v>
      </c>
      <c r="Z172" s="342">
        <f>V172*1.05</f>
        <v>0</v>
      </c>
      <c r="AA172" s="343">
        <f>Z172*G172</f>
        <v>0</v>
      </c>
      <c r="AB172" s="343">
        <f t="shared" si="35"/>
        <v>0</v>
      </c>
      <c r="AC172" s="344">
        <f t="shared" si="36"/>
        <v>900000</v>
      </c>
      <c r="AD172" s="39"/>
      <c r="AE172" s="37"/>
      <c r="AF172" s="37"/>
      <c r="AG172" s="42"/>
    </row>
    <row r="173" spans="2:33" ht="15">
      <c r="B173" s="61">
        <v>168</v>
      </c>
      <c r="C173" s="62">
        <v>139</v>
      </c>
      <c r="D173" s="62" t="s">
        <v>186</v>
      </c>
      <c r="E173" s="70" t="s">
        <v>185</v>
      </c>
      <c r="F173" s="230" t="s">
        <v>0</v>
      </c>
      <c r="G173" s="231">
        <v>12000</v>
      </c>
      <c r="H173" s="232">
        <v>7</v>
      </c>
      <c r="I173" s="275">
        <f>G173*H173</f>
        <v>84000</v>
      </c>
      <c r="J173" s="44">
        <v>15.73</v>
      </c>
      <c r="K173" s="43">
        <f>J173*G173</f>
        <v>188760</v>
      </c>
      <c r="L173" s="43">
        <f t="shared" si="42"/>
        <v>104760</v>
      </c>
      <c r="M173" s="43">
        <f t="shared" si="43"/>
        <v>0</v>
      </c>
      <c r="N173" s="290"/>
      <c r="O173" s="291">
        <f>N173*G173</f>
        <v>0</v>
      </c>
      <c r="P173" s="67"/>
      <c r="Q173" s="68">
        <f>P173*G173</f>
        <v>0</v>
      </c>
      <c r="R173" s="68">
        <f t="shared" si="33"/>
        <v>0</v>
      </c>
      <c r="S173" s="68">
        <f t="shared" si="34"/>
        <v>0</v>
      </c>
      <c r="T173" s="318">
        <f>H173+N173</f>
        <v>7</v>
      </c>
      <c r="U173" s="319">
        <f>T173*G173</f>
        <v>84000</v>
      </c>
      <c r="V173" s="67">
        <f t="shared" si="32"/>
        <v>15.73</v>
      </c>
      <c r="W173" s="66">
        <f>V173*G173</f>
        <v>188760</v>
      </c>
      <c r="X173" s="66">
        <f t="shared" si="44"/>
        <v>104760</v>
      </c>
      <c r="Y173" s="69">
        <f t="shared" si="45"/>
        <v>0</v>
      </c>
      <c r="Z173" s="342">
        <f>V173*1.05</f>
        <v>16.516500000000001</v>
      </c>
      <c r="AA173" s="343">
        <f>Z173*G173</f>
        <v>198198</v>
      </c>
      <c r="AB173" s="343">
        <f t="shared" si="35"/>
        <v>114198</v>
      </c>
      <c r="AC173" s="344">
        <f t="shared" si="36"/>
        <v>0</v>
      </c>
      <c r="AD173" s="39"/>
      <c r="AE173" s="37"/>
      <c r="AF173" s="37"/>
      <c r="AG173" s="42"/>
    </row>
    <row r="174" spans="2:33" ht="15">
      <c r="B174" s="61">
        <v>169</v>
      </c>
      <c r="C174" s="62">
        <v>140</v>
      </c>
      <c r="D174" s="62" t="s">
        <v>184</v>
      </c>
      <c r="E174" s="70" t="s">
        <v>183</v>
      </c>
      <c r="F174" s="230" t="s">
        <v>0</v>
      </c>
      <c r="G174" s="231">
        <v>9000</v>
      </c>
      <c r="H174" s="232">
        <v>15</v>
      </c>
      <c r="I174" s="275">
        <f>G174*H174</f>
        <v>135000</v>
      </c>
      <c r="J174" s="44">
        <v>43.12</v>
      </c>
      <c r="K174" s="43">
        <f>J174*G174</f>
        <v>388080</v>
      </c>
      <c r="L174" s="43">
        <f t="shared" si="42"/>
        <v>253080</v>
      </c>
      <c r="M174" s="43">
        <f t="shared" si="43"/>
        <v>0</v>
      </c>
      <c r="N174" s="290"/>
      <c r="O174" s="291">
        <f>N174*G174</f>
        <v>0</v>
      </c>
      <c r="P174" s="67"/>
      <c r="Q174" s="68">
        <f>P174*G174</f>
        <v>0</v>
      </c>
      <c r="R174" s="68">
        <f t="shared" si="33"/>
        <v>0</v>
      </c>
      <c r="S174" s="68">
        <f t="shared" si="34"/>
        <v>0</v>
      </c>
      <c r="T174" s="318">
        <f>H174+N174</f>
        <v>15</v>
      </c>
      <c r="U174" s="319">
        <f>T174*G174</f>
        <v>135000</v>
      </c>
      <c r="V174" s="67">
        <f t="shared" si="32"/>
        <v>43.12</v>
      </c>
      <c r="W174" s="66">
        <f>V174*G174</f>
        <v>388080</v>
      </c>
      <c r="X174" s="66">
        <f t="shared" si="44"/>
        <v>253080</v>
      </c>
      <c r="Y174" s="69">
        <f t="shared" si="45"/>
        <v>0</v>
      </c>
      <c r="Z174" s="342">
        <f>V174*1.05</f>
        <v>45.275999999999996</v>
      </c>
      <c r="AA174" s="343">
        <f>Z174*G174</f>
        <v>407483.99999999994</v>
      </c>
      <c r="AB174" s="343">
        <f t="shared" si="35"/>
        <v>272483.99999999994</v>
      </c>
      <c r="AC174" s="344">
        <f t="shared" si="36"/>
        <v>0</v>
      </c>
      <c r="AD174" s="39"/>
      <c r="AE174" s="37"/>
      <c r="AF174" s="37"/>
      <c r="AG174" s="42"/>
    </row>
    <row r="175" spans="2:33" ht="15">
      <c r="B175" s="61">
        <v>170</v>
      </c>
      <c r="C175" s="62">
        <v>141</v>
      </c>
      <c r="D175" s="62" t="s">
        <v>182</v>
      </c>
      <c r="E175" s="70" t="s">
        <v>181</v>
      </c>
      <c r="F175" s="230" t="s">
        <v>0</v>
      </c>
      <c r="G175" s="231">
        <v>1800</v>
      </c>
      <c r="H175" s="232">
        <v>150</v>
      </c>
      <c r="I175" s="275">
        <f>G175*H175</f>
        <v>270000</v>
      </c>
      <c r="J175" s="44">
        <v>120.4</v>
      </c>
      <c r="K175" s="43">
        <f>J175*G175</f>
        <v>216720</v>
      </c>
      <c r="L175" s="43">
        <f t="shared" si="42"/>
        <v>0</v>
      </c>
      <c r="M175" s="43">
        <f t="shared" si="43"/>
        <v>53280</v>
      </c>
      <c r="N175" s="290"/>
      <c r="O175" s="291">
        <f>N175*G175</f>
        <v>0</v>
      </c>
      <c r="P175" s="67"/>
      <c r="Q175" s="68">
        <f>P175*G175</f>
        <v>0</v>
      </c>
      <c r="R175" s="68">
        <f t="shared" si="33"/>
        <v>0</v>
      </c>
      <c r="S175" s="68">
        <f t="shared" si="34"/>
        <v>0</v>
      </c>
      <c r="T175" s="318">
        <f>H175+N175</f>
        <v>150</v>
      </c>
      <c r="U175" s="319">
        <f>T175*G175</f>
        <v>270000</v>
      </c>
      <c r="V175" s="67">
        <f t="shared" si="32"/>
        <v>120.4</v>
      </c>
      <c r="W175" s="66">
        <f>V175*G175</f>
        <v>216720</v>
      </c>
      <c r="X175" s="66">
        <f t="shared" si="44"/>
        <v>0</v>
      </c>
      <c r="Y175" s="69">
        <f t="shared" si="45"/>
        <v>53280</v>
      </c>
      <c r="Z175" s="342">
        <f>V175*1.05</f>
        <v>126.42000000000002</v>
      </c>
      <c r="AA175" s="343">
        <f>Z175*G175</f>
        <v>227556.00000000003</v>
      </c>
      <c r="AB175" s="343">
        <f t="shared" si="35"/>
        <v>0</v>
      </c>
      <c r="AC175" s="344">
        <f t="shared" si="36"/>
        <v>42443.999999999971</v>
      </c>
      <c r="AD175" s="39"/>
      <c r="AE175" s="37"/>
      <c r="AF175" s="37"/>
      <c r="AG175" s="42"/>
    </row>
    <row r="176" spans="2:33" ht="28.8">
      <c r="B176" s="61">
        <v>171</v>
      </c>
      <c r="C176" s="62">
        <v>142</v>
      </c>
      <c r="D176" s="62" t="s">
        <v>180</v>
      </c>
      <c r="E176" s="74" t="s">
        <v>179</v>
      </c>
      <c r="F176" s="230" t="s">
        <v>0</v>
      </c>
      <c r="G176" s="231">
        <v>6300</v>
      </c>
      <c r="H176" s="232">
        <v>50</v>
      </c>
      <c r="I176" s="275">
        <f>G176*H176</f>
        <v>315000</v>
      </c>
      <c r="J176" s="44">
        <v>402.07</v>
      </c>
      <c r="K176" s="43">
        <f>J176*G176</f>
        <v>2533041</v>
      </c>
      <c r="L176" s="43">
        <f t="shared" si="42"/>
        <v>2218041</v>
      </c>
      <c r="M176" s="43">
        <f t="shared" si="43"/>
        <v>0</v>
      </c>
      <c r="N176" s="290"/>
      <c r="O176" s="291">
        <f>N176*G176</f>
        <v>0</v>
      </c>
      <c r="P176" s="67"/>
      <c r="Q176" s="68">
        <f>P176*G176</f>
        <v>0</v>
      </c>
      <c r="R176" s="68">
        <f t="shared" si="33"/>
        <v>0</v>
      </c>
      <c r="S176" s="68">
        <f t="shared" si="34"/>
        <v>0</v>
      </c>
      <c r="T176" s="318">
        <f>H176+N176</f>
        <v>50</v>
      </c>
      <c r="U176" s="319">
        <f>T176*G176</f>
        <v>315000</v>
      </c>
      <c r="V176" s="67">
        <v>341</v>
      </c>
      <c r="W176" s="66">
        <f>V176*G176</f>
        <v>2148300</v>
      </c>
      <c r="X176" s="66">
        <f t="shared" si="44"/>
        <v>1833300</v>
      </c>
      <c r="Y176" s="69">
        <f t="shared" si="45"/>
        <v>0</v>
      </c>
      <c r="Z176" s="342">
        <v>422</v>
      </c>
      <c r="AA176" s="343">
        <f>Z176*G176</f>
        <v>2658600</v>
      </c>
      <c r="AB176" s="343">
        <f t="shared" si="35"/>
        <v>2343600</v>
      </c>
      <c r="AC176" s="344">
        <f t="shared" si="36"/>
        <v>0</v>
      </c>
      <c r="AD176" s="39"/>
      <c r="AE176" s="37"/>
      <c r="AF176" s="37"/>
      <c r="AG176" s="42"/>
    </row>
    <row r="177" spans="2:33" ht="28.8">
      <c r="B177" s="61">
        <v>172</v>
      </c>
      <c r="C177" s="62">
        <v>143</v>
      </c>
      <c r="D177" s="62" t="s">
        <v>178</v>
      </c>
      <c r="E177" s="70" t="s">
        <v>177</v>
      </c>
      <c r="F177" s="230" t="s">
        <v>0</v>
      </c>
      <c r="G177" s="231">
        <v>6300</v>
      </c>
      <c r="H177" s="232">
        <v>50</v>
      </c>
      <c r="I177" s="275">
        <f>G177*H177</f>
        <v>315000</v>
      </c>
      <c r="J177" s="44">
        <v>14.16</v>
      </c>
      <c r="K177" s="43">
        <f>J177*G177</f>
        <v>89208</v>
      </c>
      <c r="L177" s="43">
        <f t="shared" si="42"/>
        <v>0</v>
      </c>
      <c r="M177" s="43">
        <f t="shared" si="43"/>
        <v>225792</v>
      </c>
      <c r="N177" s="290"/>
      <c r="O177" s="291">
        <f>N177*G177</f>
        <v>0</v>
      </c>
      <c r="P177" s="67"/>
      <c r="Q177" s="68">
        <f>P177*G177</f>
        <v>0</v>
      </c>
      <c r="R177" s="68">
        <f t="shared" si="33"/>
        <v>0</v>
      </c>
      <c r="S177" s="68">
        <f t="shared" si="34"/>
        <v>0</v>
      </c>
      <c r="T177" s="318">
        <f>H177+N177</f>
        <v>50</v>
      </c>
      <c r="U177" s="319">
        <f>T177*G177</f>
        <v>315000</v>
      </c>
      <c r="V177" s="67">
        <f t="shared" ref="V177:V208" si="46">J177+P177</f>
        <v>14.16</v>
      </c>
      <c r="W177" s="66">
        <f>V177*G177</f>
        <v>89208</v>
      </c>
      <c r="X177" s="66">
        <f t="shared" si="44"/>
        <v>0</v>
      </c>
      <c r="Y177" s="69">
        <f t="shared" si="45"/>
        <v>225792</v>
      </c>
      <c r="Z177" s="342">
        <v>15.4</v>
      </c>
      <c r="AA177" s="343">
        <f>Z177*G177</f>
        <v>97020</v>
      </c>
      <c r="AB177" s="343">
        <f t="shared" si="35"/>
        <v>0</v>
      </c>
      <c r="AC177" s="344">
        <f t="shared" si="36"/>
        <v>217980</v>
      </c>
      <c r="AD177" s="39"/>
      <c r="AE177" s="37"/>
      <c r="AF177" s="37"/>
      <c r="AG177" s="42"/>
    </row>
    <row r="178" spans="2:33" ht="28.8">
      <c r="B178" s="61">
        <v>173</v>
      </c>
      <c r="C178" s="62">
        <v>144</v>
      </c>
      <c r="D178" s="62" t="s">
        <v>176</v>
      </c>
      <c r="E178" s="70" t="s">
        <v>175</v>
      </c>
      <c r="F178" s="230" t="s">
        <v>0</v>
      </c>
      <c r="G178" s="231">
        <v>7400.0000000000009</v>
      </c>
      <c r="H178" s="232">
        <v>45</v>
      </c>
      <c r="I178" s="275">
        <f>G178*H178</f>
        <v>333000.00000000006</v>
      </c>
      <c r="J178" s="44">
        <v>8.98</v>
      </c>
      <c r="K178" s="43">
        <f>J178*G178</f>
        <v>66452.000000000015</v>
      </c>
      <c r="L178" s="43">
        <f t="shared" si="42"/>
        <v>0</v>
      </c>
      <c r="M178" s="43">
        <f t="shared" si="43"/>
        <v>266548.00000000006</v>
      </c>
      <c r="N178" s="290"/>
      <c r="O178" s="291">
        <f>N178*G178</f>
        <v>0</v>
      </c>
      <c r="P178" s="67"/>
      <c r="Q178" s="68">
        <f>P178*G178</f>
        <v>0</v>
      </c>
      <c r="R178" s="68">
        <f t="shared" si="33"/>
        <v>0</v>
      </c>
      <c r="S178" s="68">
        <f t="shared" si="34"/>
        <v>0</v>
      </c>
      <c r="T178" s="318">
        <f>H178+N178</f>
        <v>45</v>
      </c>
      <c r="U178" s="319">
        <f>T178*G178</f>
        <v>333000.00000000006</v>
      </c>
      <c r="V178" s="67">
        <f t="shared" si="46"/>
        <v>8.98</v>
      </c>
      <c r="W178" s="66">
        <f>V178*G178</f>
        <v>66452.000000000015</v>
      </c>
      <c r="X178" s="66">
        <f t="shared" si="44"/>
        <v>0</v>
      </c>
      <c r="Y178" s="69">
        <f t="shared" si="45"/>
        <v>266548.00000000006</v>
      </c>
      <c r="Z178" s="342">
        <v>17.2</v>
      </c>
      <c r="AA178" s="343">
        <f>Z178*G178</f>
        <v>127280.00000000001</v>
      </c>
      <c r="AB178" s="343">
        <f t="shared" si="35"/>
        <v>0</v>
      </c>
      <c r="AC178" s="344">
        <f t="shared" si="36"/>
        <v>205720.00000000006</v>
      </c>
      <c r="AD178" s="39"/>
      <c r="AE178" s="37"/>
      <c r="AF178" s="37"/>
      <c r="AG178" s="42"/>
    </row>
    <row r="179" spans="2:33" ht="15">
      <c r="B179" s="61">
        <v>174</v>
      </c>
      <c r="C179" s="62">
        <v>145</v>
      </c>
      <c r="D179" s="62" t="s">
        <v>174</v>
      </c>
      <c r="E179" s="70" t="s">
        <v>173</v>
      </c>
      <c r="F179" s="230" t="s">
        <v>0</v>
      </c>
      <c r="G179" s="231">
        <v>5400</v>
      </c>
      <c r="H179" s="232">
        <v>40</v>
      </c>
      <c r="I179" s="275">
        <f>G179*H179</f>
        <v>216000</v>
      </c>
      <c r="J179" s="44">
        <v>31.79</v>
      </c>
      <c r="K179" s="43">
        <f>J179*G179</f>
        <v>171666</v>
      </c>
      <c r="L179" s="43">
        <f t="shared" si="42"/>
        <v>0</v>
      </c>
      <c r="M179" s="43">
        <f t="shared" si="43"/>
        <v>44334</v>
      </c>
      <c r="N179" s="290"/>
      <c r="O179" s="291">
        <f>N179*G179</f>
        <v>0</v>
      </c>
      <c r="P179" s="67"/>
      <c r="Q179" s="68">
        <f>P179*G179</f>
        <v>0</v>
      </c>
      <c r="R179" s="68">
        <f t="shared" si="33"/>
        <v>0</v>
      </c>
      <c r="S179" s="68">
        <f t="shared" si="34"/>
        <v>0</v>
      </c>
      <c r="T179" s="318">
        <f>H179+N179</f>
        <v>40</v>
      </c>
      <c r="U179" s="319">
        <f>T179*G179</f>
        <v>216000</v>
      </c>
      <c r="V179" s="67">
        <f t="shared" si="46"/>
        <v>31.79</v>
      </c>
      <c r="W179" s="66">
        <f>V179*G179</f>
        <v>171666</v>
      </c>
      <c r="X179" s="66">
        <f t="shared" si="44"/>
        <v>0</v>
      </c>
      <c r="Y179" s="69">
        <f t="shared" si="45"/>
        <v>44334</v>
      </c>
      <c r="Z179" s="342">
        <f>V179*1.05</f>
        <v>33.3795</v>
      </c>
      <c r="AA179" s="343">
        <f>Z179*G179</f>
        <v>180249.3</v>
      </c>
      <c r="AB179" s="343">
        <f t="shared" si="35"/>
        <v>0</v>
      </c>
      <c r="AC179" s="344">
        <f t="shared" si="36"/>
        <v>35750.700000000012</v>
      </c>
      <c r="AD179" s="39"/>
      <c r="AE179" s="37"/>
      <c r="AF179" s="37"/>
      <c r="AG179" s="42"/>
    </row>
    <row r="180" spans="2:33" ht="28.8">
      <c r="B180" s="61">
        <v>175</v>
      </c>
      <c r="C180" s="62">
        <v>146</v>
      </c>
      <c r="D180" s="62" t="s">
        <v>172</v>
      </c>
      <c r="E180" s="70" t="s">
        <v>171</v>
      </c>
      <c r="F180" s="230" t="s">
        <v>0</v>
      </c>
      <c r="G180" s="231">
        <v>18000</v>
      </c>
      <c r="H180" s="232">
        <v>45</v>
      </c>
      <c r="I180" s="275">
        <f>G180*H180</f>
        <v>810000</v>
      </c>
      <c r="J180" s="44">
        <v>78.72</v>
      </c>
      <c r="K180" s="43">
        <f>J180*G180</f>
        <v>1416960</v>
      </c>
      <c r="L180" s="43">
        <f t="shared" si="42"/>
        <v>606960</v>
      </c>
      <c r="M180" s="43">
        <f t="shared" si="43"/>
        <v>0</v>
      </c>
      <c r="N180" s="290"/>
      <c r="O180" s="291">
        <f>N180*G180</f>
        <v>0</v>
      </c>
      <c r="P180" s="67"/>
      <c r="Q180" s="68">
        <f>P180*G180</f>
        <v>0</v>
      </c>
      <c r="R180" s="68">
        <f t="shared" si="33"/>
        <v>0</v>
      </c>
      <c r="S180" s="68">
        <f t="shared" si="34"/>
        <v>0</v>
      </c>
      <c r="T180" s="318">
        <f>H180+N180</f>
        <v>45</v>
      </c>
      <c r="U180" s="319">
        <f>T180*G180</f>
        <v>810000</v>
      </c>
      <c r="V180" s="67">
        <f t="shared" si="46"/>
        <v>78.72</v>
      </c>
      <c r="W180" s="66">
        <f>V180*G180</f>
        <v>1416960</v>
      </c>
      <c r="X180" s="66">
        <f t="shared" si="44"/>
        <v>606960</v>
      </c>
      <c r="Y180" s="69">
        <f t="shared" si="45"/>
        <v>0</v>
      </c>
      <c r="Z180" s="342">
        <v>77.650000000000006</v>
      </c>
      <c r="AA180" s="343">
        <f>Z180*G180</f>
        <v>1397700</v>
      </c>
      <c r="AB180" s="343">
        <f t="shared" si="35"/>
        <v>587700</v>
      </c>
      <c r="AC180" s="344">
        <f t="shared" si="36"/>
        <v>0</v>
      </c>
      <c r="AD180" s="39"/>
      <c r="AE180" s="37"/>
      <c r="AF180" s="37"/>
      <c r="AG180" s="42"/>
    </row>
    <row r="181" spans="2:33" ht="15">
      <c r="B181" s="61">
        <v>176</v>
      </c>
      <c r="C181" s="62">
        <v>147</v>
      </c>
      <c r="D181" s="62" t="s">
        <v>170</v>
      </c>
      <c r="E181" s="70" t="s">
        <v>169</v>
      </c>
      <c r="F181" s="230" t="s">
        <v>0</v>
      </c>
      <c r="G181" s="231">
        <v>1800</v>
      </c>
      <c r="H181" s="232">
        <v>1400</v>
      </c>
      <c r="I181" s="275">
        <f>G181*H181</f>
        <v>2520000</v>
      </c>
      <c r="J181" s="44">
        <v>825.4</v>
      </c>
      <c r="K181" s="43">
        <f>J181*G181</f>
        <v>1485720</v>
      </c>
      <c r="L181" s="43">
        <f t="shared" si="42"/>
        <v>0</v>
      </c>
      <c r="M181" s="43">
        <f t="shared" si="43"/>
        <v>1034280</v>
      </c>
      <c r="N181" s="290"/>
      <c r="O181" s="291">
        <f>N181*G181</f>
        <v>0</v>
      </c>
      <c r="P181" s="67"/>
      <c r="Q181" s="68">
        <f>P181*G181</f>
        <v>0</v>
      </c>
      <c r="R181" s="68">
        <f t="shared" si="33"/>
        <v>0</v>
      </c>
      <c r="S181" s="68">
        <f t="shared" si="34"/>
        <v>0</v>
      </c>
      <c r="T181" s="318">
        <f>H181+N181</f>
        <v>1400</v>
      </c>
      <c r="U181" s="319">
        <f>T181*G181</f>
        <v>2520000</v>
      </c>
      <c r="V181" s="67">
        <f t="shared" si="46"/>
        <v>825.4</v>
      </c>
      <c r="W181" s="66">
        <f>V181*G181</f>
        <v>1485720</v>
      </c>
      <c r="X181" s="66">
        <f t="shared" si="44"/>
        <v>0</v>
      </c>
      <c r="Y181" s="69">
        <f t="shared" si="45"/>
        <v>1034280</v>
      </c>
      <c r="Z181" s="342">
        <v>750</v>
      </c>
      <c r="AA181" s="343">
        <f>Z181*G181</f>
        <v>1350000</v>
      </c>
      <c r="AB181" s="343">
        <f t="shared" si="35"/>
        <v>0</v>
      </c>
      <c r="AC181" s="344">
        <f t="shared" si="36"/>
        <v>1170000</v>
      </c>
      <c r="AD181" s="39"/>
      <c r="AE181" s="37"/>
      <c r="AF181" s="37"/>
      <c r="AG181" s="42"/>
    </row>
    <row r="182" spans="2:33" ht="15">
      <c r="B182" s="61">
        <v>177</v>
      </c>
      <c r="C182" s="62">
        <v>148</v>
      </c>
      <c r="D182" s="62" t="s">
        <v>168</v>
      </c>
      <c r="E182" s="70" t="s">
        <v>167</v>
      </c>
      <c r="F182" s="230" t="s">
        <v>0</v>
      </c>
      <c r="G182" s="231">
        <v>3000</v>
      </c>
      <c r="H182" s="232">
        <v>500</v>
      </c>
      <c r="I182" s="275">
        <f>G182*H182</f>
        <v>1500000</v>
      </c>
      <c r="J182" s="44">
        <v>738</v>
      </c>
      <c r="K182" s="43">
        <f>J182*G182</f>
        <v>2214000</v>
      </c>
      <c r="L182" s="43">
        <f t="shared" si="42"/>
        <v>714000</v>
      </c>
      <c r="M182" s="43">
        <f t="shared" si="43"/>
        <v>0</v>
      </c>
      <c r="N182" s="290"/>
      <c r="O182" s="291">
        <f>N182*G182</f>
        <v>0</v>
      </c>
      <c r="P182" s="67"/>
      <c r="Q182" s="68">
        <f>P182*G182</f>
        <v>0</v>
      </c>
      <c r="R182" s="68">
        <f t="shared" si="33"/>
        <v>0</v>
      </c>
      <c r="S182" s="68">
        <f t="shared" si="34"/>
        <v>0</v>
      </c>
      <c r="T182" s="318">
        <f>H182+N182</f>
        <v>500</v>
      </c>
      <c r="U182" s="319">
        <f>T182*G182</f>
        <v>1500000</v>
      </c>
      <c r="V182" s="67">
        <f t="shared" si="46"/>
        <v>738</v>
      </c>
      <c r="W182" s="66">
        <f>V182*G182</f>
        <v>2214000</v>
      </c>
      <c r="X182" s="66">
        <f t="shared" si="44"/>
        <v>714000</v>
      </c>
      <c r="Y182" s="69">
        <f t="shared" si="45"/>
        <v>0</v>
      </c>
      <c r="Z182" s="342">
        <v>664</v>
      </c>
      <c r="AA182" s="343">
        <f>Z182*G182</f>
        <v>1992000</v>
      </c>
      <c r="AB182" s="343">
        <f t="shared" si="35"/>
        <v>492000</v>
      </c>
      <c r="AC182" s="344">
        <f t="shared" si="36"/>
        <v>0</v>
      </c>
      <c r="AD182" s="39"/>
      <c r="AE182" s="37"/>
      <c r="AF182" s="37"/>
      <c r="AG182" s="42"/>
    </row>
    <row r="183" spans="2:33" ht="28.8">
      <c r="B183" s="61">
        <v>178</v>
      </c>
      <c r="C183" s="62">
        <v>149</v>
      </c>
      <c r="D183" s="62" t="s">
        <v>166</v>
      </c>
      <c r="E183" s="70" t="s">
        <v>165</v>
      </c>
      <c r="F183" s="230" t="s">
        <v>0</v>
      </c>
      <c r="G183" s="231">
        <v>1260</v>
      </c>
      <c r="H183" s="232">
        <v>350</v>
      </c>
      <c r="I183" s="275">
        <f>G183*H183</f>
        <v>441000</v>
      </c>
      <c r="J183" s="44">
        <v>0</v>
      </c>
      <c r="K183" s="43">
        <f>J183*G183</f>
        <v>0</v>
      </c>
      <c r="L183" s="43">
        <f t="shared" si="42"/>
        <v>0</v>
      </c>
      <c r="M183" s="43">
        <f t="shared" si="43"/>
        <v>441000</v>
      </c>
      <c r="N183" s="290"/>
      <c r="O183" s="291">
        <f>N183*G183</f>
        <v>0</v>
      </c>
      <c r="P183" s="67"/>
      <c r="Q183" s="68">
        <f>P183*G183</f>
        <v>0</v>
      </c>
      <c r="R183" s="68">
        <f t="shared" si="33"/>
        <v>0</v>
      </c>
      <c r="S183" s="68">
        <f t="shared" si="34"/>
        <v>0</v>
      </c>
      <c r="T183" s="318">
        <f>H183+N183</f>
        <v>350</v>
      </c>
      <c r="U183" s="319">
        <f>T183*G183</f>
        <v>441000</v>
      </c>
      <c r="V183" s="67">
        <f t="shared" si="46"/>
        <v>0</v>
      </c>
      <c r="W183" s="66">
        <f>V183*G183</f>
        <v>0</v>
      </c>
      <c r="X183" s="66">
        <f t="shared" si="44"/>
        <v>0</v>
      </c>
      <c r="Y183" s="69">
        <f t="shared" si="45"/>
        <v>441000</v>
      </c>
      <c r="Z183" s="342">
        <f>V183*1.05</f>
        <v>0</v>
      </c>
      <c r="AA183" s="343">
        <f>Z183*G183</f>
        <v>0</v>
      </c>
      <c r="AB183" s="343">
        <f t="shared" si="35"/>
        <v>0</v>
      </c>
      <c r="AC183" s="344">
        <f t="shared" si="36"/>
        <v>441000</v>
      </c>
      <c r="AD183" s="39"/>
      <c r="AE183" s="37"/>
      <c r="AF183" s="37"/>
      <c r="AG183" s="42"/>
    </row>
    <row r="184" spans="2:33" ht="15">
      <c r="B184" s="61">
        <v>179</v>
      </c>
      <c r="C184" s="62">
        <v>233</v>
      </c>
      <c r="D184" s="62" t="s">
        <v>164</v>
      </c>
      <c r="E184" s="70" t="s">
        <v>163</v>
      </c>
      <c r="F184" s="230" t="s">
        <v>0</v>
      </c>
      <c r="G184" s="231">
        <v>5400</v>
      </c>
      <c r="H184" s="232">
        <v>53.55</v>
      </c>
      <c r="I184" s="275">
        <f>G184*H184</f>
        <v>289170</v>
      </c>
      <c r="J184" s="44">
        <v>60.51</v>
      </c>
      <c r="K184" s="43">
        <f>J184*G184</f>
        <v>326754</v>
      </c>
      <c r="L184" s="43">
        <f t="shared" si="42"/>
        <v>37584</v>
      </c>
      <c r="M184" s="43">
        <f t="shared" si="43"/>
        <v>0</v>
      </c>
      <c r="N184" s="290"/>
      <c r="O184" s="291">
        <f>N184*G184</f>
        <v>0</v>
      </c>
      <c r="P184" s="67"/>
      <c r="Q184" s="68">
        <f>P184*G184</f>
        <v>0</v>
      </c>
      <c r="R184" s="68">
        <f t="shared" si="33"/>
        <v>0</v>
      </c>
      <c r="S184" s="68">
        <f t="shared" si="34"/>
        <v>0</v>
      </c>
      <c r="T184" s="318">
        <f>H184+N184</f>
        <v>53.55</v>
      </c>
      <c r="U184" s="319">
        <f>T184*G184</f>
        <v>289170</v>
      </c>
      <c r="V184" s="67">
        <f t="shared" si="46"/>
        <v>60.51</v>
      </c>
      <c r="W184" s="66">
        <f>V184*G184</f>
        <v>326754</v>
      </c>
      <c r="X184" s="66">
        <f t="shared" si="44"/>
        <v>37584</v>
      </c>
      <c r="Y184" s="69">
        <f t="shared" si="45"/>
        <v>0</v>
      </c>
      <c r="Z184" s="342">
        <v>61.01</v>
      </c>
      <c r="AA184" s="343">
        <f>Z184*G184</f>
        <v>329454</v>
      </c>
      <c r="AB184" s="343">
        <f t="shared" si="35"/>
        <v>40284</v>
      </c>
      <c r="AC184" s="344">
        <f t="shared" si="36"/>
        <v>0</v>
      </c>
      <c r="AD184" s="39"/>
      <c r="AE184" s="37"/>
      <c r="AF184" s="37"/>
      <c r="AG184" s="42"/>
    </row>
    <row r="185" spans="2:33" ht="57.6">
      <c r="B185" s="61">
        <v>180</v>
      </c>
      <c r="C185" s="62">
        <v>223</v>
      </c>
      <c r="D185" s="62" t="s">
        <v>162</v>
      </c>
      <c r="E185" s="75" t="s">
        <v>161</v>
      </c>
      <c r="F185" s="230" t="s">
        <v>3</v>
      </c>
      <c r="G185" s="231">
        <v>180</v>
      </c>
      <c r="H185" s="232">
        <v>500</v>
      </c>
      <c r="I185" s="275">
        <f>G185*H185</f>
        <v>90000</v>
      </c>
      <c r="J185" s="44">
        <v>0</v>
      </c>
      <c r="K185" s="43">
        <f>J185*G185</f>
        <v>0</v>
      </c>
      <c r="L185" s="43">
        <f t="shared" si="42"/>
        <v>0</v>
      </c>
      <c r="M185" s="43">
        <f t="shared" si="43"/>
        <v>90000</v>
      </c>
      <c r="N185" s="290"/>
      <c r="O185" s="291">
        <f>N185*G185</f>
        <v>0</v>
      </c>
      <c r="P185" s="67"/>
      <c r="Q185" s="68">
        <f>P185*G185</f>
        <v>0</v>
      </c>
      <c r="R185" s="68">
        <f t="shared" si="33"/>
        <v>0</v>
      </c>
      <c r="S185" s="68">
        <f t="shared" si="34"/>
        <v>0</v>
      </c>
      <c r="T185" s="318">
        <f>H185+N185</f>
        <v>500</v>
      </c>
      <c r="U185" s="319">
        <f>T185*G185</f>
        <v>90000</v>
      </c>
      <c r="V185" s="67">
        <f t="shared" si="46"/>
        <v>0</v>
      </c>
      <c r="W185" s="66">
        <f>V185*G185</f>
        <v>0</v>
      </c>
      <c r="X185" s="66">
        <f t="shared" si="44"/>
        <v>0</v>
      </c>
      <c r="Y185" s="69">
        <f t="shared" si="45"/>
        <v>90000</v>
      </c>
      <c r="Z185" s="342">
        <f>V185*1.05</f>
        <v>0</v>
      </c>
      <c r="AA185" s="343">
        <f>Z185*G185</f>
        <v>0</v>
      </c>
      <c r="AB185" s="343">
        <f t="shared" si="35"/>
        <v>0</v>
      </c>
      <c r="AC185" s="344">
        <f t="shared" si="36"/>
        <v>90000</v>
      </c>
      <c r="AD185" s="39"/>
      <c r="AE185" s="37"/>
      <c r="AF185" s="37"/>
      <c r="AG185" s="42"/>
    </row>
    <row r="186" spans="2:33" ht="72">
      <c r="B186" s="61">
        <v>181</v>
      </c>
      <c r="C186" s="62">
        <v>224</v>
      </c>
      <c r="D186" s="62" t="s">
        <v>160</v>
      </c>
      <c r="E186" s="75" t="s">
        <v>159</v>
      </c>
      <c r="F186" s="230" t="s">
        <v>3</v>
      </c>
      <c r="G186" s="231">
        <v>630</v>
      </c>
      <c r="H186" s="232">
        <v>500</v>
      </c>
      <c r="I186" s="275">
        <f>G186*H186</f>
        <v>315000</v>
      </c>
      <c r="J186" s="44">
        <v>1084</v>
      </c>
      <c r="K186" s="43">
        <f>J186*G186</f>
        <v>682920</v>
      </c>
      <c r="L186" s="43">
        <f t="shared" si="42"/>
        <v>367920</v>
      </c>
      <c r="M186" s="43">
        <f t="shared" si="43"/>
        <v>0</v>
      </c>
      <c r="N186" s="290"/>
      <c r="O186" s="291">
        <f>N186*G186</f>
        <v>0</v>
      </c>
      <c r="P186" s="67"/>
      <c r="Q186" s="68">
        <f>P186*G186</f>
        <v>0</v>
      </c>
      <c r="R186" s="68">
        <f t="shared" si="33"/>
        <v>0</v>
      </c>
      <c r="S186" s="68">
        <f t="shared" si="34"/>
        <v>0</v>
      </c>
      <c r="T186" s="318">
        <f>H186+N186</f>
        <v>500</v>
      </c>
      <c r="U186" s="319">
        <f>T186*G186</f>
        <v>315000</v>
      </c>
      <c r="V186" s="67">
        <f t="shared" si="46"/>
        <v>1084</v>
      </c>
      <c r="W186" s="66">
        <f>V186*G186</f>
        <v>682920</v>
      </c>
      <c r="X186" s="66">
        <f t="shared" si="44"/>
        <v>367920</v>
      </c>
      <c r="Y186" s="69">
        <f t="shared" si="45"/>
        <v>0</v>
      </c>
      <c r="Z186" s="342">
        <v>1132</v>
      </c>
      <c r="AA186" s="343">
        <f>Z186*G186</f>
        <v>713160</v>
      </c>
      <c r="AB186" s="343">
        <f t="shared" si="35"/>
        <v>398160</v>
      </c>
      <c r="AC186" s="344">
        <f t="shared" si="36"/>
        <v>0</v>
      </c>
      <c r="AD186" s="39"/>
      <c r="AE186" s="37"/>
      <c r="AF186" s="37"/>
      <c r="AG186" s="42"/>
    </row>
    <row r="187" spans="2:33" ht="28.8">
      <c r="B187" s="61">
        <v>182</v>
      </c>
      <c r="C187" s="62">
        <v>234</v>
      </c>
      <c r="D187" s="62" t="s">
        <v>158</v>
      </c>
      <c r="E187" s="75" t="s">
        <v>157</v>
      </c>
      <c r="F187" s="230" t="s">
        <v>156</v>
      </c>
      <c r="G187" s="231">
        <v>180</v>
      </c>
      <c r="H187" s="232">
        <v>6500</v>
      </c>
      <c r="I187" s="275">
        <f>G187*H187</f>
        <v>1170000</v>
      </c>
      <c r="J187" s="44">
        <v>6500</v>
      </c>
      <c r="K187" s="43">
        <f>J187*G187</f>
        <v>1170000</v>
      </c>
      <c r="L187" s="43">
        <f t="shared" si="42"/>
        <v>0</v>
      </c>
      <c r="M187" s="43">
        <f t="shared" si="43"/>
        <v>0</v>
      </c>
      <c r="N187" s="290"/>
      <c r="O187" s="291">
        <f>N187*G187</f>
        <v>0</v>
      </c>
      <c r="P187" s="67"/>
      <c r="Q187" s="68">
        <f>P187*G187</f>
        <v>0</v>
      </c>
      <c r="R187" s="68">
        <f t="shared" si="33"/>
        <v>0</v>
      </c>
      <c r="S187" s="68">
        <f t="shared" si="34"/>
        <v>0</v>
      </c>
      <c r="T187" s="318">
        <f>H187+N187</f>
        <v>6500</v>
      </c>
      <c r="U187" s="319">
        <f>T187*G187</f>
        <v>1170000</v>
      </c>
      <c r="V187" s="67">
        <f t="shared" si="46"/>
        <v>6500</v>
      </c>
      <c r="W187" s="66">
        <f>V187*G187</f>
        <v>1170000</v>
      </c>
      <c r="X187" s="66">
        <f t="shared" si="44"/>
        <v>0</v>
      </c>
      <c r="Y187" s="69">
        <f t="shared" si="45"/>
        <v>0</v>
      </c>
      <c r="Z187" s="342">
        <v>6500</v>
      </c>
      <c r="AA187" s="343">
        <f>Z187*G187</f>
        <v>1170000</v>
      </c>
      <c r="AB187" s="343">
        <f t="shared" si="35"/>
        <v>0</v>
      </c>
      <c r="AC187" s="344">
        <f t="shared" si="36"/>
        <v>0</v>
      </c>
      <c r="AD187" s="39"/>
      <c r="AE187" s="37"/>
      <c r="AF187" s="37"/>
      <c r="AG187" s="42"/>
    </row>
    <row r="188" spans="2:33" ht="28.8">
      <c r="B188" s="61">
        <v>183</v>
      </c>
      <c r="C188" s="62">
        <v>150</v>
      </c>
      <c r="D188" s="62" t="s">
        <v>155</v>
      </c>
      <c r="E188" s="75" t="s">
        <v>154</v>
      </c>
      <c r="F188" s="230" t="s">
        <v>0</v>
      </c>
      <c r="G188" s="231">
        <v>1080</v>
      </c>
      <c r="H188" s="232">
        <v>65</v>
      </c>
      <c r="I188" s="275">
        <f>G188*H188</f>
        <v>70200</v>
      </c>
      <c r="J188" s="44">
        <v>65</v>
      </c>
      <c r="K188" s="43">
        <f>J188*G188</f>
        <v>70200</v>
      </c>
      <c r="L188" s="43">
        <f t="shared" si="42"/>
        <v>0</v>
      </c>
      <c r="M188" s="43">
        <f t="shared" si="43"/>
        <v>0</v>
      </c>
      <c r="N188" s="290"/>
      <c r="O188" s="291">
        <f>N188*G188</f>
        <v>0</v>
      </c>
      <c r="P188" s="67"/>
      <c r="Q188" s="68">
        <f>P188*G188</f>
        <v>0</v>
      </c>
      <c r="R188" s="68">
        <f t="shared" si="33"/>
        <v>0</v>
      </c>
      <c r="S188" s="68">
        <f t="shared" si="34"/>
        <v>0</v>
      </c>
      <c r="T188" s="318">
        <f>H188+N188</f>
        <v>65</v>
      </c>
      <c r="U188" s="319">
        <f>T188*G188</f>
        <v>70200</v>
      </c>
      <c r="V188" s="67">
        <f t="shared" si="46"/>
        <v>65</v>
      </c>
      <c r="W188" s="66">
        <f>V188*G188</f>
        <v>70200</v>
      </c>
      <c r="X188" s="66">
        <f t="shared" si="44"/>
        <v>0</v>
      </c>
      <c r="Y188" s="69">
        <f t="shared" si="45"/>
        <v>0</v>
      </c>
      <c r="Z188" s="342">
        <v>65</v>
      </c>
      <c r="AA188" s="343">
        <f>Z188*G188</f>
        <v>70200</v>
      </c>
      <c r="AB188" s="343">
        <f t="shared" si="35"/>
        <v>0</v>
      </c>
      <c r="AC188" s="344">
        <f t="shared" si="36"/>
        <v>0</v>
      </c>
      <c r="AD188" s="39"/>
      <c r="AE188" s="37"/>
      <c r="AF188" s="37"/>
      <c r="AG188" s="42"/>
    </row>
    <row r="189" spans="2:33" ht="15">
      <c r="B189" s="61">
        <v>184</v>
      </c>
      <c r="C189" s="62">
        <v>225</v>
      </c>
      <c r="D189" s="62" t="s">
        <v>153</v>
      </c>
      <c r="E189" s="70" t="s">
        <v>152</v>
      </c>
      <c r="F189" s="230" t="s">
        <v>3</v>
      </c>
      <c r="G189" s="231">
        <v>270</v>
      </c>
      <c r="H189" s="232">
        <v>25</v>
      </c>
      <c r="I189" s="275">
        <f>G189*H189</f>
        <v>6750</v>
      </c>
      <c r="J189" s="44">
        <v>44</v>
      </c>
      <c r="K189" s="43">
        <f>J189*G189</f>
        <v>11880</v>
      </c>
      <c r="L189" s="43">
        <f t="shared" si="42"/>
        <v>5130</v>
      </c>
      <c r="M189" s="43">
        <f t="shared" si="43"/>
        <v>0</v>
      </c>
      <c r="N189" s="290"/>
      <c r="O189" s="291">
        <f>N189*G189</f>
        <v>0</v>
      </c>
      <c r="P189" s="67"/>
      <c r="Q189" s="68">
        <f>P189*G189</f>
        <v>0</v>
      </c>
      <c r="R189" s="68">
        <f t="shared" si="33"/>
        <v>0</v>
      </c>
      <c r="S189" s="68">
        <f t="shared" si="34"/>
        <v>0</v>
      </c>
      <c r="T189" s="318">
        <f>H189+N189</f>
        <v>25</v>
      </c>
      <c r="U189" s="319">
        <f>T189*G189</f>
        <v>6750</v>
      </c>
      <c r="V189" s="67">
        <f t="shared" si="46"/>
        <v>44</v>
      </c>
      <c r="W189" s="66">
        <f>V189*G189</f>
        <v>11880</v>
      </c>
      <c r="X189" s="66">
        <f t="shared" si="44"/>
        <v>5130</v>
      </c>
      <c r="Y189" s="69">
        <f t="shared" si="45"/>
        <v>0</v>
      </c>
      <c r="Z189" s="342">
        <v>44</v>
      </c>
      <c r="AA189" s="343">
        <f>Z189*G189</f>
        <v>11880</v>
      </c>
      <c r="AB189" s="343">
        <f t="shared" si="35"/>
        <v>5130</v>
      </c>
      <c r="AC189" s="344">
        <f t="shared" si="36"/>
        <v>0</v>
      </c>
      <c r="AD189" s="39"/>
      <c r="AE189" s="37"/>
      <c r="AF189" s="37"/>
      <c r="AG189" s="42"/>
    </row>
    <row r="190" spans="2:33" ht="15">
      <c r="B190" s="61">
        <v>185</v>
      </c>
      <c r="C190" s="62">
        <v>151</v>
      </c>
      <c r="D190" s="62" t="s">
        <v>151</v>
      </c>
      <c r="E190" s="70" t="s">
        <v>150</v>
      </c>
      <c r="F190" s="230" t="s">
        <v>3</v>
      </c>
      <c r="G190" s="231">
        <v>5400</v>
      </c>
      <c r="H190" s="232">
        <v>4</v>
      </c>
      <c r="I190" s="275">
        <f>G190*H190</f>
        <v>21600</v>
      </c>
      <c r="J190" s="44">
        <v>4</v>
      </c>
      <c r="K190" s="43">
        <f>J190*G190</f>
        <v>21600</v>
      </c>
      <c r="L190" s="43">
        <f t="shared" si="42"/>
        <v>0</v>
      </c>
      <c r="M190" s="43">
        <f t="shared" si="43"/>
        <v>0</v>
      </c>
      <c r="N190" s="290"/>
      <c r="O190" s="291">
        <f>N190*G190</f>
        <v>0</v>
      </c>
      <c r="P190" s="67"/>
      <c r="Q190" s="68">
        <f>P190*G190</f>
        <v>0</v>
      </c>
      <c r="R190" s="68">
        <f t="shared" si="33"/>
        <v>0</v>
      </c>
      <c r="S190" s="68">
        <f t="shared" si="34"/>
        <v>0</v>
      </c>
      <c r="T190" s="318">
        <f>H190+N190</f>
        <v>4</v>
      </c>
      <c r="U190" s="319">
        <f>T190*G190</f>
        <v>21600</v>
      </c>
      <c r="V190" s="67">
        <f t="shared" si="46"/>
        <v>4</v>
      </c>
      <c r="W190" s="66">
        <f>V190*G190</f>
        <v>21600</v>
      </c>
      <c r="X190" s="66">
        <f t="shared" si="44"/>
        <v>0</v>
      </c>
      <c r="Y190" s="69">
        <f t="shared" si="45"/>
        <v>0</v>
      </c>
      <c r="Z190" s="342">
        <v>4</v>
      </c>
      <c r="AA190" s="343">
        <f>Z190*G190</f>
        <v>21600</v>
      </c>
      <c r="AB190" s="343">
        <f t="shared" si="35"/>
        <v>0</v>
      </c>
      <c r="AC190" s="344">
        <f t="shared" si="36"/>
        <v>0</v>
      </c>
      <c r="AD190" s="39"/>
      <c r="AE190" s="37"/>
      <c r="AF190" s="37"/>
      <c r="AG190" s="42"/>
    </row>
    <row r="191" spans="2:33" ht="15">
      <c r="B191" s="61">
        <v>186</v>
      </c>
      <c r="C191" s="62">
        <v>152</v>
      </c>
      <c r="D191" s="62" t="s">
        <v>149</v>
      </c>
      <c r="E191" s="70" t="s">
        <v>148</v>
      </c>
      <c r="F191" s="230" t="s">
        <v>3</v>
      </c>
      <c r="G191" s="231">
        <v>6300</v>
      </c>
      <c r="H191" s="232">
        <v>9</v>
      </c>
      <c r="I191" s="275">
        <f>G191*H191</f>
        <v>56700</v>
      </c>
      <c r="J191" s="44">
        <v>9</v>
      </c>
      <c r="K191" s="43">
        <f>J191*G191</f>
        <v>56700</v>
      </c>
      <c r="L191" s="43">
        <f t="shared" si="42"/>
        <v>0</v>
      </c>
      <c r="M191" s="43">
        <f t="shared" si="43"/>
        <v>0</v>
      </c>
      <c r="N191" s="290"/>
      <c r="O191" s="291">
        <f>N191*G191</f>
        <v>0</v>
      </c>
      <c r="P191" s="67"/>
      <c r="Q191" s="68">
        <f>P191*G191</f>
        <v>0</v>
      </c>
      <c r="R191" s="68">
        <f t="shared" si="33"/>
        <v>0</v>
      </c>
      <c r="S191" s="68">
        <f t="shared" si="34"/>
        <v>0</v>
      </c>
      <c r="T191" s="318">
        <f>H191+N191</f>
        <v>9</v>
      </c>
      <c r="U191" s="319">
        <f>T191*G191</f>
        <v>56700</v>
      </c>
      <c r="V191" s="67">
        <f t="shared" si="46"/>
        <v>9</v>
      </c>
      <c r="W191" s="66">
        <f>V191*G191</f>
        <v>56700</v>
      </c>
      <c r="X191" s="66">
        <f t="shared" si="44"/>
        <v>0</v>
      </c>
      <c r="Y191" s="69">
        <f t="shared" si="45"/>
        <v>0</v>
      </c>
      <c r="Z191" s="342">
        <v>9</v>
      </c>
      <c r="AA191" s="343">
        <f>Z191*G191</f>
        <v>56700</v>
      </c>
      <c r="AB191" s="343">
        <f t="shared" si="35"/>
        <v>0</v>
      </c>
      <c r="AC191" s="344">
        <f t="shared" si="36"/>
        <v>0</v>
      </c>
      <c r="AD191" s="39"/>
      <c r="AE191" s="37"/>
      <c r="AF191" s="37"/>
      <c r="AG191" s="42"/>
    </row>
    <row r="192" spans="2:33" ht="15">
      <c r="B192" s="61">
        <v>187</v>
      </c>
      <c r="C192" s="62">
        <v>153</v>
      </c>
      <c r="D192" s="62" t="s">
        <v>147</v>
      </c>
      <c r="E192" s="70" t="s">
        <v>146</v>
      </c>
      <c r="F192" s="230" t="s">
        <v>3</v>
      </c>
      <c r="G192" s="231">
        <v>3600</v>
      </c>
      <c r="H192" s="232">
        <v>16</v>
      </c>
      <c r="I192" s="275">
        <f>G192*H192</f>
        <v>57600</v>
      </c>
      <c r="J192" s="44">
        <v>15</v>
      </c>
      <c r="K192" s="43">
        <f>J192*G192</f>
        <v>54000</v>
      </c>
      <c r="L192" s="43">
        <f t="shared" si="42"/>
        <v>0</v>
      </c>
      <c r="M192" s="43">
        <f t="shared" si="43"/>
        <v>3600</v>
      </c>
      <c r="N192" s="290"/>
      <c r="O192" s="291">
        <f>N192*G192</f>
        <v>0</v>
      </c>
      <c r="P192" s="67"/>
      <c r="Q192" s="68">
        <f>P192*G192</f>
        <v>0</v>
      </c>
      <c r="R192" s="68">
        <f t="shared" si="33"/>
        <v>0</v>
      </c>
      <c r="S192" s="68">
        <f t="shared" si="34"/>
        <v>0</v>
      </c>
      <c r="T192" s="318">
        <f>H192+N192</f>
        <v>16</v>
      </c>
      <c r="U192" s="319">
        <f>T192*G192</f>
        <v>57600</v>
      </c>
      <c r="V192" s="67">
        <f t="shared" si="46"/>
        <v>15</v>
      </c>
      <c r="W192" s="66">
        <f>V192*G192</f>
        <v>54000</v>
      </c>
      <c r="X192" s="66">
        <f t="shared" si="44"/>
        <v>0</v>
      </c>
      <c r="Y192" s="69">
        <f t="shared" si="45"/>
        <v>3600</v>
      </c>
      <c r="Z192" s="342">
        <v>15</v>
      </c>
      <c r="AA192" s="343">
        <f>Z192*G192</f>
        <v>54000</v>
      </c>
      <c r="AB192" s="343">
        <f t="shared" si="35"/>
        <v>0</v>
      </c>
      <c r="AC192" s="344">
        <f t="shared" si="36"/>
        <v>3600</v>
      </c>
      <c r="AD192" s="39"/>
      <c r="AE192" s="37"/>
      <c r="AF192" s="37"/>
      <c r="AG192" s="42"/>
    </row>
    <row r="193" spans="2:33" ht="15">
      <c r="B193" s="61">
        <v>188</v>
      </c>
      <c r="C193" s="62">
        <v>154</v>
      </c>
      <c r="D193" s="62" t="s">
        <v>145</v>
      </c>
      <c r="E193" s="70" t="s">
        <v>144</v>
      </c>
      <c r="F193" s="230" t="s">
        <v>3</v>
      </c>
      <c r="G193" s="231">
        <v>1100</v>
      </c>
      <c r="H193" s="232">
        <v>21</v>
      </c>
      <c r="I193" s="275">
        <f>G193*H193</f>
        <v>23100</v>
      </c>
      <c r="J193" s="44">
        <v>21</v>
      </c>
      <c r="K193" s="43">
        <f>J193*G193</f>
        <v>23100</v>
      </c>
      <c r="L193" s="43">
        <f t="shared" si="42"/>
        <v>0</v>
      </c>
      <c r="M193" s="43">
        <f t="shared" si="43"/>
        <v>0</v>
      </c>
      <c r="N193" s="290"/>
      <c r="O193" s="291">
        <f>N193*G193</f>
        <v>0</v>
      </c>
      <c r="P193" s="67"/>
      <c r="Q193" s="68">
        <f>P193*G193</f>
        <v>0</v>
      </c>
      <c r="R193" s="68">
        <f t="shared" si="33"/>
        <v>0</v>
      </c>
      <c r="S193" s="68">
        <f t="shared" si="34"/>
        <v>0</v>
      </c>
      <c r="T193" s="318">
        <f>H193+N193</f>
        <v>21</v>
      </c>
      <c r="U193" s="319">
        <f>T193*G193</f>
        <v>23100</v>
      </c>
      <c r="V193" s="67">
        <f t="shared" si="46"/>
        <v>21</v>
      </c>
      <c r="W193" s="66">
        <f>V193*G193</f>
        <v>23100</v>
      </c>
      <c r="X193" s="66">
        <f t="shared" si="44"/>
        <v>0</v>
      </c>
      <c r="Y193" s="69">
        <f t="shared" si="45"/>
        <v>0</v>
      </c>
      <c r="Z193" s="342">
        <v>21</v>
      </c>
      <c r="AA193" s="343">
        <f>Z193*G193</f>
        <v>23100</v>
      </c>
      <c r="AB193" s="343">
        <f t="shared" si="35"/>
        <v>0</v>
      </c>
      <c r="AC193" s="344">
        <f t="shared" si="36"/>
        <v>0</v>
      </c>
      <c r="AD193" s="39"/>
      <c r="AE193" s="37"/>
      <c r="AF193" s="37"/>
      <c r="AG193" s="42"/>
    </row>
    <row r="194" spans="2:33" ht="15">
      <c r="B194" s="61">
        <v>189</v>
      </c>
      <c r="C194" s="62">
        <v>155</v>
      </c>
      <c r="D194" s="62" t="s">
        <v>143</v>
      </c>
      <c r="E194" s="70" t="s">
        <v>142</v>
      </c>
      <c r="F194" s="230" t="s">
        <v>3</v>
      </c>
      <c r="G194" s="231">
        <v>630</v>
      </c>
      <c r="H194" s="232">
        <v>25</v>
      </c>
      <c r="I194" s="275">
        <f>G194*H194</f>
        <v>15750</v>
      </c>
      <c r="J194" s="44">
        <v>15</v>
      </c>
      <c r="K194" s="43">
        <f>J194*G194</f>
        <v>9450</v>
      </c>
      <c r="L194" s="43">
        <f t="shared" si="42"/>
        <v>0</v>
      </c>
      <c r="M194" s="43">
        <f t="shared" si="43"/>
        <v>6300</v>
      </c>
      <c r="N194" s="290"/>
      <c r="O194" s="291">
        <f>N194*G194</f>
        <v>0</v>
      </c>
      <c r="P194" s="67"/>
      <c r="Q194" s="68">
        <f>P194*G194</f>
        <v>0</v>
      </c>
      <c r="R194" s="68">
        <f t="shared" si="33"/>
        <v>0</v>
      </c>
      <c r="S194" s="68">
        <f t="shared" si="34"/>
        <v>0</v>
      </c>
      <c r="T194" s="318">
        <f>H194+N194</f>
        <v>25</v>
      </c>
      <c r="U194" s="319">
        <f>T194*G194</f>
        <v>15750</v>
      </c>
      <c r="V194" s="67">
        <f t="shared" si="46"/>
        <v>15</v>
      </c>
      <c r="W194" s="66">
        <f>V194*G194</f>
        <v>9450</v>
      </c>
      <c r="X194" s="66">
        <f t="shared" si="44"/>
        <v>0</v>
      </c>
      <c r="Y194" s="69">
        <f t="shared" si="45"/>
        <v>6300</v>
      </c>
      <c r="Z194" s="342">
        <v>15</v>
      </c>
      <c r="AA194" s="343">
        <f>Z194*G194</f>
        <v>9450</v>
      </c>
      <c r="AB194" s="343">
        <f t="shared" si="35"/>
        <v>0</v>
      </c>
      <c r="AC194" s="344">
        <f t="shared" si="36"/>
        <v>6300</v>
      </c>
      <c r="AD194" s="39"/>
      <c r="AE194" s="37"/>
      <c r="AF194" s="37"/>
      <c r="AG194" s="42"/>
    </row>
    <row r="195" spans="2:33" ht="15">
      <c r="B195" s="61">
        <v>190</v>
      </c>
      <c r="C195" s="62">
        <v>156</v>
      </c>
      <c r="D195" s="62" t="s">
        <v>141</v>
      </c>
      <c r="E195" s="70" t="s">
        <v>140</v>
      </c>
      <c r="F195" s="230" t="s">
        <v>3</v>
      </c>
      <c r="G195" s="231">
        <v>540</v>
      </c>
      <c r="H195" s="232">
        <v>36</v>
      </c>
      <c r="I195" s="275">
        <f>G195*H195</f>
        <v>19440</v>
      </c>
      <c r="J195" s="44">
        <v>21</v>
      </c>
      <c r="K195" s="43">
        <f>J195*G195</f>
        <v>11340</v>
      </c>
      <c r="L195" s="43">
        <f t="shared" si="42"/>
        <v>0</v>
      </c>
      <c r="M195" s="43">
        <f t="shared" si="43"/>
        <v>8100</v>
      </c>
      <c r="N195" s="290"/>
      <c r="O195" s="291">
        <f>N195*G195</f>
        <v>0</v>
      </c>
      <c r="P195" s="67"/>
      <c r="Q195" s="68">
        <f>P195*G195</f>
        <v>0</v>
      </c>
      <c r="R195" s="68">
        <f t="shared" si="33"/>
        <v>0</v>
      </c>
      <c r="S195" s="68">
        <f t="shared" si="34"/>
        <v>0</v>
      </c>
      <c r="T195" s="318">
        <f>H195+N195</f>
        <v>36</v>
      </c>
      <c r="U195" s="319">
        <f>T195*G195</f>
        <v>19440</v>
      </c>
      <c r="V195" s="67">
        <f t="shared" si="46"/>
        <v>21</v>
      </c>
      <c r="W195" s="66">
        <f>V195*G195</f>
        <v>11340</v>
      </c>
      <c r="X195" s="66">
        <f t="shared" si="44"/>
        <v>0</v>
      </c>
      <c r="Y195" s="69">
        <f t="shared" si="45"/>
        <v>8100</v>
      </c>
      <c r="Z195" s="342">
        <v>21</v>
      </c>
      <c r="AA195" s="343">
        <f>Z195*G195</f>
        <v>11340</v>
      </c>
      <c r="AB195" s="343">
        <f t="shared" si="35"/>
        <v>0</v>
      </c>
      <c r="AC195" s="344">
        <f t="shared" si="36"/>
        <v>8100</v>
      </c>
      <c r="AD195" s="39"/>
      <c r="AE195" s="37"/>
      <c r="AF195" s="37"/>
      <c r="AG195" s="42"/>
    </row>
    <row r="196" spans="2:33" ht="28.8">
      <c r="B196" s="61">
        <v>191</v>
      </c>
      <c r="C196" s="62">
        <v>156</v>
      </c>
      <c r="D196" s="62" t="s">
        <v>139</v>
      </c>
      <c r="E196" s="70" t="s">
        <v>138</v>
      </c>
      <c r="F196" s="230" t="s">
        <v>3</v>
      </c>
      <c r="G196" s="231">
        <v>540</v>
      </c>
      <c r="H196" s="232">
        <v>25</v>
      </c>
      <c r="I196" s="275">
        <f>G196*H196</f>
        <v>13500</v>
      </c>
      <c r="J196" s="44">
        <v>14</v>
      </c>
      <c r="K196" s="43">
        <f>J196*G196</f>
        <v>7560</v>
      </c>
      <c r="L196" s="43">
        <f t="shared" si="42"/>
        <v>0</v>
      </c>
      <c r="M196" s="43">
        <f t="shared" si="43"/>
        <v>5940</v>
      </c>
      <c r="N196" s="290"/>
      <c r="O196" s="291">
        <f>N196*G196</f>
        <v>0</v>
      </c>
      <c r="P196" s="67"/>
      <c r="Q196" s="68">
        <f>P196*G196</f>
        <v>0</v>
      </c>
      <c r="R196" s="68">
        <f t="shared" si="33"/>
        <v>0</v>
      </c>
      <c r="S196" s="68">
        <f t="shared" si="34"/>
        <v>0</v>
      </c>
      <c r="T196" s="318">
        <f>H196+N196</f>
        <v>25</v>
      </c>
      <c r="U196" s="319">
        <f>T196*G196</f>
        <v>13500</v>
      </c>
      <c r="V196" s="67">
        <f t="shared" si="46"/>
        <v>14</v>
      </c>
      <c r="W196" s="66">
        <f>V196*G196</f>
        <v>7560</v>
      </c>
      <c r="X196" s="66">
        <f t="shared" si="44"/>
        <v>0</v>
      </c>
      <c r="Y196" s="69">
        <f t="shared" si="45"/>
        <v>5940</v>
      </c>
      <c r="Z196" s="342">
        <v>14</v>
      </c>
      <c r="AA196" s="343">
        <f>Z196*G196</f>
        <v>7560</v>
      </c>
      <c r="AB196" s="343">
        <f t="shared" si="35"/>
        <v>0</v>
      </c>
      <c r="AC196" s="344">
        <f t="shared" si="36"/>
        <v>5940</v>
      </c>
      <c r="AD196" s="39"/>
      <c r="AE196" s="37"/>
      <c r="AF196" s="37"/>
      <c r="AG196" s="42"/>
    </row>
    <row r="197" spans="2:33" ht="15">
      <c r="B197" s="61">
        <v>192</v>
      </c>
      <c r="C197" s="62">
        <v>158</v>
      </c>
      <c r="D197" s="62" t="s">
        <v>137</v>
      </c>
      <c r="E197" s="70" t="s">
        <v>136</v>
      </c>
      <c r="F197" s="230" t="s">
        <v>3</v>
      </c>
      <c r="G197" s="231">
        <v>720</v>
      </c>
      <c r="H197" s="232">
        <v>25</v>
      </c>
      <c r="I197" s="275">
        <f>G197*H197</f>
        <v>18000</v>
      </c>
      <c r="J197" s="44">
        <v>15</v>
      </c>
      <c r="K197" s="43">
        <f>J197*G197</f>
        <v>10800</v>
      </c>
      <c r="L197" s="43">
        <f t="shared" si="42"/>
        <v>0</v>
      </c>
      <c r="M197" s="43">
        <f t="shared" si="43"/>
        <v>7200</v>
      </c>
      <c r="N197" s="290"/>
      <c r="O197" s="291">
        <f>N197*G197</f>
        <v>0</v>
      </c>
      <c r="P197" s="67"/>
      <c r="Q197" s="68">
        <f>P197*G197</f>
        <v>0</v>
      </c>
      <c r="R197" s="68">
        <f t="shared" ref="R197:R247" si="47">IF(Q197&gt;O197,Q197-O197,0)</f>
        <v>0</v>
      </c>
      <c r="S197" s="68">
        <f t="shared" ref="S197:S247" si="48">IF(O197&gt;Q197,O197-Q197,0)</f>
        <v>0</v>
      </c>
      <c r="T197" s="318">
        <f>H197+N197</f>
        <v>25</v>
      </c>
      <c r="U197" s="319">
        <f>T197*G197</f>
        <v>18000</v>
      </c>
      <c r="V197" s="67">
        <f t="shared" si="46"/>
        <v>15</v>
      </c>
      <c r="W197" s="66">
        <f>V197*G197</f>
        <v>10800</v>
      </c>
      <c r="X197" s="66">
        <f t="shared" si="44"/>
        <v>0</v>
      </c>
      <c r="Y197" s="69">
        <f t="shared" si="45"/>
        <v>7200</v>
      </c>
      <c r="Z197" s="342">
        <v>15</v>
      </c>
      <c r="AA197" s="343">
        <f>Z197*G197</f>
        <v>10800</v>
      </c>
      <c r="AB197" s="343">
        <f t="shared" ref="AB197:AB245" si="49">IF(AA197&gt;U197,AA197-U197,0)</f>
        <v>0</v>
      </c>
      <c r="AC197" s="344">
        <f t="shared" ref="AC197:AC247" si="50">IF(U197&gt;AA197,U197-AA197,0)</f>
        <v>7200</v>
      </c>
      <c r="AD197" s="39"/>
      <c r="AE197" s="37"/>
      <c r="AF197" s="37"/>
      <c r="AG197" s="42"/>
    </row>
    <row r="198" spans="2:33" ht="28.8">
      <c r="B198" s="61">
        <v>193</v>
      </c>
      <c r="C198" s="62">
        <v>159</v>
      </c>
      <c r="D198" s="62" t="s">
        <v>135</v>
      </c>
      <c r="E198" s="70" t="s">
        <v>134</v>
      </c>
      <c r="F198" s="230" t="s">
        <v>3</v>
      </c>
      <c r="G198" s="231">
        <v>3600</v>
      </c>
      <c r="H198" s="232">
        <v>12</v>
      </c>
      <c r="I198" s="275">
        <f>G198*H198</f>
        <v>43200</v>
      </c>
      <c r="J198" s="44">
        <v>24</v>
      </c>
      <c r="K198" s="43">
        <f>J198*G198</f>
        <v>86400</v>
      </c>
      <c r="L198" s="43">
        <f t="shared" si="42"/>
        <v>43200</v>
      </c>
      <c r="M198" s="43">
        <f t="shared" si="43"/>
        <v>0</v>
      </c>
      <c r="N198" s="290"/>
      <c r="O198" s="291">
        <f>N198*G198</f>
        <v>0</v>
      </c>
      <c r="P198" s="67"/>
      <c r="Q198" s="68">
        <f>P198*G198</f>
        <v>0</v>
      </c>
      <c r="R198" s="68">
        <f t="shared" si="47"/>
        <v>0</v>
      </c>
      <c r="S198" s="68">
        <f t="shared" si="48"/>
        <v>0</v>
      </c>
      <c r="T198" s="318">
        <f>H198+N198</f>
        <v>12</v>
      </c>
      <c r="U198" s="319">
        <f>T198*G198</f>
        <v>43200</v>
      </c>
      <c r="V198" s="67">
        <f t="shared" si="46"/>
        <v>24</v>
      </c>
      <c r="W198" s="66">
        <f>V198*G198</f>
        <v>86400</v>
      </c>
      <c r="X198" s="66">
        <f t="shared" si="44"/>
        <v>43200</v>
      </c>
      <c r="Y198" s="69">
        <f t="shared" si="45"/>
        <v>0</v>
      </c>
      <c r="Z198" s="342">
        <v>24</v>
      </c>
      <c r="AA198" s="343">
        <f>Z198*G198</f>
        <v>86400</v>
      </c>
      <c r="AB198" s="343">
        <f t="shared" si="49"/>
        <v>43200</v>
      </c>
      <c r="AC198" s="344">
        <f t="shared" si="50"/>
        <v>0</v>
      </c>
      <c r="AD198" s="39"/>
      <c r="AE198" s="37"/>
      <c r="AF198" s="37"/>
      <c r="AG198" s="42"/>
    </row>
    <row r="199" spans="2:33" ht="28.8">
      <c r="B199" s="61">
        <v>194</v>
      </c>
      <c r="C199" s="62">
        <v>160</v>
      </c>
      <c r="D199" s="62" t="s">
        <v>133</v>
      </c>
      <c r="E199" s="70" t="s">
        <v>132</v>
      </c>
      <c r="F199" s="233" t="s">
        <v>103</v>
      </c>
      <c r="G199" s="234">
        <v>270</v>
      </c>
      <c r="H199" s="232">
        <v>55</v>
      </c>
      <c r="I199" s="275">
        <f>G199*H199</f>
        <v>14850</v>
      </c>
      <c r="J199" s="44">
        <v>103.08</v>
      </c>
      <c r="K199" s="43">
        <f>J199*G199</f>
        <v>27831.599999999999</v>
      </c>
      <c r="L199" s="43">
        <f t="shared" si="42"/>
        <v>12981.599999999999</v>
      </c>
      <c r="M199" s="43">
        <f t="shared" si="43"/>
        <v>0</v>
      </c>
      <c r="N199" s="290"/>
      <c r="O199" s="291">
        <f>N199*G199</f>
        <v>0</v>
      </c>
      <c r="P199" s="67"/>
      <c r="Q199" s="68">
        <f>P199*G199</f>
        <v>0</v>
      </c>
      <c r="R199" s="68">
        <f t="shared" si="47"/>
        <v>0</v>
      </c>
      <c r="S199" s="68">
        <f t="shared" si="48"/>
        <v>0</v>
      </c>
      <c r="T199" s="318">
        <f>H199+N199</f>
        <v>55</v>
      </c>
      <c r="U199" s="319">
        <f>T199*G199</f>
        <v>14850</v>
      </c>
      <c r="V199" s="67">
        <f t="shared" si="46"/>
        <v>103.08</v>
      </c>
      <c r="W199" s="66">
        <f>V199*G199</f>
        <v>27831.599999999999</v>
      </c>
      <c r="X199" s="66">
        <f t="shared" si="44"/>
        <v>12981.599999999999</v>
      </c>
      <c r="Y199" s="69">
        <f t="shared" si="45"/>
        <v>0</v>
      </c>
      <c r="Z199" s="342">
        <f>V199*1.05</f>
        <v>108.23400000000001</v>
      </c>
      <c r="AA199" s="343">
        <f>Z199*G199</f>
        <v>29223.180000000004</v>
      </c>
      <c r="AB199" s="343">
        <f t="shared" si="49"/>
        <v>14373.180000000004</v>
      </c>
      <c r="AC199" s="344">
        <f t="shared" si="50"/>
        <v>0</v>
      </c>
      <c r="AD199" s="39"/>
      <c r="AE199" s="37"/>
      <c r="AF199" s="37"/>
      <c r="AG199" s="42"/>
    </row>
    <row r="200" spans="2:33" ht="28.8">
      <c r="B200" s="61">
        <v>195</v>
      </c>
      <c r="C200" s="62">
        <v>161</v>
      </c>
      <c r="D200" s="62" t="s">
        <v>131</v>
      </c>
      <c r="E200" s="70" t="s">
        <v>130</v>
      </c>
      <c r="F200" s="233" t="s">
        <v>103</v>
      </c>
      <c r="G200" s="234">
        <v>360</v>
      </c>
      <c r="H200" s="232">
        <v>115</v>
      </c>
      <c r="I200" s="275">
        <f>G200*H200</f>
        <v>41400</v>
      </c>
      <c r="J200" s="44">
        <v>123.53</v>
      </c>
      <c r="K200" s="43">
        <f>J200*G200</f>
        <v>44470.8</v>
      </c>
      <c r="L200" s="43">
        <f t="shared" si="42"/>
        <v>3070.8000000000029</v>
      </c>
      <c r="M200" s="43">
        <f t="shared" si="43"/>
        <v>0</v>
      </c>
      <c r="N200" s="290"/>
      <c r="O200" s="291">
        <f>N200*G200</f>
        <v>0</v>
      </c>
      <c r="P200" s="67"/>
      <c r="Q200" s="68">
        <f>P200*G200</f>
        <v>0</v>
      </c>
      <c r="R200" s="68">
        <f t="shared" si="47"/>
        <v>0</v>
      </c>
      <c r="S200" s="68">
        <f t="shared" si="48"/>
        <v>0</v>
      </c>
      <c r="T200" s="318">
        <f>H200+N200</f>
        <v>115</v>
      </c>
      <c r="U200" s="319">
        <f>T200*G200</f>
        <v>41400</v>
      </c>
      <c r="V200" s="67">
        <f t="shared" si="46"/>
        <v>123.53</v>
      </c>
      <c r="W200" s="66">
        <f>V200*G200</f>
        <v>44470.8</v>
      </c>
      <c r="X200" s="66">
        <f t="shared" si="44"/>
        <v>3070.8000000000029</v>
      </c>
      <c r="Y200" s="69">
        <f t="shared" si="45"/>
        <v>0</v>
      </c>
      <c r="Z200" s="342">
        <f>V200*1.05</f>
        <v>129.70650000000001</v>
      </c>
      <c r="AA200" s="343">
        <f>Z200*G200</f>
        <v>46694.340000000004</v>
      </c>
      <c r="AB200" s="343">
        <f t="shared" si="49"/>
        <v>5294.3400000000038</v>
      </c>
      <c r="AC200" s="344">
        <f t="shared" si="50"/>
        <v>0</v>
      </c>
      <c r="AD200" s="39"/>
      <c r="AE200" s="37"/>
      <c r="AF200" s="37"/>
      <c r="AG200" s="42"/>
    </row>
    <row r="201" spans="2:33" ht="28.8">
      <c r="B201" s="61">
        <v>196</v>
      </c>
      <c r="C201" s="62">
        <v>162</v>
      </c>
      <c r="D201" s="62" t="s">
        <v>129</v>
      </c>
      <c r="E201" s="70" t="s">
        <v>128</v>
      </c>
      <c r="F201" s="233" t="s">
        <v>103</v>
      </c>
      <c r="G201" s="234">
        <v>450</v>
      </c>
      <c r="H201" s="232">
        <v>143</v>
      </c>
      <c r="I201" s="275">
        <f>G201*H201</f>
        <v>64350</v>
      </c>
      <c r="J201" s="44">
        <v>110</v>
      </c>
      <c r="K201" s="43">
        <f>J201*G201</f>
        <v>49500</v>
      </c>
      <c r="L201" s="43">
        <f t="shared" si="42"/>
        <v>0</v>
      </c>
      <c r="M201" s="43">
        <f t="shared" si="43"/>
        <v>14850</v>
      </c>
      <c r="N201" s="290"/>
      <c r="O201" s="291">
        <f>N201*G201</f>
        <v>0</v>
      </c>
      <c r="P201" s="67"/>
      <c r="Q201" s="68">
        <f>P201*G201</f>
        <v>0</v>
      </c>
      <c r="R201" s="68">
        <f t="shared" si="47"/>
        <v>0</v>
      </c>
      <c r="S201" s="68">
        <f t="shared" si="48"/>
        <v>0</v>
      </c>
      <c r="T201" s="318">
        <f>H201+N201</f>
        <v>143</v>
      </c>
      <c r="U201" s="319">
        <f>T201*G201</f>
        <v>64350</v>
      </c>
      <c r="V201" s="67">
        <f t="shared" si="46"/>
        <v>110</v>
      </c>
      <c r="W201" s="66">
        <f>V201*G201</f>
        <v>49500</v>
      </c>
      <c r="X201" s="66">
        <f t="shared" si="44"/>
        <v>0</v>
      </c>
      <c r="Y201" s="69">
        <f t="shared" si="45"/>
        <v>14850</v>
      </c>
      <c r="Z201" s="342">
        <f>V201*1.05</f>
        <v>115.5</v>
      </c>
      <c r="AA201" s="343">
        <f>Z201*G201</f>
        <v>51975</v>
      </c>
      <c r="AB201" s="343">
        <f t="shared" si="49"/>
        <v>0</v>
      </c>
      <c r="AC201" s="344">
        <f t="shared" si="50"/>
        <v>12375</v>
      </c>
      <c r="AD201" s="39"/>
      <c r="AE201" s="37"/>
      <c r="AF201" s="37"/>
      <c r="AG201" s="42"/>
    </row>
    <row r="202" spans="2:33" ht="15">
      <c r="B202" s="61">
        <v>197</v>
      </c>
      <c r="C202" s="62">
        <v>163</v>
      </c>
      <c r="D202" s="62" t="s">
        <v>127</v>
      </c>
      <c r="E202" s="70" t="s">
        <v>126</v>
      </c>
      <c r="F202" s="230" t="s">
        <v>3</v>
      </c>
      <c r="G202" s="231">
        <v>1440</v>
      </c>
      <c r="H202" s="232">
        <v>15</v>
      </c>
      <c r="I202" s="275">
        <f>G202*H202</f>
        <v>21600</v>
      </c>
      <c r="J202" s="44">
        <v>20</v>
      </c>
      <c r="K202" s="43">
        <f>J202*G202</f>
        <v>28800</v>
      </c>
      <c r="L202" s="43">
        <f t="shared" ref="L202:L233" si="51">IF(K202&gt;I202,K202-I202,0)</f>
        <v>7200</v>
      </c>
      <c r="M202" s="43">
        <f t="shared" ref="M202:M233" si="52">IF(I202&gt;K202,I202-K202,0)</f>
        <v>0</v>
      </c>
      <c r="N202" s="290"/>
      <c r="O202" s="291">
        <f>N202*G202</f>
        <v>0</v>
      </c>
      <c r="P202" s="67"/>
      <c r="Q202" s="68">
        <f>P202*G202</f>
        <v>0</v>
      </c>
      <c r="R202" s="68">
        <f t="shared" si="47"/>
        <v>0</v>
      </c>
      <c r="S202" s="68">
        <f t="shared" si="48"/>
        <v>0</v>
      </c>
      <c r="T202" s="318">
        <f>H202+N202</f>
        <v>15</v>
      </c>
      <c r="U202" s="319">
        <f>T202*G202</f>
        <v>21600</v>
      </c>
      <c r="V202" s="67">
        <f t="shared" si="46"/>
        <v>20</v>
      </c>
      <c r="W202" s="66">
        <f>V202*G202</f>
        <v>28800</v>
      </c>
      <c r="X202" s="66">
        <f t="shared" ref="X202:X233" si="53">IF(W202&gt;U202,W202-U202,0)</f>
        <v>7200</v>
      </c>
      <c r="Y202" s="69">
        <f t="shared" ref="Y202:Y233" si="54">IF(U202&gt;W202,U202-W202,0)</f>
        <v>0</v>
      </c>
      <c r="Z202" s="342">
        <v>20</v>
      </c>
      <c r="AA202" s="343">
        <f>Z202*G202</f>
        <v>28800</v>
      </c>
      <c r="AB202" s="343">
        <f t="shared" si="49"/>
        <v>7200</v>
      </c>
      <c r="AC202" s="344">
        <f t="shared" si="50"/>
        <v>0</v>
      </c>
      <c r="AD202" s="39"/>
      <c r="AE202" s="37"/>
      <c r="AF202" s="37"/>
      <c r="AG202" s="42"/>
    </row>
    <row r="203" spans="2:33" ht="28.8">
      <c r="B203" s="61">
        <v>198</v>
      </c>
      <c r="C203" s="62">
        <v>164</v>
      </c>
      <c r="D203" s="62" t="s">
        <v>125</v>
      </c>
      <c r="E203" s="70" t="s">
        <v>124</v>
      </c>
      <c r="F203" s="233" t="s">
        <v>103</v>
      </c>
      <c r="G203" s="234">
        <v>450</v>
      </c>
      <c r="H203" s="232">
        <v>145</v>
      </c>
      <c r="I203" s="275">
        <f>G203*H203</f>
        <v>65250</v>
      </c>
      <c r="J203" s="44">
        <v>80</v>
      </c>
      <c r="K203" s="43">
        <f>J203*G203</f>
        <v>36000</v>
      </c>
      <c r="L203" s="43">
        <f t="shared" si="51"/>
        <v>0</v>
      </c>
      <c r="M203" s="43">
        <f t="shared" si="52"/>
        <v>29250</v>
      </c>
      <c r="N203" s="290"/>
      <c r="O203" s="291">
        <f>N203*G203</f>
        <v>0</v>
      </c>
      <c r="P203" s="67"/>
      <c r="Q203" s="68">
        <f>P203*G203</f>
        <v>0</v>
      </c>
      <c r="R203" s="68">
        <f t="shared" si="47"/>
        <v>0</v>
      </c>
      <c r="S203" s="68">
        <f t="shared" si="48"/>
        <v>0</v>
      </c>
      <c r="T203" s="318">
        <f>H203+N203</f>
        <v>145</v>
      </c>
      <c r="U203" s="319">
        <f>T203*G203</f>
        <v>65250</v>
      </c>
      <c r="V203" s="67">
        <f t="shared" si="46"/>
        <v>80</v>
      </c>
      <c r="W203" s="66">
        <f>V203*G203</f>
        <v>36000</v>
      </c>
      <c r="X203" s="66">
        <f t="shared" si="53"/>
        <v>0</v>
      </c>
      <c r="Y203" s="69">
        <f t="shared" si="54"/>
        <v>29250</v>
      </c>
      <c r="Z203" s="342">
        <f>V203*1.05</f>
        <v>84</v>
      </c>
      <c r="AA203" s="343">
        <f>Z203*G203</f>
        <v>37800</v>
      </c>
      <c r="AB203" s="343">
        <f t="shared" si="49"/>
        <v>0</v>
      </c>
      <c r="AC203" s="344">
        <f t="shared" si="50"/>
        <v>27450</v>
      </c>
      <c r="AD203" s="39"/>
      <c r="AE203" s="37"/>
      <c r="AF203" s="37"/>
      <c r="AG203" s="42"/>
    </row>
    <row r="204" spans="2:33" ht="28.8">
      <c r="B204" s="61">
        <v>199</v>
      </c>
      <c r="C204" s="62">
        <v>165</v>
      </c>
      <c r="D204" s="62" t="s">
        <v>123</v>
      </c>
      <c r="E204" s="70" t="s">
        <v>122</v>
      </c>
      <c r="F204" s="233" t="s">
        <v>103</v>
      </c>
      <c r="G204" s="234">
        <v>540</v>
      </c>
      <c r="H204" s="232">
        <v>145</v>
      </c>
      <c r="I204" s="275">
        <f>G204*H204</f>
        <v>78300</v>
      </c>
      <c r="J204" s="44">
        <v>65</v>
      </c>
      <c r="K204" s="43">
        <f>J204*G204</f>
        <v>35100</v>
      </c>
      <c r="L204" s="43">
        <f t="shared" si="51"/>
        <v>0</v>
      </c>
      <c r="M204" s="43">
        <f t="shared" si="52"/>
        <v>43200</v>
      </c>
      <c r="N204" s="290"/>
      <c r="O204" s="291">
        <f>N204*G204</f>
        <v>0</v>
      </c>
      <c r="P204" s="67"/>
      <c r="Q204" s="68">
        <f>P204*G204</f>
        <v>0</v>
      </c>
      <c r="R204" s="68">
        <f t="shared" si="47"/>
        <v>0</v>
      </c>
      <c r="S204" s="68">
        <f t="shared" si="48"/>
        <v>0</v>
      </c>
      <c r="T204" s="318">
        <f>H204+N204</f>
        <v>145</v>
      </c>
      <c r="U204" s="319">
        <f>T204*G204</f>
        <v>78300</v>
      </c>
      <c r="V204" s="67">
        <f t="shared" si="46"/>
        <v>65</v>
      </c>
      <c r="W204" s="66">
        <f>V204*G204</f>
        <v>35100</v>
      </c>
      <c r="X204" s="66">
        <f t="shared" si="53"/>
        <v>0</v>
      </c>
      <c r="Y204" s="69">
        <f t="shared" si="54"/>
        <v>43200</v>
      </c>
      <c r="Z204" s="342">
        <f>V204*1.05</f>
        <v>68.25</v>
      </c>
      <c r="AA204" s="343">
        <f>Z204*G204</f>
        <v>36855</v>
      </c>
      <c r="AB204" s="343">
        <f t="shared" si="49"/>
        <v>0</v>
      </c>
      <c r="AC204" s="344">
        <f t="shared" si="50"/>
        <v>41445</v>
      </c>
      <c r="AD204" s="39"/>
      <c r="AE204" s="37"/>
      <c r="AF204" s="37"/>
      <c r="AG204" s="42"/>
    </row>
    <row r="205" spans="2:33" ht="57.6">
      <c r="B205" s="61">
        <v>200</v>
      </c>
      <c r="C205" s="62">
        <v>226</v>
      </c>
      <c r="D205" s="62" t="s">
        <v>121</v>
      </c>
      <c r="E205" s="70" t="s">
        <v>120</v>
      </c>
      <c r="F205" s="230" t="s">
        <v>3</v>
      </c>
      <c r="G205" s="231">
        <v>630</v>
      </c>
      <c r="H205" s="232">
        <v>5</v>
      </c>
      <c r="I205" s="275">
        <f>G205*H205</f>
        <v>3150</v>
      </c>
      <c r="J205" s="44">
        <v>6</v>
      </c>
      <c r="K205" s="43">
        <f>J205*G205</f>
        <v>3780</v>
      </c>
      <c r="L205" s="43">
        <f t="shared" si="51"/>
        <v>630</v>
      </c>
      <c r="M205" s="43">
        <f t="shared" si="52"/>
        <v>0</v>
      </c>
      <c r="N205" s="290"/>
      <c r="O205" s="291">
        <f>N205*G205</f>
        <v>0</v>
      </c>
      <c r="P205" s="67"/>
      <c r="Q205" s="68">
        <f>P205*G205</f>
        <v>0</v>
      </c>
      <c r="R205" s="68">
        <f t="shared" si="47"/>
        <v>0</v>
      </c>
      <c r="S205" s="68">
        <f t="shared" si="48"/>
        <v>0</v>
      </c>
      <c r="T205" s="318">
        <f>H205+N205</f>
        <v>5</v>
      </c>
      <c r="U205" s="319">
        <f>T205*G205</f>
        <v>3150</v>
      </c>
      <c r="V205" s="67">
        <f t="shared" si="46"/>
        <v>6</v>
      </c>
      <c r="W205" s="66">
        <f>V205*G205</f>
        <v>3780</v>
      </c>
      <c r="X205" s="66">
        <f t="shared" si="53"/>
        <v>630</v>
      </c>
      <c r="Y205" s="69">
        <f t="shared" si="54"/>
        <v>0</v>
      </c>
      <c r="Z205" s="342">
        <v>6</v>
      </c>
      <c r="AA205" s="343">
        <f>Z205*G205</f>
        <v>3780</v>
      </c>
      <c r="AB205" s="343">
        <f t="shared" si="49"/>
        <v>630</v>
      </c>
      <c r="AC205" s="344">
        <f t="shared" si="50"/>
        <v>0</v>
      </c>
      <c r="AD205" s="39"/>
      <c r="AE205" s="37"/>
      <c r="AF205" s="37"/>
      <c r="AG205" s="42"/>
    </row>
    <row r="206" spans="2:33" ht="15">
      <c r="B206" s="61">
        <v>201</v>
      </c>
      <c r="C206" s="62">
        <v>166</v>
      </c>
      <c r="D206" s="62" t="s">
        <v>119</v>
      </c>
      <c r="E206" s="70" t="s">
        <v>118</v>
      </c>
      <c r="F206" s="230" t="s">
        <v>3</v>
      </c>
      <c r="G206" s="231">
        <v>2700</v>
      </c>
      <c r="H206" s="232">
        <v>4</v>
      </c>
      <c r="I206" s="275">
        <f>G206*H206</f>
        <v>10800</v>
      </c>
      <c r="J206" s="44">
        <v>0</v>
      </c>
      <c r="K206" s="43">
        <f>J206*G206</f>
        <v>0</v>
      </c>
      <c r="L206" s="43">
        <f t="shared" si="51"/>
        <v>0</v>
      </c>
      <c r="M206" s="43">
        <f t="shared" si="52"/>
        <v>10800</v>
      </c>
      <c r="N206" s="290"/>
      <c r="O206" s="291">
        <f>N206*G206</f>
        <v>0</v>
      </c>
      <c r="P206" s="67"/>
      <c r="Q206" s="68">
        <f>P206*G206</f>
        <v>0</v>
      </c>
      <c r="R206" s="68">
        <f t="shared" si="47"/>
        <v>0</v>
      </c>
      <c r="S206" s="68">
        <f t="shared" si="48"/>
        <v>0</v>
      </c>
      <c r="T206" s="318">
        <f>H206+N206</f>
        <v>4</v>
      </c>
      <c r="U206" s="319">
        <f>T206*G206</f>
        <v>10800</v>
      </c>
      <c r="V206" s="67">
        <f t="shared" si="46"/>
        <v>0</v>
      </c>
      <c r="W206" s="66">
        <f>V206*G206</f>
        <v>0</v>
      </c>
      <c r="X206" s="66">
        <f t="shared" si="53"/>
        <v>0</v>
      </c>
      <c r="Y206" s="69">
        <f t="shared" si="54"/>
        <v>10800</v>
      </c>
      <c r="Z206" s="342">
        <v>0</v>
      </c>
      <c r="AA206" s="343">
        <f>Z206*G206</f>
        <v>0</v>
      </c>
      <c r="AB206" s="343">
        <f t="shared" si="49"/>
        <v>0</v>
      </c>
      <c r="AC206" s="344">
        <f t="shared" si="50"/>
        <v>10800</v>
      </c>
      <c r="AD206" s="39"/>
      <c r="AE206" s="37"/>
      <c r="AF206" s="37"/>
      <c r="AG206" s="42"/>
    </row>
    <row r="207" spans="2:33" ht="28.8">
      <c r="B207" s="61">
        <v>202</v>
      </c>
      <c r="C207" s="62">
        <v>227</v>
      </c>
      <c r="D207" s="62" t="s">
        <v>117</v>
      </c>
      <c r="E207" s="70" t="s">
        <v>116</v>
      </c>
      <c r="F207" s="230" t="s">
        <v>3</v>
      </c>
      <c r="G207" s="231">
        <v>3600</v>
      </c>
      <c r="H207" s="232">
        <v>10</v>
      </c>
      <c r="I207" s="275">
        <f>G207*H207</f>
        <v>36000</v>
      </c>
      <c r="J207" s="44">
        <v>0</v>
      </c>
      <c r="K207" s="43">
        <f>J207*G207</f>
        <v>0</v>
      </c>
      <c r="L207" s="43">
        <f t="shared" si="51"/>
        <v>0</v>
      </c>
      <c r="M207" s="43">
        <f t="shared" si="52"/>
        <v>36000</v>
      </c>
      <c r="N207" s="290"/>
      <c r="O207" s="291">
        <f>N207*G207</f>
        <v>0</v>
      </c>
      <c r="P207" s="67"/>
      <c r="Q207" s="68">
        <f>P207*G207</f>
        <v>0</v>
      </c>
      <c r="R207" s="68">
        <f t="shared" si="47"/>
        <v>0</v>
      </c>
      <c r="S207" s="68">
        <f t="shared" si="48"/>
        <v>0</v>
      </c>
      <c r="T207" s="318">
        <f>H207+N207</f>
        <v>10</v>
      </c>
      <c r="U207" s="319">
        <f>T207*G207</f>
        <v>36000</v>
      </c>
      <c r="V207" s="67">
        <f t="shared" si="46"/>
        <v>0</v>
      </c>
      <c r="W207" s="66">
        <f>V207*G207</f>
        <v>0</v>
      </c>
      <c r="X207" s="66">
        <f t="shared" si="53"/>
        <v>0</v>
      </c>
      <c r="Y207" s="69">
        <f t="shared" si="54"/>
        <v>36000</v>
      </c>
      <c r="Z207" s="342">
        <v>0</v>
      </c>
      <c r="AA207" s="343">
        <f>Z207*G207</f>
        <v>0</v>
      </c>
      <c r="AB207" s="343">
        <f t="shared" si="49"/>
        <v>0</v>
      </c>
      <c r="AC207" s="344">
        <f t="shared" si="50"/>
        <v>36000</v>
      </c>
      <c r="AD207" s="39"/>
      <c r="AE207" s="37"/>
      <c r="AF207" s="37"/>
      <c r="AG207" s="42"/>
    </row>
    <row r="208" spans="2:33" ht="15">
      <c r="B208" s="61">
        <v>203</v>
      </c>
      <c r="C208" s="62">
        <v>167</v>
      </c>
      <c r="D208" s="62" t="s">
        <v>115</v>
      </c>
      <c r="E208" s="70" t="s">
        <v>114</v>
      </c>
      <c r="F208" s="233" t="s">
        <v>103</v>
      </c>
      <c r="G208" s="234">
        <v>1750</v>
      </c>
      <c r="H208" s="232">
        <v>700</v>
      </c>
      <c r="I208" s="275">
        <f>G208*H208</f>
        <v>1225000</v>
      </c>
      <c r="J208" s="44">
        <v>832</v>
      </c>
      <c r="K208" s="43">
        <f>J208*G208</f>
        <v>1456000</v>
      </c>
      <c r="L208" s="43">
        <f t="shared" si="51"/>
        <v>231000</v>
      </c>
      <c r="M208" s="43">
        <f t="shared" si="52"/>
        <v>0</v>
      </c>
      <c r="N208" s="290"/>
      <c r="O208" s="291">
        <f>N208*G208</f>
        <v>0</v>
      </c>
      <c r="P208" s="67"/>
      <c r="Q208" s="68">
        <f>P208*G208</f>
        <v>0</v>
      </c>
      <c r="R208" s="68">
        <f t="shared" si="47"/>
        <v>0</v>
      </c>
      <c r="S208" s="68">
        <f t="shared" si="48"/>
        <v>0</v>
      </c>
      <c r="T208" s="318">
        <f>H208+N208</f>
        <v>700</v>
      </c>
      <c r="U208" s="319">
        <f>T208*G208</f>
        <v>1225000</v>
      </c>
      <c r="V208" s="67">
        <f t="shared" si="46"/>
        <v>832</v>
      </c>
      <c r="W208" s="66">
        <f>V208*G208</f>
        <v>1456000</v>
      </c>
      <c r="X208" s="66">
        <f t="shared" si="53"/>
        <v>231000</v>
      </c>
      <c r="Y208" s="69">
        <f t="shared" si="54"/>
        <v>0</v>
      </c>
      <c r="Z208" s="342">
        <v>833</v>
      </c>
      <c r="AA208" s="343">
        <f>Z208*G208</f>
        <v>1457750</v>
      </c>
      <c r="AB208" s="343">
        <f t="shared" si="49"/>
        <v>232750</v>
      </c>
      <c r="AC208" s="344">
        <f t="shared" si="50"/>
        <v>0</v>
      </c>
      <c r="AD208" s="39"/>
      <c r="AE208" s="37"/>
      <c r="AF208" s="37"/>
      <c r="AG208" s="42"/>
    </row>
    <row r="209" spans="2:33" ht="15">
      <c r="B209" s="61">
        <v>204</v>
      </c>
      <c r="C209" s="62">
        <v>168</v>
      </c>
      <c r="D209" s="62" t="s">
        <v>113</v>
      </c>
      <c r="E209" s="70" t="s">
        <v>112</v>
      </c>
      <c r="F209" s="233" t="s">
        <v>103</v>
      </c>
      <c r="G209" s="234">
        <v>2250</v>
      </c>
      <c r="H209" s="232">
        <v>200</v>
      </c>
      <c r="I209" s="275">
        <f>G209*H209</f>
        <v>450000</v>
      </c>
      <c r="J209" s="44">
        <v>226</v>
      </c>
      <c r="K209" s="43">
        <f>J209*G209</f>
        <v>508500</v>
      </c>
      <c r="L209" s="43">
        <f t="shared" si="51"/>
        <v>58500</v>
      </c>
      <c r="M209" s="43">
        <f t="shared" si="52"/>
        <v>0</v>
      </c>
      <c r="N209" s="290"/>
      <c r="O209" s="291">
        <f>N209*G209</f>
        <v>0</v>
      </c>
      <c r="P209" s="67"/>
      <c r="Q209" s="68">
        <f>P209*G209</f>
        <v>0</v>
      </c>
      <c r="R209" s="68">
        <f t="shared" si="47"/>
        <v>0</v>
      </c>
      <c r="S209" s="68">
        <f t="shared" si="48"/>
        <v>0</v>
      </c>
      <c r="T209" s="318">
        <f>H209+N209</f>
        <v>200</v>
      </c>
      <c r="U209" s="319">
        <f>T209*G209</f>
        <v>450000</v>
      </c>
      <c r="V209" s="67">
        <f t="shared" ref="V209:V245" si="55">J209+P209</f>
        <v>226</v>
      </c>
      <c r="W209" s="66">
        <f>V209*G209</f>
        <v>508500</v>
      </c>
      <c r="X209" s="66">
        <f t="shared" si="53"/>
        <v>58500</v>
      </c>
      <c r="Y209" s="69">
        <f t="shared" si="54"/>
        <v>0</v>
      </c>
      <c r="Z209" s="342">
        <v>227</v>
      </c>
      <c r="AA209" s="343">
        <f>Z209*G209</f>
        <v>510750</v>
      </c>
      <c r="AB209" s="343">
        <f t="shared" si="49"/>
        <v>60750</v>
      </c>
      <c r="AC209" s="344">
        <f t="shared" si="50"/>
        <v>0</v>
      </c>
      <c r="AD209" s="39"/>
      <c r="AE209" s="37"/>
      <c r="AF209" s="37"/>
      <c r="AG209" s="42"/>
    </row>
    <row r="210" spans="2:33" ht="15">
      <c r="B210" s="61">
        <v>205</v>
      </c>
      <c r="C210" s="62">
        <v>169</v>
      </c>
      <c r="D210" s="62" t="s">
        <v>111</v>
      </c>
      <c r="E210" s="70" t="s">
        <v>110</v>
      </c>
      <c r="F210" s="233" t="s">
        <v>103</v>
      </c>
      <c r="G210" s="234">
        <v>2950</v>
      </c>
      <c r="H210" s="232">
        <v>550</v>
      </c>
      <c r="I210" s="275">
        <f>G210*H210</f>
        <v>1622500</v>
      </c>
      <c r="J210" s="44">
        <v>550</v>
      </c>
      <c r="K210" s="43">
        <f>J210*G210</f>
        <v>1622500</v>
      </c>
      <c r="L210" s="43">
        <f t="shared" si="51"/>
        <v>0</v>
      </c>
      <c r="M210" s="43">
        <f t="shared" si="52"/>
        <v>0</v>
      </c>
      <c r="N210" s="290"/>
      <c r="O210" s="291">
        <f>N210*G210</f>
        <v>0</v>
      </c>
      <c r="P210" s="67"/>
      <c r="Q210" s="68">
        <f>P210*G210</f>
        <v>0</v>
      </c>
      <c r="R210" s="68">
        <f t="shared" si="47"/>
        <v>0</v>
      </c>
      <c r="S210" s="68">
        <f t="shared" si="48"/>
        <v>0</v>
      </c>
      <c r="T210" s="318">
        <f>H210+N210</f>
        <v>550</v>
      </c>
      <c r="U210" s="319">
        <f>T210*G210</f>
        <v>1622500</v>
      </c>
      <c r="V210" s="67">
        <f t="shared" si="55"/>
        <v>550</v>
      </c>
      <c r="W210" s="66">
        <f>V210*G210</f>
        <v>1622500</v>
      </c>
      <c r="X210" s="66">
        <f t="shared" si="53"/>
        <v>0</v>
      </c>
      <c r="Y210" s="69">
        <f t="shared" si="54"/>
        <v>0</v>
      </c>
      <c r="Z210" s="342">
        <v>564</v>
      </c>
      <c r="AA210" s="343">
        <f>Z210*G210</f>
        <v>1663800</v>
      </c>
      <c r="AB210" s="343">
        <f t="shared" si="49"/>
        <v>41300</v>
      </c>
      <c r="AC210" s="344">
        <f t="shared" si="50"/>
        <v>0</v>
      </c>
      <c r="AD210" s="39"/>
      <c r="AE210" s="37"/>
      <c r="AF210" s="37"/>
      <c r="AG210" s="42"/>
    </row>
    <row r="211" spans="2:33" ht="28.8">
      <c r="B211" s="61">
        <v>206</v>
      </c>
      <c r="C211" s="62">
        <v>170</v>
      </c>
      <c r="D211" s="62" t="s">
        <v>109</v>
      </c>
      <c r="E211" s="70" t="s">
        <v>108</v>
      </c>
      <c r="F211" s="233" t="s">
        <v>103</v>
      </c>
      <c r="G211" s="234">
        <v>650.00000000000011</v>
      </c>
      <c r="H211" s="232">
        <v>320</v>
      </c>
      <c r="I211" s="275">
        <f>G211*H211</f>
        <v>208000.00000000003</v>
      </c>
      <c r="J211" s="44">
        <v>591</v>
      </c>
      <c r="K211" s="43">
        <f>J211*G211</f>
        <v>384150.00000000006</v>
      </c>
      <c r="L211" s="43">
        <f t="shared" si="51"/>
        <v>176150.00000000003</v>
      </c>
      <c r="M211" s="43">
        <f t="shared" si="52"/>
        <v>0</v>
      </c>
      <c r="N211" s="290"/>
      <c r="O211" s="291">
        <f>N211*G211</f>
        <v>0</v>
      </c>
      <c r="P211" s="67"/>
      <c r="Q211" s="68">
        <f>P211*G211</f>
        <v>0</v>
      </c>
      <c r="R211" s="68">
        <f t="shared" si="47"/>
        <v>0</v>
      </c>
      <c r="S211" s="68">
        <f t="shared" si="48"/>
        <v>0</v>
      </c>
      <c r="T211" s="318">
        <f>H211+N211</f>
        <v>320</v>
      </c>
      <c r="U211" s="319">
        <f>T211*G211</f>
        <v>208000.00000000003</v>
      </c>
      <c r="V211" s="67">
        <f t="shared" si="55"/>
        <v>591</v>
      </c>
      <c r="W211" s="66">
        <f>V211*G211</f>
        <v>384150.00000000006</v>
      </c>
      <c r="X211" s="66">
        <f t="shared" si="53"/>
        <v>176150.00000000003</v>
      </c>
      <c r="Y211" s="69">
        <f t="shared" si="54"/>
        <v>0</v>
      </c>
      <c r="Z211" s="342">
        <v>544</v>
      </c>
      <c r="AA211" s="343">
        <f>Z211*G211</f>
        <v>353600.00000000006</v>
      </c>
      <c r="AB211" s="343">
        <f t="shared" si="49"/>
        <v>145600.00000000003</v>
      </c>
      <c r="AC211" s="344">
        <f t="shared" si="50"/>
        <v>0</v>
      </c>
      <c r="AD211" s="39"/>
      <c r="AE211" s="37"/>
      <c r="AF211" s="37"/>
      <c r="AG211" s="42"/>
    </row>
    <row r="212" spans="2:33" ht="28.8">
      <c r="B212" s="61">
        <v>207</v>
      </c>
      <c r="C212" s="62">
        <v>171</v>
      </c>
      <c r="D212" s="62" t="s">
        <v>107</v>
      </c>
      <c r="E212" s="70" t="s">
        <v>106</v>
      </c>
      <c r="F212" s="233" t="s">
        <v>103</v>
      </c>
      <c r="G212" s="234">
        <v>950</v>
      </c>
      <c r="H212" s="232">
        <v>525</v>
      </c>
      <c r="I212" s="275">
        <f>G212*H212</f>
        <v>498750</v>
      </c>
      <c r="J212" s="44">
        <v>838</v>
      </c>
      <c r="K212" s="43">
        <f>J212*G212</f>
        <v>796100</v>
      </c>
      <c r="L212" s="43">
        <f t="shared" si="51"/>
        <v>297350</v>
      </c>
      <c r="M212" s="43">
        <f t="shared" si="52"/>
        <v>0</v>
      </c>
      <c r="N212" s="290"/>
      <c r="O212" s="291">
        <f>N212*G212</f>
        <v>0</v>
      </c>
      <c r="P212" s="67"/>
      <c r="Q212" s="68">
        <f>P212*G212</f>
        <v>0</v>
      </c>
      <c r="R212" s="68">
        <f t="shared" si="47"/>
        <v>0</v>
      </c>
      <c r="S212" s="68">
        <f t="shared" si="48"/>
        <v>0</v>
      </c>
      <c r="T212" s="318">
        <f>H212+N212</f>
        <v>525</v>
      </c>
      <c r="U212" s="319">
        <f>T212*G212</f>
        <v>498750</v>
      </c>
      <c r="V212" s="67">
        <f t="shared" si="55"/>
        <v>838</v>
      </c>
      <c r="W212" s="66">
        <f>V212*G212</f>
        <v>796100</v>
      </c>
      <c r="X212" s="66">
        <f t="shared" si="53"/>
        <v>297350</v>
      </c>
      <c r="Y212" s="69">
        <f t="shared" si="54"/>
        <v>0</v>
      </c>
      <c r="Z212" s="342">
        <v>757</v>
      </c>
      <c r="AA212" s="343">
        <f>Z212*G212</f>
        <v>719150</v>
      </c>
      <c r="AB212" s="343">
        <f t="shared" si="49"/>
        <v>220400</v>
      </c>
      <c r="AC212" s="344">
        <f t="shared" si="50"/>
        <v>0</v>
      </c>
      <c r="AD212" s="39"/>
      <c r="AE212" s="37"/>
      <c r="AF212" s="37"/>
      <c r="AG212" s="42"/>
    </row>
    <row r="213" spans="2:33" ht="28.8">
      <c r="B213" s="61">
        <v>208</v>
      </c>
      <c r="C213" s="62">
        <v>172</v>
      </c>
      <c r="D213" s="62" t="s">
        <v>105</v>
      </c>
      <c r="E213" s="70" t="s">
        <v>104</v>
      </c>
      <c r="F213" s="233" t="s">
        <v>103</v>
      </c>
      <c r="G213" s="234">
        <v>1450</v>
      </c>
      <c r="H213" s="232">
        <v>530</v>
      </c>
      <c r="I213" s="275">
        <f>G213*H213</f>
        <v>768500</v>
      </c>
      <c r="J213" s="44">
        <v>636</v>
      </c>
      <c r="K213" s="43">
        <f>J213*G213</f>
        <v>922200</v>
      </c>
      <c r="L213" s="43">
        <f t="shared" si="51"/>
        <v>153700</v>
      </c>
      <c r="M213" s="43">
        <f t="shared" si="52"/>
        <v>0</v>
      </c>
      <c r="N213" s="290"/>
      <c r="O213" s="291">
        <f>N213*G213</f>
        <v>0</v>
      </c>
      <c r="P213" s="67"/>
      <c r="Q213" s="68">
        <f>P213*G213</f>
        <v>0</v>
      </c>
      <c r="R213" s="68">
        <f t="shared" si="47"/>
        <v>0</v>
      </c>
      <c r="S213" s="68">
        <f t="shared" si="48"/>
        <v>0</v>
      </c>
      <c r="T213" s="318">
        <f>H213+N213</f>
        <v>530</v>
      </c>
      <c r="U213" s="319">
        <f>T213*G213</f>
        <v>768500</v>
      </c>
      <c r="V213" s="67">
        <f t="shared" si="55"/>
        <v>636</v>
      </c>
      <c r="W213" s="66">
        <f>V213*G213</f>
        <v>922200</v>
      </c>
      <c r="X213" s="66">
        <f t="shared" si="53"/>
        <v>153700</v>
      </c>
      <c r="Y213" s="69">
        <f t="shared" si="54"/>
        <v>0</v>
      </c>
      <c r="Z213" s="342">
        <v>595</v>
      </c>
      <c r="AA213" s="343">
        <f>Z213*G213</f>
        <v>862750</v>
      </c>
      <c r="AB213" s="343">
        <f t="shared" si="49"/>
        <v>94250</v>
      </c>
      <c r="AC213" s="344">
        <f t="shared" si="50"/>
        <v>0</v>
      </c>
      <c r="AD213" s="39"/>
      <c r="AE213" s="37"/>
      <c r="AF213" s="37"/>
      <c r="AG213" s="42"/>
    </row>
    <row r="214" spans="2:33" ht="15">
      <c r="B214" s="61">
        <v>209</v>
      </c>
      <c r="C214" s="62">
        <v>228</v>
      </c>
      <c r="D214" s="62" t="s">
        <v>102</v>
      </c>
      <c r="E214" s="70" t="s">
        <v>101</v>
      </c>
      <c r="F214" s="230" t="s">
        <v>3</v>
      </c>
      <c r="G214" s="231">
        <v>1500</v>
      </c>
      <c r="H214" s="232">
        <v>40</v>
      </c>
      <c r="I214" s="275">
        <f>G214*H214</f>
        <v>60000</v>
      </c>
      <c r="J214" s="44">
        <v>35</v>
      </c>
      <c r="K214" s="43">
        <f>J214*G214</f>
        <v>52500</v>
      </c>
      <c r="L214" s="43">
        <f t="shared" si="51"/>
        <v>0</v>
      </c>
      <c r="M214" s="43">
        <f t="shared" si="52"/>
        <v>7500</v>
      </c>
      <c r="N214" s="290"/>
      <c r="O214" s="291">
        <f>N214*G214</f>
        <v>0</v>
      </c>
      <c r="P214" s="67"/>
      <c r="Q214" s="68">
        <f>P214*G214</f>
        <v>0</v>
      </c>
      <c r="R214" s="68">
        <f t="shared" si="47"/>
        <v>0</v>
      </c>
      <c r="S214" s="68">
        <f t="shared" si="48"/>
        <v>0</v>
      </c>
      <c r="T214" s="318">
        <f>H214+N214</f>
        <v>40</v>
      </c>
      <c r="U214" s="319">
        <f>T214*G214</f>
        <v>60000</v>
      </c>
      <c r="V214" s="67">
        <f t="shared" si="55"/>
        <v>35</v>
      </c>
      <c r="W214" s="66">
        <f>V214*G214</f>
        <v>52500</v>
      </c>
      <c r="X214" s="66">
        <f t="shared" si="53"/>
        <v>0</v>
      </c>
      <c r="Y214" s="69">
        <f t="shared" si="54"/>
        <v>7500</v>
      </c>
      <c r="Z214" s="342">
        <v>31</v>
      </c>
      <c r="AA214" s="343">
        <f>Z214*G214</f>
        <v>46500</v>
      </c>
      <c r="AB214" s="343">
        <f t="shared" si="49"/>
        <v>0</v>
      </c>
      <c r="AC214" s="344">
        <f t="shared" si="50"/>
        <v>13500</v>
      </c>
      <c r="AD214" s="39"/>
      <c r="AE214" s="37"/>
      <c r="AF214" s="37"/>
      <c r="AG214" s="42"/>
    </row>
    <row r="215" spans="2:33" ht="15">
      <c r="B215" s="61">
        <v>210</v>
      </c>
      <c r="C215" s="62">
        <v>229</v>
      </c>
      <c r="D215" s="62" t="s">
        <v>100</v>
      </c>
      <c r="E215" s="70" t="s">
        <v>99</v>
      </c>
      <c r="F215" s="230" t="s">
        <v>3</v>
      </c>
      <c r="G215" s="231">
        <v>2500</v>
      </c>
      <c r="H215" s="232">
        <v>15</v>
      </c>
      <c r="I215" s="275">
        <f>G215*H215</f>
        <v>37500</v>
      </c>
      <c r="J215" s="44">
        <v>13</v>
      </c>
      <c r="K215" s="43">
        <f>J215*G215</f>
        <v>32500</v>
      </c>
      <c r="L215" s="43">
        <f t="shared" si="51"/>
        <v>0</v>
      </c>
      <c r="M215" s="43">
        <f t="shared" si="52"/>
        <v>5000</v>
      </c>
      <c r="N215" s="290"/>
      <c r="O215" s="291">
        <f>N215*G215</f>
        <v>0</v>
      </c>
      <c r="P215" s="67"/>
      <c r="Q215" s="68">
        <f>P215*G215</f>
        <v>0</v>
      </c>
      <c r="R215" s="68">
        <f t="shared" si="47"/>
        <v>0</v>
      </c>
      <c r="S215" s="68">
        <f t="shared" si="48"/>
        <v>0</v>
      </c>
      <c r="T215" s="318">
        <f>H215+N215</f>
        <v>15</v>
      </c>
      <c r="U215" s="319">
        <f>T215*G215</f>
        <v>37500</v>
      </c>
      <c r="V215" s="67">
        <f t="shared" si="55"/>
        <v>13</v>
      </c>
      <c r="W215" s="66">
        <f>V215*G215</f>
        <v>32500</v>
      </c>
      <c r="X215" s="66">
        <f t="shared" si="53"/>
        <v>0</v>
      </c>
      <c r="Y215" s="69">
        <f t="shared" si="54"/>
        <v>5000</v>
      </c>
      <c r="Z215" s="342">
        <v>14</v>
      </c>
      <c r="AA215" s="343">
        <f>Z215*G215</f>
        <v>35000</v>
      </c>
      <c r="AB215" s="343">
        <f t="shared" si="49"/>
        <v>0</v>
      </c>
      <c r="AC215" s="344">
        <f t="shared" si="50"/>
        <v>2500</v>
      </c>
      <c r="AD215" s="39"/>
      <c r="AE215" s="37"/>
      <c r="AF215" s="37"/>
      <c r="AG215" s="42"/>
    </row>
    <row r="216" spans="2:33" ht="15">
      <c r="B216" s="61">
        <v>211</v>
      </c>
      <c r="C216" s="62">
        <v>173</v>
      </c>
      <c r="D216" s="62" t="s">
        <v>98</v>
      </c>
      <c r="E216" s="70" t="s">
        <v>97</v>
      </c>
      <c r="F216" s="230" t="s">
        <v>3</v>
      </c>
      <c r="G216" s="231">
        <v>3500</v>
      </c>
      <c r="H216" s="232">
        <v>3</v>
      </c>
      <c r="I216" s="275">
        <f>G216*H216</f>
        <v>10500</v>
      </c>
      <c r="J216" s="44">
        <v>7</v>
      </c>
      <c r="K216" s="43">
        <f>J216*G216</f>
        <v>24500</v>
      </c>
      <c r="L216" s="43">
        <f t="shared" si="51"/>
        <v>14000</v>
      </c>
      <c r="M216" s="43">
        <f t="shared" si="52"/>
        <v>0</v>
      </c>
      <c r="N216" s="290">
        <v>2</v>
      </c>
      <c r="O216" s="291">
        <f>N216*G216</f>
        <v>7000</v>
      </c>
      <c r="P216" s="67">
        <v>2</v>
      </c>
      <c r="Q216" s="68">
        <f>P216*G216</f>
        <v>7000</v>
      </c>
      <c r="R216" s="68">
        <f t="shared" si="47"/>
        <v>0</v>
      </c>
      <c r="S216" s="68">
        <f t="shared" si="48"/>
        <v>0</v>
      </c>
      <c r="T216" s="318">
        <f>H216+N216</f>
        <v>5</v>
      </c>
      <c r="U216" s="319">
        <f>T216*G216</f>
        <v>17500</v>
      </c>
      <c r="V216" s="67">
        <f t="shared" si="55"/>
        <v>9</v>
      </c>
      <c r="W216" s="66">
        <f>V216*G216</f>
        <v>31500</v>
      </c>
      <c r="X216" s="66">
        <f t="shared" si="53"/>
        <v>14000</v>
      </c>
      <c r="Y216" s="69">
        <f t="shared" si="54"/>
        <v>0</v>
      </c>
      <c r="Z216" s="342">
        <f>V216</f>
        <v>9</v>
      </c>
      <c r="AA216" s="343">
        <f>Z216*G216</f>
        <v>31500</v>
      </c>
      <c r="AB216" s="343">
        <f t="shared" si="49"/>
        <v>14000</v>
      </c>
      <c r="AC216" s="344">
        <f t="shared" si="50"/>
        <v>0</v>
      </c>
      <c r="AD216" s="39"/>
      <c r="AE216" s="37"/>
      <c r="AF216" s="37"/>
      <c r="AG216" s="42"/>
    </row>
    <row r="217" spans="2:33" ht="15">
      <c r="B217" s="61">
        <v>212</v>
      </c>
      <c r="C217" s="62">
        <v>174</v>
      </c>
      <c r="D217" s="62" t="s">
        <v>96</v>
      </c>
      <c r="E217" s="70" t="s">
        <v>95</v>
      </c>
      <c r="F217" s="230" t="s">
        <v>3</v>
      </c>
      <c r="G217" s="231">
        <v>4500</v>
      </c>
      <c r="H217" s="232">
        <v>2</v>
      </c>
      <c r="I217" s="275">
        <f>G217*H217</f>
        <v>9000</v>
      </c>
      <c r="J217" s="44">
        <v>2</v>
      </c>
      <c r="K217" s="43">
        <f>J217*G217</f>
        <v>9000</v>
      </c>
      <c r="L217" s="43">
        <f t="shared" si="51"/>
        <v>0</v>
      </c>
      <c r="M217" s="43">
        <f t="shared" si="52"/>
        <v>0</v>
      </c>
      <c r="N217" s="290">
        <v>3</v>
      </c>
      <c r="O217" s="291">
        <f>N217*G217</f>
        <v>13500</v>
      </c>
      <c r="P217" s="67">
        <v>2</v>
      </c>
      <c r="Q217" s="68">
        <f>P217*G217</f>
        <v>9000</v>
      </c>
      <c r="R217" s="68">
        <f t="shared" si="47"/>
        <v>0</v>
      </c>
      <c r="S217" s="68">
        <f t="shared" si="48"/>
        <v>4500</v>
      </c>
      <c r="T217" s="318">
        <f>H217+N217</f>
        <v>5</v>
      </c>
      <c r="U217" s="319">
        <f>T217*G217</f>
        <v>22500</v>
      </c>
      <c r="V217" s="67">
        <f t="shared" si="55"/>
        <v>4</v>
      </c>
      <c r="W217" s="66">
        <f>V217*G217</f>
        <v>18000</v>
      </c>
      <c r="X217" s="66">
        <f t="shared" si="53"/>
        <v>0</v>
      </c>
      <c r="Y217" s="69">
        <f t="shared" si="54"/>
        <v>4500</v>
      </c>
      <c r="Z217" s="342">
        <f>V217</f>
        <v>4</v>
      </c>
      <c r="AA217" s="343">
        <f>Z217*G217</f>
        <v>18000</v>
      </c>
      <c r="AB217" s="343">
        <f t="shared" si="49"/>
        <v>0</v>
      </c>
      <c r="AC217" s="344">
        <f t="shared" si="50"/>
        <v>4500</v>
      </c>
      <c r="AD217" s="39"/>
      <c r="AE217" s="37"/>
      <c r="AF217" s="37"/>
      <c r="AG217" s="42"/>
    </row>
    <row r="218" spans="2:33" ht="15">
      <c r="B218" s="61">
        <v>213</v>
      </c>
      <c r="C218" s="62">
        <v>175</v>
      </c>
      <c r="D218" s="62" t="s">
        <v>94</v>
      </c>
      <c r="E218" s="70" t="s">
        <v>93</v>
      </c>
      <c r="F218" s="230" t="s">
        <v>3</v>
      </c>
      <c r="G218" s="231">
        <v>5500.0000000000009</v>
      </c>
      <c r="H218" s="232">
        <v>2</v>
      </c>
      <c r="I218" s="275">
        <f>G218*H218</f>
        <v>11000.000000000002</v>
      </c>
      <c r="J218" s="44">
        <v>5</v>
      </c>
      <c r="K218" s="43">
        <f>J218*G218</f>
        <v>27500.000000000004</v>
      </c>
      <c r="L218" s="43">
        <f t="shared" si="51"/>
        <v>16500</v>
      </c>
      <c r="M218" s="43">
        <f t="shared" si="52"/>
        <v>0</v>
      </c>
      <c r="N218" s="290">
        <v>1</v>
      </c>
      <c r="O218" s="291">
        <f>N218*G218</f>
        <v>5500.0000000000009</v>
      </c>
      <c r="P218" s="67">
        <v>1</v>
      </c>
      <c r="Q218" s="68">
        <f>P218*G218</f>
        <v>5500.0000000000009</v>
      </c>
      <c r="R218" s="68">
        <f t="shared" si="47"/>
        <v>0</v>
      </c>
      <c r="S218" s="68">
        <f t="shared" si="48"/>
        <v>0</v>
      </c>
      <c r="T218" s="318">
        <f>H218+N218</f>
        <v>3</v>
      </c>
      <c r="U218" s="319">
        <f>T218*G218</f>
        <v>16500.000000000004</v>
      </c>
      <c r="V218" s="67">
        <f t="shared" si="55"/>
        <v>6</v>
      </c>
      <c r="W218" s="66">
        <f>V218*G218</f>
        <v>33000.000000000007</v>
      </c>
      <c r="X218" s="66">
        <f t="shared" si="53"/>
        <v>16500.000000000004</v>
      </c>
      <c r="Y218" s="69">
        <f t="shared" si="54"/>
        <v>0</v>
      </c>
      <c r="Z218" s="342">
        <v>10</v>
      </c>
      <c r="AA218" s="343">
        <f>Z218*G218</f>
        <v>55000.000000000007</v>
      </c>
      <c r="AB218" s="343">
        <f t="shared" si="49"/>
        <v>38500</v>
      </c>
      <c r="AC218" s="344">
        <f t="shared" si="50"/>
        <v>0</v>
      </c>
      <c r="AD218" s="39"/>
      <c r="AE218" s="37"/>
      <c r="AF218" s="37"/>
      <c r="AG218" s="42"/>
    </row>
    <row r="219" spans="2:33" ht="15">
      <c r="B219" s="61">
        <v>214</v>
      </c>
      <c r="C219" s="62">
        <v>176</v>
      </c>
      <c r="D219" s="62" t="s">
        <v>92</v>
      </c>
      <c r="E219" s="70" t="s">
        <v>91</v>
      </c>
      <c r="F219" s="230" t="s">
        <v>3</v>
      </c>
      <c r="G219" s="231">
        <v>2850</v>
      </c>
      <c r="H219" s="232">
        <f>7*27</f>
        <v>189</v>
      </c>
      <c r="I219" s="275">
        <f>G219*H219</f>
        <v>538650</v>
      </c>
      <c r="J219" s="44">
        <v>231</v>
      </c>
      <c r="K219" s="43">
        <f>J219*G219</f>
        <v>658350</v>
      </c>
      <c r="L219" s="43">
        <f t="shared" si="51"/>
        <v>119700</v>
      </c>
      <c r="M219" s="43">
        <f t="shared" si="52"/>
        <v>0</v>
      </c>
      <c r="N219" s="290"/>
      <c r="O219" s="291">
        <f>N219*G219</f>
        <v>0</v>
      </c>
      <c r="P219" s="67"/>
      <c r="Q219" s="68">
        <f>P219*G219</f>
        <v>0</v>
      </c>
      <c r="R219" s="68">
        <f t="shared" si="47"/>
        <v>0</v>
      </c>
      <c r="S219" s="68">
        <f t="shared" si="48"/>
        <v>0</v>
      </c>
      <c r="T219" s="318">
        <f>H219+N219</f>
        <v>189</v>
      </c>
      <c r="U219" s="319">
        <f>T219*G219</f>
        <v>538650</v>
      </c>
      <c r="V219" s="67">
        <f t="shared" si="55"/>
        <v>231</v>
      </c>
      <c r="W219" s="66">
        <f>V219*G219</f>
        <v>658350</v>
      </c>
      <c r="X219" s="66">
        <f t="shared" si="53"/>
        <v>119700</v>
      </c>
      <c r="Y219" s="69">
        <f t="shared" si="54"/>
        <v>0</v>
      </c>
      <c r="Z219" s="342">
        <v>206</v>
      </c>
      <c r="AA219" s="343">
        <f>Z219*G219</f>
        <v>587100</v>
      </c>
      <c r="AB219" s="343">
        <f t="shared" si="49"/>
        <v>48450</v>
      </c>
      <c r="AC219" s="344">
        <f t="shared" si="50"/>
        <v>0</v>
      </c>
      <c r="AD219" s="39"/>
      <c r="AE219" s="37"/>
      <c r="AF219" s="37"/>
      <c r="AG219" s="42"/>
    </row>
    <row r="220" spans="2:33" ht="15">
      <c r="B220" s="61">
        <v>215</v>
      </c>
      <c r="C220" s="62">
        <v>177</v>
      </c>
      <c r="D220" s="62" t="s">
        <v>90</v>
      </c>
      <c r="E220" s="70" t="s">
        <v>89</v>
      </c>
      <c r="F220" s="230" t="s">
        <v>3</v>
      </c>
      <c r="G220" s="231">
        <v>25000</v>
      </c>
      <c r="H220" s="232">
        <v>2</v>
      </c>
      <c r="I220" s="275">
        <f>G220*H220</f>
        <v>50000</v>
      </c>
      <c r="J220" s="44">
        <v>0</v>
      </c>
      <c r="K220" s="43">
        <f>J220*G220</f>
        <v>0</v>
      </c>
      <c r="L220" s="43">
        <f t="shared" si="51"/>
        <v>0</v>
      </c>
      <c r="M220" s="43">
        <f t="shared" si="52"/>
        <v>50000</v>
      </c>
      <c r="N220" s="290"/>
      <c r="O220" s="291">
        <f>N220*G220</f>
        <v>0</v>
      </c>
      <c r="P220" s="67"/>
      <c r="Q220" s="68">
        <f>P220*G220</f>
        <v>0</v>
      </c>
      <c r="R220" s="68">
        <f t="shared" si="47"/>
        <v>0</v>
      </c>
      <c r="S220" s="68">
        <f t="shared" si="48"/>
        <v>0</v>
      </c>
      <c r="T220" s="318">
        <f>H220+N220</f>
        <v>2</v>
      </c>
      <c r="U220" s="319">
        <f>T220*G220</f>
        <v>50000</v>
      </c>
      <c r="V220" s="67">
        <f t="shared" si="55"/>
        <v>0</v>
      </c>
      <c r="W220" s="66">
        <f>V220*G220</f>
        <v>0</v>
      </c>
      <c r="X220" s="66">
        <f t="shared" si="53"/>
        <v>0</v>
      </c>
      <c r="Y220" s="69">
        <f t="shared" si="54"/>
        <v>50000</v>
      </c>
      <c r="Z220" s="342">
        <f t="shared" ref="Z220:Z226" si="56">V220</f>
        <v>0</v>
      </c>
      <c r="AA220" s="343">
        <f>Z220*G220</f>
        <v>0</v>
      </c>
      <c r="AB220" s="343">
        <f t="shared" si="49"/>
        <v>0</v>
      </c>
      <c r="AC220" s="344">
        <f t="shared" si="50"/>
        <v>50000</v>
      </c>
      <c r="AD220" s="39"/>
      <c r="AE220" s="37"/>
      <c r="AF220" s="37"/>
      <c r="AG220" s="42"/>
    </row>
    <row r="221" spans="2:33" ht="15">
      <c r="B221" s="61">
        <v>216</v>
      </c>
      <c r="C221" s="62">
        <v>178</v>
      </c>
      <c r="D221" s="62" t="s">
        <v>88</v>
      </c>
      <c r="E221" s="70" t="s">
        <v>87</v>
      </c>
      <c r="F221" s="230" t="s">
        <v>3</v>
      </c>
      <c r="G221" s="231">
        <v>30000</v>
      </c>
      <c r="H221" s="232">
        <v>4</v>
      </c>
      <c r="I221" s="275">
        <f>G221*H221</f>
        <v>120000</v>
      </c>
      <c r="J221" s="44">
        <v>5</v>
      </c>
      <c r="K221" s="43">
        <f>J221*G221</f>
        <v>150000</v>
      </c>
      <c r="L221" s="43">
        <f t="shared" si="51"/>
        <v>30000</v>
      </c>
      <c r="M221" s="43">
        <f t="shared" si="52"/>
        <v>0</v>
      </c>
      <c r="N221" s="290"/>
      <c r="O221" s="291">
        <f>N221*G221</f>
        <v>0</v>
      </c>
      <c r="P221" s="67"/>
      <c r="Q221" s="68">
        <f>P221*G221</f>
        <v>0</v>
      </c>
      <c r="R221" s="68">
        <f t="shared" si="47"/>
        <v>0</v>
      </c>
      <c r="S221" s="68">
        <f t="shared" si="48"/>
        <v>0</v>
      </c>
      <c r="T221" s="318">
        <f>H221+N221</f>
        <v>4</v>
      </c>
      <c r="U221" s="319">
        <f>T221*G221</f>
        <v>120000</v>
      </c>
      <c r="V221" s="67">
        <f t="shared" si="55"/>
        <v>5</v>
      </c>
      <c r="W221" s="66">
        <f>V221*G221</f>
        <v>150000</v>
      </c>
      <c r="X221" s="66">
        <f t="shared" si="53"/>
        <v>30000</v>
      </c>
      <c r="Y221" s="69">
        <f t="shared" si="54"/>
        <v>0</v>
      </c>
      <c r="Z221" s="342">
        <f t="shared" si="56"/>
        <v>5</v>
      </c>
      <c r="AA221" s="343">
        <f>Z221*G221</f>
        <v>150000</v>
      </c>
      <c r="AB221" s="343">
        <f t="shared" si="49"/>
        <v>30000</v>
      </c>
      <c r="AC221" s="344">
        <f t="shared" si="50"/>
        <v>0</v>
      </c>
      <c r="AD221" s="39"/>
      <c r="AE221" s="37"/>
      <c r="AF221" s="37"/>
      <c r="AG221" s="42"/>
    </row>
    <row r="222" spans="2:33" ht="15">
      <c r="B222" s="61">
        <v>217</v>
      </c>
      <c r="C222" s="62">
        <v>179</v>
      </c>
      <c r="D222" s="62" t="s">
        <v>86</v>
      </c>
      <c r="E222" s="70" t="s">
        <v>85</v>
      </c>
      <c r="F222" s="230" t="s">
        <v>3</v>
      </c>
      <c r="G222" s="231">
        <v>40000</v>
      </c>
      <c r="H222" s="232">
        <v>5</v>
      </c>
      <c r="I222" s="275">
        <f>G222*H222</f>
        <v>200000</v>
      </c>
      <c r="J222" s="44">
        <v>0</v>
      </c>
      <c r="K222" s="43">
        <f>J222*G222</f>
        <v>0</v>
      </c>
      <c r="L222" s="43">
        <f t="shared" si="51"/>
        <v>0</v>
      </c>
      <c r="M222" s="43">
        <f t="shared" si="52"/>
        <v>200000</v>
      </c>
      <c r="N222" s="290">
        <v>1</v>
      </c>
      <c r="O222" s="291">
        <f>N222*G222</f>
        <v>40000</v>
      </c>
      <c r="P222" s="67">
        <v>0</v>
      </c>
      <c r="Q222" s="68">
        <f>P222*G222</f>
        <v>0</v>
      </c>
      <c r="R222" s="68">
        <f t="shared" si="47"/>
        <v>0</v>
      </c>
      <c r="S222" s="68">
        <f t="shared" si="48"/>
        <v>40000</v>
      </c>
      <c r="T222" s="318">
        <f>H222+N222</f>
        <v>6</v>
      </c>
      <c r="U222" s="319">
        <f>T222*G222</f>
        <v>240000</v>
      </c>
      <c r="V222" s="67">
        <f t="shared" si="55"/>
        <v>0</v>
      </c>
      <c r="W222" s="66">
        <f>V222*G222</f>
        <v>0</v>
      </c>
      <c r="X222" s="66">
        <f t="shared" si="53"/>
        <v>0</v>
      </c>
      <c r="Y222" s="69">
        <f t="shared" si="54"/>
        <v>240000</v>
      </c>
      <c r="Z222" s="342">
        <f t="shared" si="56"/>
        <v>0</v>
      </c>
      <c r="AA222" s="343">
        <f>Z222*G222</f>
        <v>0</v>
      </c>
      <c r="AB222" s="343">
        <f t="shared" si="49"/>
        <v>0</v>
      </c>
      <c r="AC222" s="344">
        <f t="shared" si="50"/>
        <v>240000</v>
      </c>
      <c r="AD222" s="39"/>
      <c r="AE222" s="37"/>
      <c r="AF222" s="37"/>
      <c r="AG222" s="42"/>
    </row>
    <row r="223" spans="2:33" ht="15">
      <c r="B223" s="61">
        <v>218</v>
      </c>
      <c r="C223" s="62">
        <v>180</v>
      </c>
      <c r="D223" s="62" t="s">
        <v>84</v>
      </c>
      <c r="E223" s="70" t="s">
        <v>83</v>
      </c>
      <c r="F223" s="230" t="s">
        <v>3</v>
      </c>
      <c r="G223" s="231">
        <v>50000</v>
      </c>
      <c r="H223" s="232">
        <v>1</v>
      </c>
      <c r="I223" s="275">
        <f>G223*H223</f>
        <v>50000</v>
      </c>
      <c r="J223" s="44">
        <v>1</v>
      </c>
      <c r="K223" s="43">
        <f>J223*G223</f>
        <v>50000</v>
      </c>
      <c r="L223" s="43">
        <f t="shared" si="51"/>
        <v>0</v>
      </c>
      <c r="M223" s="43">
        <f t="shared" si="52"/>
        <v>0</v>
      </c>
      <c r="N223" s="290"/>
      <c r="O223" s="291">
        <f>N223*G223</f>
        <v>0</v>
      </c>
      <c r="P223" s="67"/>
      <c r="Q223" s="68">
        <f>P223*G223</f>
        <v>0</v>
      </c>
      <c r="R223" s="68">
        <f t="shared" si="47"/>
        <v>0</v>
      </c>
      <c r="S223" s="68">
        <f t="shared" si="48"/>
        <v>0</v>
      </c>
      <c r="T223" s="318">
        <f>H223+N223</f>
        <v>1</v>
      </c>
      <c r="U223" s="319">
        <f>T223*G223</f>
        <v>50000</v>
      </c>
      <c r="V223" s="67">
        <f t="shared" si="55"/>
        <v>1</v>
      </c>
      <c r="W223" s="66">
        <f>V223*G223</f>
        <v>50000</v>
      </c>
      <c r="X223" s="66">
        <f t="shared" si="53"/>
        <v>0</v>
      </c>
      <c r="Y223" s="69">
        <f t="shared" si="54"/>
        <v>0</v>
      </c>
      <c r="Z223" s="342">
        <f t="shared" si="56"/>
        <v>1</v>
      </c>
      <c r="AA223" s="343">
        <f>Z223*G223</f>
        <v>50000</v>
      </c>
      <c r="AB223" s="343">
        <f t="shared" si="49"/>
        <v>0</v>
      </c>
      <c r="AC223" s="344">
        <f t="shared" si="50"/>
        <v>0</v>
      </c>
      <c r="AD223" s="39"/>
      <c r="AE223" s="37"/>
      <c r="AF223" s="37"/>
      <c r="AG223" s="42"/>
    </row>
    <row r="224" spans="2:33" ht="15">
      <c r="B224" s="61">
        <v>219</v>
      </c>
      <c r="C224" s="62">
        <v>181</v>
      </c>
      <c r="D224" s="62" t="s">
        <v>82</v>
      </c>
      <c r="E224" s="70" t="s">
        <v>81</v>
      </c>
      <c r="F224" s="230" t="s">
        <v>3</v>
      </c>
      <c r="G224" s="231">
        <v>2250</v>
      </c>
      <c r="H224" s="232">
        <v>27</v>
      </c>
      <c r="I224" s="275">
        <f>G224*H224</f>
        <v>60750</v>
      </c>
      <c r="J224" s="44">
        <v>43</v>
      </c>
      <c r="K224" s="43">
        <f>J224*G224</f>
        <v>96750</v>
      </c>
      <c r="L224" s="43">
        <f t="shared" si="51"/>
        <v>36000</v>
      </c>
      <c r="M224" s="43">
        <f t="shared" si="52"/>
        <v>0</v>
      </c>
      <c r="N224" s="290"/>
      <c r="O224" s="291">
        <f>N224*G224</f>
        <v>0</v>
      </c>
      <c r="P224" s="67"/>
      <c r="Q224" s="68">
        <f>P224*G224</f>
        <v>0</v>
      </c>
      <c r="R224" s="68">
        <f t="shared" si="47"/>
        <v>0</v>
      </c>
      <c r="S224" s="68">
        <f t="shared" si="48"/>
        <v>0</v>
      </c>
      <c r="T224" s="318">
        <f>H224+N224</f>
        <v>27</v>
      </c>
      <c r="U224" s="319">
        <f>T224*G224</f>
        <v>60750</v>
      </c>
      <c r="V224" s="67">
        <f t="shared" si="55"/>
        <v>43</v>
      </c>
      <c r="W224" s="66">
        <f>V224*G224</f>
        <v>96750</v>
      </c>
      <c r="X224" s="66">
        <f t="shared" si="53"/>
        <v>36000</v>
      </c>
      <c r="Y224" s="69">
        <f t="shared" si="54"/>
        <v>0</v>
      </c>
      <c r="Z224" s="342">
        <f t="shared" si="56"/>
        <v>43</v>
      </c>
      <c r="AA224" s="343">
        <f>Z224*G224</f>
        <v>96750</v>
      </c>
      <c r="AB224" s="343">
        <f t="shared" si="49"/>
        <v>36000</v>
      </c>
      <c r="AC224" s="344">
        <f t="shared" si="50"/>
        <v>0</v>
      </c>
      <c r="AD224" s="39"/>
      <c r="AE224" s="37"/>
      <c r="AF224" s="37"/>
      <c r="AG224" s="42"/>
    </row>
    <row r="225" spans="2:33" ht="15">
      <c r="B225" s="61">
        <v>220</v>
      </c>
      <c r="C225" s="62">
        <v>182</v>
      </c>
      <c r="D225" s="62" t="s">
        <v>80</v>
      </c>
      <c r="E225" s="70" t="s">
        <v>79</v>
      </c>
      <c r="F225" s="230" t="s">
        <v>3</v>
      </c>
      <c r="G225" s="231">
        <v>1250</v>
      </c>
      <c r="H225" s="232">
        <v>27</v>
      </c>
      <c r="I225" s="275">
        <f>G225*H225</f>
        <v>33750</v>
      </c>
      <c r="J225" s="44">
        <v>27</v>
      </c>
      <c r="K225" s="43">
        <f>J225*G225</f>
        <v>33750</v>
      </c>
      <c r="L225" s="43">
        <f t="shared" si="51"/>
        <v>0</v>
      </c>
      <c r="M225" s="43">
        <f t="shared" si="52"/>
        <v>0</v>
      </c>
      <c r="N225" s="290"/>
      <c r="O225" s="291">
        <f>N225*G225</f>
        <v>0</v>
      </c>
      <c r="P225" s="67"/>
      <c r="Q225" s="68">
        <f>P225*G225</f>
        <v>0</v>
      </c>
      <c r="R225" s="68">
        <f t="shared" si="47"/>
        <v>0</v>
      </c>
      <c r="S225" s="68">
        <f t="shared" si="48"/>
        <v>0</v>
      </c>
      <c r="T225" s="318">
        <f>H225+N225</f>
        <v>27</v>
      </c>
      <c r="U225" s="319">
        <f>T225*G225</f>
        <v>33750</v>
      </c>
      <c r="V225" s="67">
        <f t="shared" si="55"/>
        <v>27</v>
      </c>
      <c r="W225" s="66">
        <f>V225*G225</f>
        <v>33750</v>
      </c>
      <c r="X225" s="66">
        <f t="shared" si="53"/>
        <v>0</v>
      </c>
      <c r="Y225" s="69">
        <f t="shared" si="54"/>
        <v>0</v>
      </c>
      <c r="Z225" s="342">
        <f t="shared" si="56"/>
        <v>27</v>
      </c>
      <c r="AA225" s="343">
        <f>Z225*G225</f>
        <v>33750</v>
      </c>
      <c r="AB225" s="343">
        <f t="shared" si="49"/>
        <v>0</v>
      </c>
      <c r="AC225" s="344">
        <f t="shared" si="50"/>
        <v>0</v>
      </c>
      <c r="AD225" s="39"/>
      <c r="AE225" s="37"/>
      <c r="AF225" s="37"/>
      <c r="AG225" s="42"/>
    </row>
    <row r="226" spans="2:33" ht="15">
      <c r="B226" s="61">
        <v>221</v>
      </c>
      <c r="C226" s="62">
        <v>183</v>
      </c>
      <c r="D226" s="62" t="s">
        <v>78</v>
      </c>
      <c r="E226" s="70" t="s">
        <v>77</v>
      </c>
      <c r="F226" s="230" t="s">
        <v>3</v>
      </c>
      <c r="G226" s="231">
        <v>1650</v>
      </c>
      <c r="H226" s="232">
        <v>27</v>
      </c>
      <c r="I226" s="275">
        <f>G226*H226</f>
        <v>44550</v>
      </c>
      <c r="J226" s="44">
        <v>18</v>
      </c>
      <c r="K226" s="43">
        <f>J226*G226</f>
        <v>29700</v>
      </c>
      <c r="L226" s="43">
        <f t="shared" si="51"/>
        <v>0</v>
      </c>
      <c r="M226" s="43">
        <f t="shared" si="52"/>
        <v>14850</v>
      </c>
      <c r="N226" s="290"/>
      <c r="O226" s="291">
        <f>N226*G226</f>
        <v>0</v>
      </c>
      <c r="P226" s="67"/>
      <c r="Q226" s="68">
        <f>P226*G226</f>
        <v>0</v>
      </c>
      <c r="R226" s="68">
        <f t="shared" si="47"/>
        <v>0</v>
      </c>
      <c r="S226" s="68">
        <f t="shared" si="48"/>
        <v>0</v>
      </c>
      <c r="T226" s="318">
        <f>H226+N226</f>
        <v>27</v>
      </c>
      <c r="U226" s="319">
        <f>T226*G226</f>
        <v>44550</v>
      </c>
      <c r="V226" s="67">
        <f t="shared" si="55"/>
        <v>18</v>
      </c>
      <c r="W226" s="66">
        <f>V226*G226</f>
        <v>29700</v>
      </c>
      <c r="X226" s="66">
        <f t="shared" si="53"/>
        <v>0</v>
      </c>
      <c r="Y226" s="69">
        <f t="shared" si="54"/>
        <v>14850</v>
      </c>
      <c r="Z226" s="342">
        <f t="shared" si="56"/>
        <v>18</v>
      </c>
      <c r="AA226" s="343">
        <f>Z226*G226</f>
        <v>29700</v>
      </c>
      <c r="AB226" s="343">
        <f t="shared" si="49"/>
        <v>0</v>
      </c>
      <c r="AC226" s="344">
        <f t="shared" si="50"/>
        <v>14850</v>
      </c>
      <c r="AD226" s="39"/>
      <c r="AE226" s="37"/>
      <c r="AF226" s="37"/>
      <c r="AG226" s="42"/>
    </row>
    <row r="227" spans="2:33" ht="15">
      <c r="B227" s="61">
        <v>222</v>
      </c>
      <c r="C227" s="62">
        <v>184</v>
      </c>
      <c r="D227" s="62" t="s">
        <v>76</v>
      </c>
      <c r="E227" s="70" t="s">
        <v>75</v>
      </c>
      <c r="F227" s="230" t="s">
        <v>3</v>
      </c>
      <c r="G227" s="231">
        <v>3450</v>
      </c>
      <c r="H227" s="232">
        <v>27</v>
      </c>
      <c r="I227" s="275">
        <f>G227*H227</f>
        <v>93150</v>
      </c>
      <c r="J227" s="44">
        <v>37</v>
      </c>
      <c r="K227" s="43">
        <f>J227*G227</f>
        <v>127650</v>
      </c>
      <c r="L227" s="43">
        <f t="shared" si="51"/>
        <v>34500</v>
      </c>
      <c r="M227" s="43">
        <f t="shared" si="52"/>
        <v>0</v>
      </c>
      <c r="N227" s="290"/>
      <c r="O227" s="291">
        <f>N227*G227</f>
        <v>0</v>
      </c>
      <c r="P227" s="67"/>
      <c r="Q227" s="68">
        <f>P227*G227</f>
        <v>0</v>
      </c>
      <c r="R227" s="68">
        <f t="shared" si="47"/>
        <v>0</v>
      </c>
      <c r="S227" s="68">
        <f t="shared" si="48"/>
        <v>0</v>
      </c>
      <c r="T227" s="318">
        <f>H227+N227</f>
        <v>27</v>
      </c>
      <c r="U227" s="319">
        <f>T227*G227</f>
        <v>93150</v>
      </c>
      <c r="V227" s="67">
        <f t="shared" si="55"/>
        <v>37</v>
      </c>
      <c r="W227" s="66">
        <f>V227*G227</f>
        <v>127650</v>
      </c>
      <c r="X227" s="66">
        <f t="shared" si="53"/>
        <v>34500</v>
      </c>
      <c r="Y227" s="69">
        <f t="shared" si="54"/>
        <v>0</v>
      </c>
      <c r="Z227" s="342">
        <v>46</v>
      </c>
      <c r="AA227" s="343">
        <f>Z227*G227</f>
        <v>158700</v>
      </c>
      <c r="AB227" s="343">
        <f t="shared" si="49"/>
        <v>65550</v>
      </c>
      <c r="AC227" s="344">
        <f t="shared" si="50"/>
        <v>0</v>
      </c>
      <c r="AD227" s="39"/>
      <c r="AE227" s="37"/>
      <c r="AF227" s="37"/>
      <c r="AG227" s="42"/>
    </row>
    <row r="228" spans="2:33" ht="15">
      <c r="B228" s="61">
        <v>223</v>
      </c>
      <c r="C228" s="62">
        <v>185</v>
      </c>
      <c r="D228" s="62" t="s">
        <v>74</v>
      </c>
      <c r="E228" s="70" t="s">
        <v>73</v>
      </c>
      <c r="F228" s="230" t="s">
        <v>3</v>
      </c>
      <c r="G228" s="231">
        <v>750</v>
      </c>
      <c r="H228" s="232">
        <v>27</v>
      </c>
      <c r="I228" s="275">
        <f>G228*H228</f>
        <v>20250</v>
      </c>
      <c r="J228" s="44">
        <v>27</v>
      </c>
      <c r="K228" s="43">
        <f>J228*G228</f>
        <v>20250</v>
      </c>
      <c r="L228" s="43">
        <f t="shared" si="51"/>
        <v>0</v>
      </c>
      <c r="M228" s="43">
        <f t="shared" si="52"/>
        <v>0</v>
      </c>
      <c r="N228" s="290"/>
      <c r="O228" s="291">
        <f>N228*G228</f>
        <v>0</v>
      </c>
      <c r="P228" s="67"/>
      <c r="Q228" s="68">
        <f>P228*G228</f>
        <v>0</v>
      </c>
      <c r="R228" s="68">
        <f t="shared" si="47"/>
        <v>0</v>
      </c>
      <c r="S228" s="68">
        <f t="shared" si="48"/>
        <v>0</v>
      </c>
      <c r="T228" s="318">
        <f>H228+N228</f>
        <v>27</v>
      </c>
      <c r="U228" s="319">
        <f>T228*G228</f>
        <v>20250</v>
      </c>
      <c r="V228" s="67">
        <f t="shared" si="55"/>
        <v>27</v>
      </c>
      <c r="W228" s="66">
        <f>V228*G228</f>
        <v>20250</v>
      </c>
      <c r="X228" s="66">
        <f t="shared" si="53"/>
        <v>0</v>
      </c>
      <c r="Y228" s="69">
        <f t="shared" si="54"/>
        <v>0</v>
      </c>
      <c r="Z228" s="342">
        <v>27</v>
      </c>
      <c r="AA228" s="343">
        <f>Z228*G228</f>
        <v>20250</v>
      </c>
      <c r="AB228" s="343">
        <f t="shared" si="49"/>
        <v>0</v>
      </c>
      <c r="AC228" s="344">
        <f t="shared" si="50"/>
        <v>0</v>
      </c>
      <c r="AD228" s="39"/>
      <c r="AE228" s="37"/>
      <c r="AF228" s="37"/>
      <c r="AG228" s="42"/>
    </row>
    <row r="229" spans="2:33" ht="15">
      <c r="B229" s="61">
        <v>224</v>
      </c>
      <c r="C229" s="62">
        <v>186</v>
      </c>
      <c r="D229" s="62" t="s">
        <v>72</v>
      </c>
      <c r="E229" s="70" t="s">
        <v>71</v>
      </c>
      <c r="F229" s="230" t="s">
        <v>3</v>
      </c>
      <c r="G229" s="231">
        <v>750</v>
      </c>
      <c r="H229" s="232">
        <v>27</v>
      </c>
      <c r="I229" s="275">
        <f>G229*H229</f>
        <v>20250</v>
      </c>
      <c r="J229" s="44">
        <v>27</v>
      </c>
      <c r="K229" s="43">
        <f>J229*G229</f>
        <v>20250</v>
      </c>
      <c r="L229" s="43">
        <f t="shared" si="51"/>
        <v>0</v>
      </c>
      <c r="M229" s="43">
        <f t="shared" si="52"/>
        <v>0</v>
      </c>
      <c r="N229" s="290"/>
      <c r="O229" s="291">
        <f>N229*G229</f>
        <v>0</v>
      </c>
      <c r="P229" s="67"/>
      <c r="Q229" s="68">
        <f>P229*G229</f>
        <v>0</v>
      </c>
      <c r="R229" s="68">
        <f t="shared" si="47"/>
        <v>0</v>
      </c>
      <c r="S229" s="68">
        <f t="shared" si="48"/>
        <v>0</v>
      </c>
      <c r="T229" s="318">
        <f>H229+N229</f>
        <v>27</v>
      </c>
      <c r="U229" s="319">
        <f>T229*G229</f>
        <v>20250</v>
      </c>
      <c r="V229" s="67">
        <f t="shared" si="55"/>
        <v>27</v>
      </c>
      <c r="W229" s="66">
        <f>V229*G229</f>
        <v>20250</v>
      </c>
      <c r="X229" s="66">
        <f t="shared" si="53"/>
        <v>0</v>
      </c>
      <c r="Y229" s="69">
        <f t="shared" si="54"/>
        <v>0</v>
      </c>
      <c r="Z229" s="342">
        <v>27</v>
      </c>
      <c r="AA229" s="343">
        <f>Z229*G229</f>
        <v>20250</v>
      </c>
      <c r="AB229" s="343">
        <f t="shared" si="49"/>
        <v>0</v>
      </c>
      <c r="AC229" s="344">
        <f t="shared" si="50"/>
        <v>0</v>
      </c>
      <c r="AD229" s="39"/>
      <c r="AE229" s="37"/>
      <c r="AF229" s="37"/>
      <c r="AG229" s="42"/>
    </row>
    <row r="230" spans="2:33" ht="15">
      <c r="B230" s="61">
        <v>225</v>
      </c>
      <c r="C230" s="62">
        <v>187</v>
      </c>
      <c r="D230" s="62" t="s">
        <v>70</v>
      </c>
      <c r="E230" s="70" t="s">
        <v>69</v>
      </c>
      <c r="F230" s="230" t="s">
        <v>3</v>
      </c>
      <c r="G230" s="231">
        <v>750</v>
      </c>
      <c r="H230" s="232">
        <v>15</v>
      </c>
      <c r="I230" s="275">
        <f>G230*H230</f>
        <v>11250</v>
      </c>
      <c r="J230" s="44">
        <v>15</v>
      </c>
      <c r="K230" s="43">
        <f>J230*G230</f>
        <v>11250</v>
      </c>
      <c r="L230" s="43">
        <f t="shared" si="51"/>
        <v>0</v>
      </c>
      <c r="M230" s="43">
        <f t="shared" si="52"/>
        <v>0</v>
      </c>
      <c r="N230" s="290"/>
      <c r="O230" s="291">
        <f>N230*G230</f>
        <v>0</v>
      </c>
      <c r="P230" s="67"/>
      <c r="Q230" s="68">
        <f>P230*G230</f>
        <v>0</v>
      </c>
      <c r="R230" s="68">
        <f t="shared" si="47"/>
        <v>0</v>
      </c>
      <c r="S230" s="68">
        <f t="shared" si="48"/>
        <v>0</v>
      </c>
      <c r="T230" s="318">
        <f>H230+N230</f>
        <v>15</v>
      </c>
      <c r="U230" s="319">
        <f>T230*G230</f>
        <v>11250</v>
      </c>
      <c r="V230" s="67">
        <f t="shared" si="55"/>
        <v>15</v>
      </c>
      <c r="W230" s="66">
        <f>V230*G230</f>
        <v>11250</v>
      </c>
      <c r="X230" s="66">
        <f t="shared" si="53"/>
        <v>0</v>
      </c>
      <c r="Y230" s="69">
        <f t="shared" si="54"/>
        <v>0</v>
      </c>
      <c r="Z230" s="342">
        <f>V230</f>
        <v>15</v>
      </c>
      <c r="AA230" s="343">
        <f>Z230*G230</f>
        <v>11250</v>
      </c>
      <c r="AB230" s="343">
        <f t="shared" si="49"/>
        <v>0</v>
      </c>
      <c r="AC230" s="344">
        <f t="shared" si="50"/>
        <v>0</v>
      </c>
      <c r="AD230" s="39"/>
      <c r="AE230" s="37"/>
      <c r="AF230" s="37"/>
      <c r="AG230" s="42"/>
    </row>
    <row r="231" spans="2:33" ht="15">
      <c r="B231" s="61">
        <v>226</v>
      </c>
      <c r="C231" s="62">
        <v>188</v>
      </c>
      <c r="D231" s="62" t="s">
        <v>68</v>
      </c>
      <c r="E231" s="70" t="s">
        <v>67</v>
      </c>
      <c r="F231" s="230" t="s">
        <v>3</v>
      </c>
      <c r="G231" s="231">
        <v>550</v>
      </c>
      <c r="H231" s="232">
        <v>27</v>
      </c>
      <c r="I231" s="275">
        <f>G231*H231</f>
        <v>14850</v>
      </c>
      <c r="J231" s="44">
        <v>32</v>
      </c>
      <c r="K231" s="43">
        <f>J231*G231</f>
        <v>17600</v>
      </c>
      <c r="L231" s="43">
        <f t="shared" si="51"/>
        <v>2750</v>
      </c>
      <c r="M231" s="43">
        <f t="shared" si="52"/>
        <v>0</v>
      </c>
      <c r="N231" s="290">
        <v>58</v>
      </c>
      <c r="O231" s="291">
        <f>N231*G231</f>
        <v>31900</v>
      </c>
      <c r="P231" s="67">
        <v>5</v>
      </c>
      <c r="Q231" s="68">
        <f>P231*G231</f>
        <v>2750</v>
      </c>
      <c r="R231" s="68">
        <f t="shared" si="47"/>
        <v>0</v>
      </c>
      <c r="S231" s="68">
        <f t="shared" si="48"/>
        <v>29150</v>
      </c>
      <c r="T231" s="318">
        <f>H231+N231</f>
        <v>85</v>
      </c>
      <c r="U231" s="319">
        <f>T231*G231</f>
        <v>46750</v>
      </c>
      <c r="V231" s="67">
        <f t="shared" si="55"/>
        <v>37</v>
      </c>
      <c r="W231" s="66">
        <f>V231*G231</f>
        <v>20350</v>
      </c>
      <c r="X231" s="66">
        <f t="shared" si="53"/>
        <v>0</v>
      </c>
      <c r="Y231" s="69">
        <f t="shared" si="54"/>
        <v>26400</v>
      </c>
      <c r="Z231" s="342">
        <v>115</v>
      </c>
      <c r="AA231" s="343">
        <f>Z231*G231</f>
        <v>63250</v>
      </c>
      <c r="AB231" s="343">
        <f t="shared" si="49"/>
        <v>16500</v>
      </c>
      <c r="AC231" s="344">
        <f t="shared" si="50"/>
        <v>0</v>
      </c>
      <c r="AD231" s="39"/>
      <c r="AE231" s="37"/>
      <c r="AF231" s="37"/>
      <c r="AG231" s="42"/>
    </row>
    <row r="232" spans="2:33" ht="15">
      <c r="B232" s="61">
        <v>227</v>
      </c>
      <c r="C232" s="62">
        <v>189</v>
      </c>
      <c r="D232" s="62" t="s">
        <v>66</v>
      </c>
      <c r="E232" s="70" t="s">
        <v>65</v>
      </c>
      <c r="F232" s="230" t="s">
        <v>3</v>
      </c>
      <c r="G232" s="231">
        <v>35000</v>
      </c>
      <c r="H232" s="232">
        <v>27</v>
      </c>
      <c r="I232" s="275">
        <f>G232*H232</f>
        <v>945000</v>
      </c>
      <c r="J232" s="44">
        <v>31</v>
      </c>
      <c r="K232" s="43">
        <f>J232*G232</f>
        <v>1085000</v>
      </c>
      <c r="L232" s="43">
        <f t="shared" si="51"/>
        <v>140000</v>
      </c>
      <c r="M232" s="43">
        <f t="shared" si="52"/>
        <v>0</v>
      </c>
      <c r="N232" s="290"/>
      <c r="O232" s="291">
        <f>N232*G232</f>
        <v>0</v>
      </c>
      <c r="P232" s="67"/>
      <c r="Q232" s="68">
        <f>P232*G232</f>
        <v>0</v>
      </c>
      <c r="R232" s="68">
        <f t="shared" si="47"/>
        <v>0</v>
      </c>
      <c r="S232" s="68">
        <f t="shared" si="48"/>
        <v>0</v>
      </c>
      <c r="T232" s="318">
        <f>H232+N232</f>
        <v>27</v>
      </c>
      <c r="U232" s="319">
        <f>T232*G232</f>
        <v>945000</v>
      </c>
      <c r="V232" s="67">
        <f t="shared" si="55"/>
        <v>31</v>
      </c>
      <c r="W232" s="66">
        <f>V232*G232</f>
        <v>1085000</v>
      </c>
      <c r="X232" s="66">
        <f t="shared" si="53"/>
        <v>140000</v>
      </c>
      <c r="Y232" s="69">
        <f t="shared" si="54"/>
        <v>0</v>
      </c>
      <c r="Z232" s="342">
        <f>V232</f>
        <v>31</v>
      </c>
      <c r="AA232" s="343">
        <f>Z232*G232</f>
        <v>1085000</v>
      </c>
      <c r="AB232" s="343">
        <f t="shared" si="49"/>
        <v>140000</v>
      </c>
      <c r="AC232" s="344">
        <f t="shared" si="50"/>
        <v>0</v>
      </c>
      <c r="AD232" s="39"/>
      <c r="AE232" s="37"/>
      <c r="AF232" s="37"/>
      <c r="AG232" s="42"/>
    </row>
    <row r="233" spans="2:33" ht="15">
      <c r="B233" s="61">
        <v>228</v>
      </c>
      <c r="C233" s="62">
        <v>190</v>
      </c>
      <c r="D233" s="62" t="s">
        <v>64</v>
      </c>
      <c r="E233" s="70" t="s">
        <v>63</v>
      </c>
      <c r="F233" s="230" t="s">
        <v>3</v>
      </c>
      <c r="G233" s="231">
        <v>9500</v>
      </c>
      <c r="H233" s="232">
        <v>1</v>
      </c>
      <c r="I233" s="275">
        <f>G233*H233</f>
        <v>9500</v>
      </c>
      <c r="J233" s="44">
        <v>0</v>
      </c>
      <c r="K233" s="43">
        <f>J233*G233</f>
        <v>0</v>
      </c>
      <c r="L233" s="43">
        <f t="shared" si="51"/>
        <v>0</v>
      </c>
      <c r="M233" s="43">
        <f t="shared" si="52"/>
        <v>9500</v>
      </c>
      <c r="N233" s="290"/>
      <c r="O233" s="291">
        <f>N233*G233</f>
        <v>0</v>
      </c>
      <c r="P233" s="67"/>
      <c r="Q233" s="68">
        <f>P233*G233</f>
        <v>0</v>
      </c>
      <c r="R233" s="68">
        <f t="shared" si="47"/>
        <v>0</v>
      </c>
      <c r="S233" s="68">
        <f t="shared" si="48"/>
        <v>0</v>
      </c>
      <c r="T233" s="318">
        <f>H233+N233</f>
        <v>1</v>
      </c>
      <c r="U233" s="319">
        <f>T233*G233</f>
        <v>9500</v>
      </c>
      <c r="V233" s="67">
        <f t="shared" si="55"/>
        <v>0</v>
      </c>
      <c r="W233" s="66">
        <f>V233*G233</f>
        <v>0</v>
      </c>
      <c r="X233" s="66">
        <f t="shared" si="53"/>
        <v>0</v>
      </c>
      <c r="Y233" s="69">
        <f t="shared" si="54"/>
        <v>9500</v>
      </c>
      <c r="Z233" s="342">
        <f>V233</f>
        <v>0</v>
      </c>
      <c r="AA233" s="343">
        <f>Z233*G233</f>
        <v>0</v>
      </c>
      <c r="AB233" s="343">
        <f t="shared" si="49"/>
        <v>0</v>
      </c>
      <c r="AC233" s="344">
        <f t="shared" si="50"/>
        <v>9500</v>
      </c>
      <c r="AD233" s="39"/>
      <c r="AE233" s="37"/>
      <c r="AF233" s="37"/>
      <c r="AG233" s="42"/>
    </row>
    <row r="234" spans="2:33" ht="15">
      <c r="B234" s="61">
        <v>229</v>
      </c>
      <c r="C234" s="62">
        <v>191</v>
      </c>
      <c r="D234" s="62" t="s">
        <v>62</v>
      </c>
      <c r="E234" s="70" t="s">
        <v>61</v>
      </c>
      <c r="F234" s="230" t="s">
        <v>3</v>
      </c>
      <c r="G234" s="231">
        <v>14500.000000000002</v>
      </c>
      <c r="H234" s="232">
        <v>3</v>
      </c>
      <c r="I234" s="275">
        <f>G234*H234</f>
        <v>43500.000000000007</v>
      </c>
      <c r="J234" s="44">
        <v>5</v>
      </c>
      <c r="K234" s="43">
        <f>J234*G234</f>
        <v>72500.000000000015</v>
      </c>
      <c r="L234" s="43">
        <f t="shared" ref="L234:L245" si="57">IF(K234&gt;I234,K234-I234,0)</f>
        <v>29000.000000000007</v>
      </c>
      <c r="M234" s="43">
        <f t="shared" ref="M234:M245" si="58">IF(I234&gt;K234,I234-K234,0)</f>
        <v>0</v>
      </c>
      <c r="N234" s="290"/>
      <c r="O234" s="291">
        <f>N234*G234</f>
        <v>0</v>
      </c>
      <c r="P234" s="67"/>
      <c r="Q234" s="68">
        <f>P234*G234</f>
        <v>0</v>
      </c>
      <c r="R234" s="68">
        <f t="shared" si="47"/>
        <v>0</v>
      </c>
      <c r="S234" s="68">
        <f t="shared" si="48"/>
        <v>0</v>
      </c>
      <c r="T234" s="318">
        <f>H234+N234</f>
        <v>3</v>
      </c>
      <c r="U234" s="319">
        <f>T234*G234</f>
        <v>43500.000000000007</v>
      </c>
      <c r="V234" s="67">
        <f t="shared" si="55"/>
        <v>5</v>
      </c>
      <c r="W234" s="66">
        <f>V234*G234</f>
        <v>72500.000000000015</v>
      </c>
      <c r="X234" s="66">
        <f t="shared" ref="X234:X245" si="59">IF(W234&gt;U234,W234-U234,0)</f>
        <v>29000.000000000007</v>
      </c>
      <c r="Y234" s="69">
        <f t="shared" ref="Y234:Y245" si="60">IF(U234&gt;W234,U234-W234,0)</f>
        <v>0</v>
      </c>
      <c r="Z234" s="342">
        <f>V234</f>
        <v>5</v>
      </c>
      <c r="AA234" s="343">
        <f>Z234*G234</f>
        <v>72500.000000000015</v>
      </c>
      <c r="AB234" s="343">
        <f t="shared" si="49"/>
        <v>29000.000000000007</v>
      </c>
      <c r="AC234" s="344">
        <f t="shared" si="50"/>
        <v>0</v>
      </c>
      <c r="AD234" s="39"/>
      <c r="AE234" s="37"/>
      <c r="AF234" s="37"/>
      <c r="AG234" s="42"/>
    </row>
    <row r="235" spans="2:33" ht="15">
      <c r="B235" s="61">
        <v>230</v>
      </c>
      <c r="C235" s="62">
        <v>192</v>
      </c>
      <c r="D235" s="62" t="s">
        <v>60</v>
      </c>
      <c r="E235" s="70" t="s">
        <v>59</v>
      </c>
      <c r="F235" s="230" t="s">
        <v>3</v>
      </c>
      <c r="G235" s="231">
        <v>22500</v>
      </c>
      <c r="H235" s="232">
        <v>1</v>
      </c>
      <c r="I235" s="275">
        <f>G235*H235</f>
        <v>22500</v>
      </c>
      <c r="J235" s="44">
        <v>2</v>
      </c>
      <c r="K235" s="43">
        <f>J235*G235</f>
        <v>45000</v>
      </c>
      <c r="L235" s="43">
        <f t="shared" si="57"/>
        <v>22500</v>
      </c>
      <c r="M235" s="43">
        <f t="shared" si="58"/>
        <v>0</v>
      </c>
      <c r="N235" s="290">
        <v>5</v>
      </c>
      <c r="O235" s="291">
        <f>N235*G235</f>
        <v>112500</v>
      </c>
      <c r="P235" s="67">
        <v>5</v>
      </c>
      <c r="Q235" s="68">
        <f>P235*G235</f>
        <v>112500</v>
      </c>
      <c r="R235" s="68">
        <f t="shared" si="47"/>
        <v>0</v>
      </c>
      <c r="S235" s="68">
        <f t="shared" si="48"/>
        <v>0</v>
      </c>
      <c r="T235" s="318">
        <f>H235+N235</f>
        <v>6</v>
      </c>
      <c r="U235" s="319">
        <f>T235*G235</f>
        <v>135000</v>
      </c>
      <c r="V235" s="67">
        <f t="shared" si="55"/>
        <v>7</v>
      </c>
      <c r="W235" s="66">
        <f>V235*G235</f>
        <v>157500</v>
      </c>
      <c r="X235" s="66">
        <f t="shared" si="59"/>
        <v>22500</v>
      </c>
      <c r="Y235" s="69">
        <f t="shared" si="60"/>
        <v>0</v>
      </c>
      <c r="Z235" s="342">
        <v>6</v>
      </c>
      <c r="AA235" s="343">
        <f>Z235*G235</f>
        <v>135000</v>
      </c>
      <c r="AB235" s="343">
        <f t="shared" si="49"/>
        <v>0</v>
      </c>
      <c r="AC235" s="344">
        <f t="shared" si="50"/>
        <v>0</v>
      </c>
      <c r="AD235" s="39"/>
      <c r="AE235" s="37"/>
      <c r="AF235" s="37"/>
      <c r="AG235" s="42"/>
    </row>
    <row r="236" spans="2:33" ht="15">
      <c r="B236" s="61">
        <v>231</v>
      </c>
      <c r="C236" s="62">
        <v>193</v>
      </c>
      <c r="D236" s="62" t="s">
        <v>58</v>
      </c>
      <c r="E236" s="70" t="s">
        <v>57</v>
      </c>
      <c r="F236" s="230" t="s">
        <v>4</v>
      </c>
      <c r="G236" s="231">
        <v>40000</v>
      </c>
      <c r="H236" s="232">
        <v>1</v>
      </c>
      <c r="I236" s="275">
        <f>G236*H236</f>
        <v>40000</v>
      </c>
      <c r="J236" s="44">
        <v>1</v>
      </c>
      <c r="K236" s="43">
        <f>J236*G236</f>
        <v>40000</v>
      </c>
      <c r="L236" s="43">
        <f t="shared" si="57"/>
        <v>0</v>
      </c>
      <c r="M236" s="43">
        <f t="shared" si="58"/>
        <v>0</v>
      </c>
      <c r="N236" s="290">
        <v>1</v>
      </c>
      <c r="O236" s="291">
        <f>N236*G236</f>
        <v>40000</v>
      </c>
      <c r="P236" s="67">
        <v>1</v>
      </c>
      <c r="Q236" s="68">
        <f>P236*G236</f>
        <v>40000</v>
      </c>
      <c r="R236" s="68">
        <f t="shared" si="47"/>
        <v>0</v>
      </c>
      <c r="S236" s="68">
        <f t="shared" si="48"/>
        <v>0</v>
      </c>
      <c r="T236" s="318">
        <f>H236+N236</f>
        <v>2</v>
      </c>
      <c r="U236" s="319">
        <f>T236*G236</f>
        <v>80000</v>
      </c>
      <c r="V236" s="67">
        <f t="shared" si="55"/>
        <v>2</v>
      </c>
      <c r="W236" s="66">
        <f>V236*G236</f>
        <v>80000</v>
      </c>
      <c r="X236" s="66">
        <f t="shared" si="59"/>
        <v>0</v>
      </c>
      <c r="Y236" s="69">
        <f t="shared" si="60"/>
        <v>0</v>
      </c>
      <c r="Z236" s="342">
        <v>3</v>
      </c>
      <c r="AA236" s="343">
        <f>Z236*G236</f>
        <v>120000</v>
      </c>
      <c r="AB236" s="343">
        <f t="shared" si="49"/>
        <v>40000</v>
      </c>
      <c r="AC236" s="344">
        <f t="shared" si="50"/>
        <v>0</v>
      </c>
      <c r="AD236" s="39"/>
      <c r="AE236" s="37"/>
      <c r="AF236" s="37"/>
      <c r="AG236" s="42"/>
    </row>
    <row r="237" spans="2:33" ht="15">
      <c r="B237" s="61">
        <v>232</v>
      </c>
      <c r="C237" s="62">
        <v>194</v>
      </c>
      <c r="D237" s="62" t="s">
        <v>56</v>
      </c>
      <c r="E237" s="70" t="s">
        <v>55</v>
      </c>
      <c r="F237" s="230" t="s">
        <v>4</v>
      </c>
      <c r="G237" s="231">
        <v>14500.000000000002</v>
      </c>
      <c r="H237" s="232">
        <v>1</v>
      </c>
      <c r="I237" s="275">
        <f>G237*H237</f>
        <v>14500.000000000002</v>
      </c>
      <c r="J237" s="44">
        <v>1</v>
      </c>
      <c r="K237" s="43">
        <f>J237*G237</f>
        <v>14500.000000000002</v>
      </c>
      <c r="L237" s="43">
        <f t="shared" si="57"/>
        <v>0</v>
      </c>
      <c r="M237" s="43">
        <f t="shared" si="58"/>
        <v>0</v>
      </c>
      <c r="N237" s="290">
        <v>1</v>
      </c>
      <c r="O237" s="291">
        <f>N237*G237</f>
        <v>14500.000000000002</v>
      </c>
      <c r="P237" s="67">
        <v>1</v>
      </c>
      <c r="Q237" s="68">
        <f>P237*G237</f>
        <v>14500.000000000002</v>
      </c>
      <c r="R237" s="68">
        <f t="shared" si="47"/>
        <v>0</v>
      </c>
      <c r="S237" s="68">
        <f t="shared" si="48"/>
        <v>0</v>
      </c>
      <c r="T237" s="318">
        <f>H237+N237</f>
        <v>2</v>
      </c>
      <c r="U237" s="319">
        <f>T237*G237</f>
        <v>29000.000000000004</v>
      </c>
      <c r="V237" s="67">
        <f t="shared" si="55"/>
        <v>2</v>
      </c>
      <c r="W237" s="66">
        <f>V237*G237</f>
        <v>29000.000000000004</v>
      </c>
      <c r="X237" s="66">
        <f t="shared" si="59"/>
        <v>0</v>
      </c>
      <c r="Y237" s="69">
        <f t="shared" si="60"/>
        <v>0</v>
      </c>
      <c r="Z237" s="342">
        <f t="shared" ref="Z237:Z243" si="61">V237</f>
        <v>2</v>
      </c>
      <c r="AA237" s="343">
        <f>Z237*G237</f>
        <v>29000.000000000004</v>
      </c>
      <c r="AB237" s="343">
        <f t="shared" si="49"/>
        <v>0</v>
      </c>
      <c r="AC237" s="344">
        <f t="shared" si="50"/>
        <v>0</v>
      </c>
      <c r="AD237" s="39"/>
      <c r="AE237" s="37"/>
      <c r="AF237" s="37"/>
      <c r="AG237" s="42"/>
    </row>
    <row r="238" spans="2:33" ht="15">
      <c r="B238" s="61">
        <v>233</v>
      </c>
      <c r="C238" s="62">
        <v>195</v>
      </c>
      <c r="D238" s="62" t="s">
        <v>54</v>
      </c>
      <c r="E238" s="70" t="s">
        <v>53</v>
      </c>
      <c r="F238" s="230" t="s">
        <v>4</v>
      </c>
      <c r="G238" s="231">
        <v>185000</v>
      </c>
      <c r="H238" s="232">
        <v>1</v>
      </c>
      <c r="I238" s="275">
        <f>G238*H238</f>
        <v>185000</v>
      </c>
      <c r="J238" s="44">
        <v>1</v>
      </c>
      <c r="K238" s="43">
        <f>J238*G238</f>
        <v>185000</v>
      </c>
      <c r="L238" s="43">
        <f t="shared" si="57"/>
        <v>0</v>
      </c>
      <c r="M238" s="43">
        <f t="shared" si="58"/>
        <v>0</v>
      </c>
      <c r="N238" s="290">
        <v>1</v>
      </c>
      <c r="O238" s="291">
        <f>N238*G238</f>
        <v>185000</v>
      </c>
      <c r="P238" s="67">
        <v>1</v>
      </c>
      <c r="Q238" s="68">
        <f>P238*G238</f>
        <v>185000</v>
      </c>
      <c r="R238" s="68">
        <f t="shared" si="47"/>
        <v>0</v>
      </c>
      <c r="S238" s="68">
        <f t="shared" si="48"/>
        <v>0</v>
      </c>
      <c r="T238" s="318">
        <f>H238+N238</f>
        <v>2</v>
      </c>
      <c r="U238" s="319">
        <f>T238*G238</f>
        <v>370000</v>
      </c>
      <c r="V238" s="67">
        <f t="shared" si="55"/>
        <v>2</v>
      </c>
      <c r="W238" s="66">
        <f>V238*G238</f>
        <v>370000</v>
      </c>
      <c r="X238" s="66">
        <f t="shared" si="59"/>
        <v>0</v>
      </c>
      <c r="Y238" s="69">
        <f t="shared" si="60"/>
        <v>0</v>
      </c>
      <c r="Z238" s="342">
        <f t="shared" si="61"/>
        <v>2</v>
      </c>
      <c r="AA238" s="343">
        <f>Z238*G238</f>
        <v>370000</v>
      </c>
      <c r="AB238" s="343">
        <f t="shared" si="49"/>
        <v>0</v>
      </c>
      <c r="AC238" s="344">
        <f t="shared" si="50"/>
        <v>0</v>
      </c>
      <c r="AD238" s="39"/>
      <c r="AE238" s="37"/>
      <c r="AF238" s="37"/>
      <c r="AG238" s="42"/>
    </row>
    <row r="239" spans="2:33" ht="43.2">
      <c r="B239" s="61">
        <v>234</v>
      </c>
      <c r="C239" s="62">
        <v>237</v>
      </c>
      <c r="D239" s="62" t="s">
        <v>52</v>
      </c>
      <c r="E239" s="70" t="s">
        <v>51</v>
      </c>
      <c r="F239" s="230" t="s">
        <v>4</v>
      </c>
      <c r="G239" s="231">
        <v>1895000</v>
      </c>
      <c r="H239" s="232">
        <v>1</v>
      </c>
      <c r="I239" s="275">
        <f>G239*H239</f>
        <v>1895000</v>
      </c>
      <c r="J239" s="44">
        <v>1</v>
      </c>
      <c r="K239" s="43">
        <f>J239*G239</f>
        <v>1895000</v>
      </c>
      <c r="L239" s="43">
        <f t="shared" si="57"/>
        <v>0</v>
      </c>
      <c r="M239" s="43">
        <f t="shared" si="58"/>
        <v>0</v>
      </c>
      <c r="N239" s="290"/>
      <c r="O239" s="291">
        <f>N239*G239</f>
        <v>0</v>
      </c>
      <c r="P239" s="67"/>
      <c r="Q239" s="68">
        <f>P239*G239</f>
        <v>0</v>
      </c>
      <c r="R239" s="68">
        <f t="shared" si="47"/>
        <v>0</v>
      </c>
      <c r="S239" s="68">
        <f t="shared" si="48"/>
        <v>0</v>
      </c>
      <c r="T239" s="318">
        <f>H239+N239</f>
        <v>1</v>
      </c>
      <c r="U239" s="319">
        <f>T239*G239</f>
        <v>1895000</v>
      </c>
      <c r="V239" s="67">
        <f t="shared" si="55"/>
        <v>1</v>
      </c>
      <c r="W239" s="66">
        <f>V239*G239</f>
        <v>1895000</v>
      </c>
      <c r="X239" s="66">
        <f t="shared" si="59"/>
        <v>0</v>
      </c>
      <c r="Y239" s="69">
        <f t="shared" si="60"/>
        <v>0</v>
      </c>
      <c r="Z239" s="342">
        <f t="shared" si="61"/>
        <v>1</v>
      </c>
      <c r="AA239" s="343">
        <f>Z239*G239</f>
        <v>1895000</v>
      </c>
      <c r="AB239" s="343">
        <f t="shared" si="49"/>
        <v>0</v>
      </c>
      <c r="AC239" s="344">
        <f t="shared" si="50"/>
        <v>0</v>
      </c>
      <c r="AD239" s="39"/>
      <c r="AE239" s="37"/>
      <c r="AF239" s="37"/>
      <c r="AG239" s="42"/>
    </row>
    <row r="240" spans="2:33" ht="28.8">
      <c r="B240" s="61">
        <v>235</v>
      </c>
      <c r="C240" s="62">
        <v>196</v>
      </c>
      <c r="D240" s="62" t="s">
        <v>50</v>
      </c>
      <c r="E240" s="70" t="s">
        <v>49</v>
      </c>
      <c r="F240" s="230" t="s">
        <v>4</v>
      </c>
      <c r="G240" s="231">
        <v>795000</v>
      </c>
      <c r="H240" s="232">
        <v>1</v>
      </c>
      <c r="I240" s="275">
        <f>G240*H240</f>
        <v>795000</v>
      </c>
      <c r="J240" s="44">
        <v>1</v>
      </c>
      <c r="K240" s="43">
        <f>J240*G240</f>
        <v>795000</v>
      </c>
      <c r="L240" s="43">
        <f t="shared" si="57"/>
        <v>0</v>
      </c>
      <c r="M240" s="43">
        <f t="shared" si="58"/>
        <v>0</v>
      </c>
      <c r="N240" s="290"/>
      <c r="O240" s="291">
        <f>N240*G240</f>
        <v>0</v>
      </c>
      <c r="P240" s="67"/>
      <c r="Q240" s="68">
        <f>P240*G240</f>
        <v>0</v>
      </c>
      <c r="R240" s="68">
        <f t="shared" si="47"/>
        <v>0</v>
      </c>
      <c r="S240" s="68">
        <f t="shared" si="48"/>
        <v>0</v>
      </c>
      <c r="T240" s="318">
        <f>H240+N240</f>
        <v>1</v>
      </c>
      <c r="U240" s="319">
        <f>T240*G240</f>
        <v>795000</v>
      </c>
      <c r="V240" s="67">
        <f t="shared" si="55"/>
        <v>1</v>
      </c>
      <c r="W240" s="66">
        <f>V240*G240</f>
        <v>795000</v>
      </c>
      <c r="X240" s="66">
        <f t="shared" si="59"/>
        <v>0</v>
      </c>
      <c r="Y240" s="69">
        <f t="shared" si="60"/>
        <v>0</v>
      </c>
      <c r="Z240" s="342">
        <f t="shared" si="61"/>
        <v>1</v>
      </c>
      <c r="AA240" s="343">
        <f>Z240*G240</f>
        <v>795000</v>
      </c>
      <c r="AB240" s="343">
        <f t="shared" si="49"/>
        <v>0</v>
      </c>
      <c r="AC240" s="344">
        <f t="shared" si="50"/>
        <v>0</v>
      </c>
      <c r="AD240" s="39"/>
      <c r="AE240" s="37"/>
      <c r="AF240" s="37"/>
      <c r="AG240" s="42"/>
    </row>
    <row r="241" spans="2:33" ht="15">
      <c r="B241" s="61">
        <v>236</v>
      </c>
      <c r="C241" s="62">
        <v>197</v>
      </c>
      <c r="D241" s="62" t="s">
        <v>48</v>
      </c>
      <c r="E241" s="70" t="s">
        <v>47</v>
      </c>
      <c r="F241" s="230" t="s">
        <v>4</v>
      </c>
      <c r="G241" s="231">
        <v>95000.000000000015</v>
      </c>
      <c r="H241" s="232">
        <v>1</v>
      </c>
      <c r="I241" s="275">
        <f>G241*H241</f>
        <v>95000.000000000015</v>
      </c>
      <c r="J241" s="44">
        <v>1</v>
      </c>
      <c r="K241" s="43">
        <f>J241*G241</f>
        <v>95000.000000000015</v>
      </c>
      <c r="L241" s="43">
        <f t="shared" si="57"/>
        <v>0</v>
      </c>
      <c r="M241" s="43">
        <f t="shared" si="58"/>
        <v>0</v>
      </c>
      <c r="N241" s="290"/>
      <c r="O241" s="291">
        <f>N241*G241</f>
        <v>0</v>
      </c>
      <c r="P241" s="67"/>
      <c r="Q241" s="68">
        <f>P241*G241</f>
        <v>0</v>
      </c>
      <c r="R241" s="68">
        <f t="shared" si="47"/>
        <v>0</v>
      </c>
      <c r="S241" s="68">
        <f t="shared" si="48"/>
        <v>0</v>
      </c>
      <c r="T241" s="318">
        <f>H241+N241</f>
        <v>1</v>
      </c>
      <c r="U241" s="319">
        <f>T241*G241</f>
        <v>95000.000000000015</v>
      </c>
      <c r="V241" s="67">
        <f t="shared" si="55"/>
        <v>1</v>
      </c>
      <c r="W241" s="66">
        <f>V241*G241</f>
        <v>95000.000000000015</v>
      </c>
      <c r="X241" s="66">
        <f t="shared" si="59"/>
        <v>0</v>
      </c>
      <c r="Y241" s="69">
        <f t="shared" si="60"/>
        <v>0</v>
      </c>
      <c r="Z241" s="342">
        <f t="shared" si="61"/>
        <v>1</v>
      </c>
      <c r="AA241" s="343">
        <f>Z241*G241</f>
        <v>95000.000000000015</v>
      </c>
      <c r="AB241" s="343">
        <f t="shared" si="49"/>
        <v>0</v>
      </c>
      <c r="AC241" s="344">
        <f t="shared" si="50"/>
        <v>0</v>
      </c>
      <c r="AD241" s="39"/>
      <c r="AE241" s="37"/>
      <c r="AF241" s="37"/>
      <c r="AG241" s="42"/>
    </row>
    <row r="242" spans="2:33" ht="15">
      <c r="B242" s="61">
        <v>237</v>
      </c>
      <c r="C242" s="62">
        <v>198</v>
      </c>
      <c r="D242" s="62" t="s">
        <v>46</v>
      </c>
      <c r="E242" s="70" t="s">
        <v>45</v>
      </c>
      <c r="F242" s="230" t="s">
        <v>4</v>
      </c>
      <c r="G242" s="231">
        <v>145000</v>
      </c>
      <c r="H242" s="232">
        <v>1</v>
      </c>
      <c r="I242" s="275">
        <f>G242*H242</f>
        <v>145000</v>
      </c>
      <c r="J242" s="44">
        <v>1</v>
      </c>
      <c r="K242" s="43">
        <f>J242*G242</f>
        <v>145000</v>
      </c>
      <c r="L242" s="43">
        <f t="shared" si="57"/>
        <v>0</v>
      </c>
      <c r="M242" s="43">
        <f t="shared" si="58"/>
        <v>0</v>
      </c>
      <c r="N242" s="290"/>
      <c r="O242" s="291">
        <f>N242*G242</f>
        <v>0</v>
      </c>
      <c r="P242" s="67"/>
      <c r="Q242" s="68">
        <f>P242*G242</f>
        <v>0</v>
      </c>
      <c r="R242" s="68">
        <f t="shared" si="47"/>
        <v>0</v>
      </c>
      <c r="S242" s="68">
        <f t="shared" si="48"/>
        <v>0</v>
      </c>
      <c r="T242" s="318">
        <f>H242+N242</f>
        <v>1</v>
      </c>
      <c r="U242" s="319">
        <f>T242*G242</f>
        <v>145000</v>
      </c>
      <c r="V242" s="67">
        <f t="shared" si="55"/>
        <v>1</v>
      </c>
      <c r="W242" s="66">
        <f>V242*G242</f>
        <v>145000</v>
      </c>
      <c r="X242" s="66">
        <f t="shared" si="59"/>
        <v>0</v>
      </c>
      <c r="Y242" s="69">
        <f t="shared" si="60"/>
        <v>0</v>
      </c>
      <c r="Z242" s="342">
        <f t="shared" si="61"/>
        <v>1</v>
      </c>
      <c r="AA242" s="343">
        <f>Z242*G242</f>
        <v>145000</v>
      </c>
      <c r="AB242" s="343">
        <f t="shared" si="49"/>
        <v>0</v>
      </c>
      <c r="AC242" s="344">
        <f t="shared" si="50"/>
        <v>0</v>
      </c>
      <c r="AD242" s="39"/>
      <c r="AE242" s="37"/>
      <c r="AF242" s="37"/>
      <c r="AG242" s="42"/>
    </row>
    <row r="243" spans="2:33" ht="43.2">
      <c r="B243" s="61">
        <v>238</v>
      </c>
      <c r="C243" s="62">
        <v>238</v>
      </c>
      <c r="D243" s="62" t="s">
        <v>44</v>
      </c>
      <c r="E243" s="70" t="s">
        <v>43</v>
      </c>
      <c r="F243" s="230" t="s">
        <v>4</v>
      </c>
      <c r="G243" s="231">
        <v>1495000</v>
      </c>
      <c r="H243" s="232">
        <v>2</v>
      </c>
      <c r="I243" s="275">
        <f>G243*H243</f>
        <v>2990000</v>
      </c>
      <c r="J243" s="44">
        <v>2</v>
      </c>
      <c r="K243" s="43">
        <f>J243*G243</f>
        <v>2990000</v>
      </c>
      <c r="L243" s="43">
        <f t="shared" si="57"/>
        <v>0</v>
      </c>
      <c r="M243" s="43">
        <f t="shared" si="58"/>
        <v>0</v>
      </c>
      <c r="N243" s="290"/>
      <c r="O243" s="291">
        <f>N243*G243</f>
        <v>0</v>
      </c>
      <c r="P243" s="67"/>
      <c r="Q243" s="68">
        <f>P243*G243</f>
        <v>0</v>
      </c>
      <c r="R243" s="68">
        <f t="shared" si="47"/>
        <v>0</v>
      </c>
      <c r="S243" s="68">
        <f t="shared" si="48"/>
        <v>0</v>
      </c>
      <c r="T243" s="318">
        <f>H243+N243</f>
        <v>2</v>
      </c>
      <c r="U243" s="319">
        <f>T243*G243</f>
        <v>2990000</v>
      </c>
      <c r="V243" s="67">
        <f t="shared" si="55"/>
        <v>2</v>
      </c>
      <c r="W243" s="66">
        <f>V243*G243</f>
        <v>2990000</v>
      </c>
      <c r="X243" s="66">
        <f t="shared" si="59"/>
        <v>0</v>
      </c>
      <c r="Y243" s="69">
        <f t="shared" si="60"/>
        <v>0</v>
      </c>
      <c r="Z243" s="342">
        <f t="shared" si="61"/>
        <v>2</v>
      </c>
      <c r="AA243" s="343">
        <f>Z243*G243</f>
        <v>2990000</v>
      </c>
      <c r="AB243" s="343">
        <f t="shared" si="49"/>
        <v>0</v>
      </c>
      <c r="AC243" s="344">
        <f t="shared" si="50"/>
        <v>0</v>
      </c>
      <c r="AD243" s="39"/>
      <c r="AE243" s="37"/>
      <c r="AF243" s="37"/>
      <c r="AG243" s="42"/>
    </row>
    <row r="244" spans="2:33" ht="15">
      <c r="B244" s="61">
        <v>239</v>
      </c>
      <c r="C244" s="62">
        <v>235</v>
      </c>
      <c r="D244" s="62" t="s">
        <v>42</v>
      </c>
      <c r="E244" s="76" t="s">
        <v>41</v>
      </c>
      <c r="F244" s="230" t="s">
        <v>40</v>
      </c>
      <c r="G244" s="231">
        <v>100000</v>
      </c>
      <c r="H244" s="232">
        <v>4</v>
      </c>
      <c r="I244" s="275">
        <f>G244*H244</f>
        <v>400000</v>
      </c>
      <c r="J244" s="45">
        <v>4</v>
      </c>
      <c r="K244" s="43">
        <f>J244*G244</f>
        <v>400000</v>
      </c>
      <c r="L244" s="43">
        <f t="shared" si="57"/>
        <v>0</v>
      </c>
      <c r="M244" s="43">
        <f t="shared" si="58"/>
        <v>0</v>
      </c>
      <c r="N244" s="290"/>
      <c r="O244" s="291">
        <f>N244*G244</f>
        <v>0</v>
      </c>
      <c r="P244" s="67"/>
      <c r="Q244" s="68">
        <f>P244*G244</f>
        <v>0</v>
      </c>
      <c r="R244" s="68">
        <f t="shared" si="47"/>
        <v>0</v>
      </c>
      <c r="S244" s="68">
        <f t="shared" si="48"/>
        <v>0</v>
      </c>
      <c r="T244" s="318">
        <f>H244+N244</f>
        <v>4</v>
      </c>
      <c r="U244" s="319">
        <f>T244*G244</f>
        <v>400000</v>
      </c>
      <c r="V244" s="67">
        <f t="shared" si="55"/>
        <v>4</v>
      </c>
      <c r="W244" s="66">
        <f>V244*G244</f>
        <v>400000</v>
      </c>
      <c r="X244" s="66">
        <f t="shared" si="59"/>
        <v>0</v>
      </c>
      <c r="Y244" s="69">
        <f t="shared" si="60"/>
        <v>0</v>
      </c>
      <c r="Z244" s="342">
        <v>9</v>
      </c>
      <c r="AA244" s="343">
        <f>Z244*G244</f>
        <v>900000</v>
      </c>
      <c r="AB244" s="343">
        <f t="shared" si="49"/>
        <v>500000</v>
      </c>
      <c r="AC244" s="344">
        <f t="shared" si="50"/>
        <v>0</v>
      </c>
      <c r="AD244" s="39"/>
      <c r="AE244" s="37"/>
      <c r="AF244" s="37"/>
      <c r="AG244" s="42"/>
    </row>
    <row r="245" spans="2:33" ht="15">
      <c r="B245" s="61">
        <v>240</v>
      </c>
      <c r="C245" s="62">
        <v>236</v>
      </c>
      <c r="D245" s="62" t="s">
        <v>39</v>
      </c>
      <c r="E245" s="76" t="s">
        <v>38</v>
      </c>
      <c r="F245" s="230" t="s">
        <v>4</v>
      </c>
      <c r="G245" s="231">
        <v>1213000</v>
      </c>
      <c r="H245" s="232">
        <v>1</v>
      </c>
      <c r="I245" s="275">
        <f>G245*H245</f>
        <v>1213000</v>
      </c>
      <c r="J245" s="44">
        <v>1</v>
      </c>
      <c r="K245" s="43">
        <f>J245*G245</f>
        <v>1213000</v>
      </c>
      <c r="L245" s="43">
        <f t="shared" si="57"/>
        <v>0</v>
      </c>
      <c r="M245" s="43">
        <f t="shared" si="58"/>
        <v>0</v>
      </c>
      <c r="N245" s="290"/>
      <c r="O245" s="291">
        <f>N245*G245</f>
        <v>0</v>
      </c>
      <c r="P245" s="67"/>
      <c r="Q245" s="68">
        <f>P245*G245</f>
        <v>0</v>
      </c>
      <c r="R245" s="68">
        <f t="shared" si="47"/>
        <v>0</v>
      </c>
      <c r="S245" s="68">
        <f t="shared" si="48"/>
        <v>0</v>
      </c>
      <c r="T245" s="318">
        <f>H245+N245</f>
        <v>1</v>
      </c>
      <c r="U245" s="319">
        <f>T245*G245</f>
        <v>1213000</v>
      </c>
      <c r="V245" s="67">
        <f t="shared" si="55"/>
        <v>1</v>
      </c>
      <c r="W245" s="66">
        <f>V245*G245</f>
        <v>1213000</v>
      </c>
      <c r="X245" s="66">
        <f t="shared" si="59"/>
        <v>0</v>
      </c>
      <c r="Y245" s="69">
        <f t="shared" si="60"/>
        <v>0</v>
      </c>
      <c r="Z245" s="342">
        <f>V245</f>
        <v>1</v>
      </c>
      <c r="AA245" s="343">
        <f>Z245*G245</f>
        <v>1213000</v>
      </c>
      <c r="AB245" s="343">
        <f t="shared" si="49"/>
        <v>0</v>
      </c>
      <c r="AC245" s="344">
        <f t="shared" si="50"/>
        <v>0</v>
      </c>
      <c r="AD245" s="39"/>
      <c r="AE245" s="37"/>
      <c r="AF245" s="37"/>
      <c r="AG245" s="42"/>
    </row>
    <row r="246" spans="2:33" ht="15">
      <c r="B246" s="77">
        <v>241</v>
      </c>
      <c r="C246" s="78"/>
      <c r="D246" s="78"/>
      <c r="E246" s="79" t="s">
        <v>37</v>
      </c>
      <c r="F246" s="230" t="s">
        <v>4</v>
      </c>
      <c r="G246" s="237">
        <v>100000</v>
      </c>
      <c r="H246" s="238"/>
      <c r="I246" s="276"/>
      <c r="J246" s="41"/>
      <c r="K246" s="40"/>
      <c r="L246" s="40"/>
      <c r="M246" s="40"/>
      <c r="N246" s="292">
        <v>1</v>
      </c>
      <c r="O246" s="291">
        <f>N246*G246</f>
        <v>100000</v>
      </c>
      <c r="P246" s="81"/>
      <c r="Q246" s="82">
        <f>P246*G246</f>
        <v>0</v>
      </c>
      <c r="R246" s="82">
        <f t="shared" si="47"/>
        <v>0</v>
      </c>
      <c r="S246" s="82">
        <f t="shared" si="48"/>
        <v>100000</v>
      </c>
      <c r="T246" s="320">
        <v>1</v>
      </c>
      <c r="U246" s="319">
        <f>T246*G246</f>
        <v>100000</v>
      </c>
      <c r="V246" s="81"/>
      <c r="W246" s="83"/>
      <c r="X246" s="83"/>
      <c r="Y246" s="84"/>
      <c r="Z246" s="345">
        <v>0</v>
      </c>
      <c r="AA246" s="346"/>
      <c r="AB246" s="346"/>
      <c r="AC246" s="344">
        <f t="shared" si="50"/>
        <v>100000</v>
      </c>
      <c r="AD246" s="39"/>
      <c r="AE246" s="37"/>
      <c r="AF246" s="37"/>
      <c r="AG246" s="42"/>
    </row>
    <row r="247" spans="2:33" ht="15.6" thickBot="1">
      <c r="B247" s="77">
        <v>242</v>
      </c>
      <c r="C247" s="85"/>
      <c r="D247" s="85"/>
      <c r="E247" s="36" t="s">
        <v>36</v>
      </c>
      <c r="F247" s="239" t="s">
        <v>3</v>
      </c>
      <c r="G247" s="240">
        <v>1195000</v>
      </c>
      <c r="H247" s="241">
        <v>0</v>
      </c>
      <c r="I247" s="276">
        <f>G247*H247</f>
        <v>0</v>
      </c>
      <c r="J247" s="41">
        <v>0</v>
      </c>
      <c r="K247" s="40">
        <f>J247*G247</f>
        <v>0</v>
      </c>
      <c r="L247" s="40">
        <f>IF(K247&gt;I247,K247-I247,0)</f>
        <v>0</v>
      </c>
      <c r="M247" s="40">
        <f>IF(I247&gt;K247,I247-K247,0)</f>
        <v>0</v>
      </c>
      <c r="N247" s="292">
        <v>6</v>
      </c>
      <c r="O247" s="293">
        <f>N247*G247</f>
        <v>7170000</v>
      </c>
      <c r="P247" s="81">
        <v>6</v>
      </c>
      <c r="Q247" s="82">
        <f>P247*G247</f>
        <v>7170000</v>
      </c>
      <c r="R247" s="82">
        <f t="shared" si="47"/>
        <v>0</v>
      </c>
      <c r="S247" s="82">
        <f t="shared" si="48"/>
        <v>0</v>
      </c>
      <c r="T247" s="320">
        <f>H247+N247</f>
        <v>6</v>
      </c>
      <c r="U247" s="321">
        <f>T247*G247</f>
        <v>7170000</v>
      </c>
      <c r="V247" s="81">
        <f>J247+P247</f>
        <v>6</v>
      </c>
      <c r="W247" s="83">
        <f>V247*G247</f>
        <v>7170000</v>
      </c>
      <c r="X247" s="83">
        <f>IF(W247&gt;U247,W247-U247,0)</f>
        <v>0</v>
      </c>
      <c r="Y247" s="84">
        <f>IF(U247&gt;W247,U247-W247,0)</f>
        <v>0</v>
      </c>
      <c r="Z247" s="345">
        <v>6</v>
      </c>
      <c r="AA247" s="346">
        <f>Z247*G247</f>
        <v>7170000</v>
      </c>
      <c r="AB247" s="346">
        <f>IF(AA247&gt;U247,AA247-U247,0)</f>
        <v>0</v>
      </c>
      <c r="AC247" s="347">
        <f t="shared" si="50"/>
        <v>0</v>
      </c>
      <c r="AD247" s="39"/>
      <c r="AE247" s="38"/>
      <c r="AF247" s="37"/>
    </row>
    <row r="248" spans="2:33" ht="15">
      <c r="B248" s="86"/>
      <c r="C248" s="87"/>
      <c r="D248" s="87"/>
      <c r="E248" s="88"/>
      <c r="F248" s="242"/>
      <c r="G248" s="243"/>
      <c r="H248" s="244"/>
      <c r="I248" s="277">
        <f>SUM(I5:I247)</f>
        <v>175773220.80000001</v>
      </c>
      <c r="J248" s="90"/>
      <c r="K248" s="89"/>
      <c r="L248" s="91"/>
      <c r="M248" s="91" t="e">
        <f>#REF!-#REF!</f>
        <v>#REF!</v>
      </c>
      <c r="N248" s="294"/>
      <c r="O248" s="295">
        <f>SUM(O5:O247)</f>
        <v>39541980</v>
      </c>
      <c r="P248" s="92"/>
      <c r="Q248" s="87"/>
      <c r="R248" s="93">
        <f>SUM(R5:R247)</f>
        <v>535753.69999999995</v>
      </c>
      <c r="S248" s="91" t="e">
        <f>#REF!-#REF!</f>
        <v>#REF!</v>
      </c>
      <c r="T248" s="322"/>
      <c r="U248" s="323">
        <f>SUM(U5:U247)</f>
        <v>215315200.80000001</v>
      </c>
      <c r="V248" s="87"/>
      <c r="W248" s="94" t="e">
        <f>#REF!-#REF!</f>
        <v>#REF!</v>
      </c>
      <c r="X248" s="95"/>
      <c r="Y248" s="95"/>
      <c r="Z248" s="348"/>
      <c r="AA248" s="349">
        <f>SUM(AA5:AA247)</f>
        <v>227225400.861</v>
      </c>
      <c r="AB248" s="349">
        <f>SUM(AB5:AB247)</f>
        <v>35240427.583999999</v>
      </c>
      <c r="AC248" s="350">
        <f>SUM(AC5:AC247)</f>
        <v>23330227.523000002</v>
      </c>
      <c r="AD248" s="32"/>
      <c r="AF248" s="37"/>
    </row>
    <row r="249" spans="2:33" ht="15.6" thickBot="1">
      <c r="B249" s="96"/>
      <c r="C249" s="97"/>
      <c r="D249" s="97"/>
      <c r="E249" s="98"/>
      <c r="F249" s="245"/>
      <c r="G249" s="246"/>
      <c r="H249" s="247"/>
      <c r="I249" s="278"/>
      <c r="J249" s="100"/>
      <c r="K249" s="99"/>
      <c r="L249" s="101"/>
      <c r="M249" s="101"/>
      <c r="N249" s="296"/>
      <c r="O249" s="297">
        <f>U249+1400000</f>
        <v>-7117556.1999999881</v>
      </c>
      <c r="P249" s="103" t="e">
        <f>S248+M248</f>
        <v>#REF!</v>
      </c>
      <c r="Q249" s="97"/>
      <c r="R249" s="102"/>
      <c r="S249" s="102"/>
      <c r="T249" s="324"/>
      <c r="U249" s="325">
        <f>U248-223832757</f>
        <v>-8517556.1999999881</v>
      </c>
      <c r="V249" s="97"/>
      <c r="W249" s="104" t="e">
        <f>#REF!-#REF!</f>
        <v>#REF!</v>
      </c>
      <c r="X249" s="105"/>
      <c r="Y249" s="105"/>
      <c r="Z249" s="351" t="s">
        <v>35</v>
      </c>
      <c r="AA249" s="352">
        <f>AA248-U248</f>
        <v>11910200.06099999</v>
      </c>
      <c r="AB249" s="352"/>
      <c r="AC249" s="353"/>
      <c r="AD249" s="32"/>
      <c r="AF249" s="37"/>
    </row>
    <row r="250" spans="2:33" ht="34.799999999999997" customHeight="1" thickBot="1">
      <c r="B250" s="200" t="s">
        <v>34</v>
      </c>
      <c r="C250" s="201"/>
      <c r="D250" s="201"/>
      <c r="E250" s="201"/>
      <c r="F250" s="201"/>
      <c r="G250" s="201"/>
      <c r="H250" s="201"/>
      <c r="I250" s="201"/>
      <c r="J250" s="201"/>
      <c r="K250" s="201"/>
      <c r="L250" s="201"/>
      <c r="M250" s="201"/>
      <c r="N250" s="201"/>
      <c r="O250" s="201"/>
      <c r="P250" s="201"/>
      <c r="Q250" s="201"/>
      <c r="R250" s="201"/>
      <c r="S250" s="201"/>
      <c r="T250" s="201"/>
      <c r="U250" s="201"/>
      <c r="V250" s="201"/>
      <c r="W250" s="201"/>
      <c r="X250" s="201"/>
      <c r="Y250" s="201"/>
      <c r="Z250" s="201"/>
      <c r="AA250" s="201"/>
      <c r="AB250" s="201"/>
      <c r="AC250" s="202"/>
      <c r="AD250" s="32"/>
      <c r="AF250" s="37"/>
    </row>
    <row r="251" spans="2:33" ht="31.8" thickBot="1">
      <c r="B251" s="106" t="s">
        <v>33</v>
      </c>
      <c r="C251" s="107"/>
      <c r="D251" s="107"/>
      <c r="E251" s="108" t="s">
        <v>32</v>
      </c>
      <c r="F251" s="248" t="s">
        <v>31</v>
      </c>
      <c r="G251" s="249" t="s">
        <v>30</v>
      </c>
      <c r="H251" s="248" t="s">
        <v>29</v>
      </c>
      <c r="I251" s="248" t="s">
        <v>28</v>
      </c>
      <c r="J251" s="111" t="s">
        <v>29</v>
      </c>
      <c r="K251" s="109" t="s">
        <v>28</v>
      </c>
      <c r="L251" s="110"/>
      <c r="M251" s="110"/>
      <c r="N251" s="298"/>
      <c r="O251" s="298"/>
      <c r="P251" s="113"/>
      <c r="Q251" s="112"/>
      <c r="R251" s="112"/>
      <c r="S251" s="112"/>
      <c r="T251" s="326"/>
      <c r="U251" s="326"/>
      <c r="V251" s="109" t="s">
        <v>29</v>
      </c>
      <c r="W251" s="109" t="s">
        <v>28</v>
      </c>
      <c r="X251" s="114"/>
      <c r="Y251" s="114"/>
      <c r="Z251" s="354" t="s">
        <v>29</v>
      </c>
      <c r="AA251" s="354" t="s">
        <v>28</v>
      </c>
      <c r="AB251" s="355"/>
      <c r="AC251" s="356"/>
      <c r="AD251" s="32"/>
      <c r="AF251" s="37"/>
    </row>
    <row r="252" spans="2:33" ht="90" customHeight="1">
      <c r="B252" s="115">
        <v>1</v>
      </c>
      <c r="C252" s="60"/>
      <c r="D252" s="60"/>
      <c r="E252" s="116" t="s">
        <v>27</v>
      </c>
      <c r="F252" s="250" t="s">
        <v>0</v>
      </c>
      <c r="G252" s="251">
        <v>1014</v>
      </c>
      <c r="H252" s="250">
        <v>262.74</v>
      </c>
      <c r="I252" s="251">
        <v>266418.36</v>
      </c>
      <c r="J252" s="119">
        <v>262.74</v>
      </c>
      <c r="K252" s="120">
        <f>G252*J252</f>
        <v>266418.36</v>
      </c>
      <c r="L252" s="118"/>
      <c r="M252" s="118"/>
      <c r="N252" s="299"/>
      <c r="O252" s="299"/>
      <c r="P252" s="121"/>
      <c r="Q252" s="60"/>
      <c r="R252" s="60"/>
      <c r="S252" s="60"/>
      <c r="T252" s="327"/>
      <c r="U252" s="328"/>
      <c r="V252" s="119">
        <f t="shared" ref="V252:V259" si="62">J252</f>
        <v>262.74</v>
      </c>
      <c r="W252" s="122">
        <f>V252*G252</f>
        <v>266418.36</v>
      </c>
      <c r="X252" s="123"/>
      <c r="Y252" s="123"/>
      <c r="Z252" s="357">
        <v>262.74</v>
      </c>
      <c r="AA252" s="358">
        <f>Z252*G252</f>
        <v>266418.36</v>
      </c>
      <c r="AB252" s="340"/>
      <c r="AC252" s="341"/>
      <c r="AD252" s="32"/>
      <c r="AF252" s="37"/>
    </row>
    <row r="253" spans="2:33" ht="131.4" customHeight="1">
      <c r="B253" s="73">
        <v>2</v>
      </c>
      <c r="C253" s="124"/>
      <c r="D253" s="124"/>
      <c r="E253" s="125" t="s">
        <v>26</v>
      </c>
      <c r="F253" s="232" t="s">
        <v>25</v>
      </c>
      <c r="G253" s="231">
        <v>11740</v>
      </c>
      <c r="H253" s="252">
        <v>28.01</v>
      </c>
      <c r="I253" s="251">
        <v>328837.40000000002</v>
      </c>
      <c r="J253" s="67">
        <v>28.01</v>
      </c>
      <c r="K253" s="127">
        <f>G253*J253</f>
        <v>328837.40000000002</v>
      </c>
      <c r="L253" s="126"/>
      <c r="M253" s="126"/>
      <c r="N253" s="300"/>
      <c r="O253" s="300"/>
      <c r="P253" s="128"/>
      <c r="Q253" s="124"/>
      <c r="R253" s="124"/>
      <c r="S253" s="124"/>
      <c r="T253" s="329"/>
      <c r="U253" s="328"/>
      <c r="V253" s="67">
        <f t="shared" si="62"/>
        <v>28.01</v>
      </c>
      <c r="W253" s="129">
        <f>V253*G253</f>
        <v>328837.40000000002</v>
      </c>
      <c r="X253" s="130"/>
      <c r="Y253" s="130"/>
      <c r="Z253" s="359">
        <v>28.01</v>
      </c>
      <c r="AA253" s="358">
        <f>Z253*G253</f>
        <v>328837.40000000002</v>
      </c>
      <c r="AB253" s="360"/>
      <c r="AC253" s="361"/>
      <c r="AD253" s="32"/>
      <c r="AF253" s="37"/>
    </row>
    <row r="254" spans="2:33" ht="112.8" customHeight="1">
      <c r="B254" s="115">
        <v>3</v>
      </c>
      <c r="C254" s="124"/>
      <c r="D254" s="124"/>
      <c r="E254" s="76" t="s">
        <v>24</v>
      </c>
      <c r="F254" s="232" t="s">
        <v>0</v>
      </c>
      <c r="G254" s="231">
        <v>1460</v>
      </c>
      <c r="H254" s="252">
        <f>Z254</f>
        <v>882.44</v>
      </c>
      <c r="I254" s="251">
        <v>1059303</v>
      </c>
      <c r="J254" s="67">
        <v>636.23</v>
      </c>
      <c r="K254" s="127">
        <f>G254*J254</f>
        <v>928895.8</v>
      </c>
      <c r="L254" s="126"/>
      <c r="M254" s="126"/>
      <c r="N254" s="300"/>
      <c r="O254" s="300"/>
      <c r="P254" s="128"/>
      <c r="Q254" s="124"/>
      <c r="R254" s="124"/>
      <c r="S254" s="124"/>
      <c r="T254" s="329"/>
      <c r="U254" s="328"/>
      <c r="V254" s="67">
        <f t="shared" si="62"/>
        <v>636.23</v>
      </c>
      <c r="W254" s="129">
        <f>V254*G254</f>
        <v>928895.8</v>
      </c>
      <c r="X254" s="130"/>
      <c r="Y254" s="130"/>
      <c r="Z254" s="359">
        <f>87.03+131.41+664</f>
        <v>882.44</v>
      </c>
      <c r="AA254" s="358">
        <f>Z254*G254</f>
        <v>1288362.4000000001</v>
      </c>
      <c r="AB254" s="360"/>
      <c r="AC254" s="361"/>
      <c r="AD254" s="32"/>
      <c r="AF254" s="37"/>
    </row>
    <row r="255" spans="2:33" ht="64.8" customHeight="1">
      <c r="B255" s="73">
        <v>4</v>
      </c>
      <c r="C255" s="124"/>
      <c r="D255" s="124"/>
      <c r="E255" s="116" t="s">
        <v>22</v>
      </c>
      <c r="F255" s="232" t="s">
        <v>3</v>
      </c>
      <c r="G255" s="231">
        <v>42150</v>
      </c>
      <c r="H255" s="252">
        <v>2</v>
      </c>
      <c r="I255" s="251">
        <v>84300</v>
      </c>
      <c r="J255" s="65">
        <v>1</v>
      </c>
      <c r="K255" s="127">
        <f>G255*J255</f>
        <v>42150</v>
      </c>
      <c r="L255" s="126"/>
      <c r="M255" s="126"/>
      <c r="N255" s="300"/>
      <c r="O255" s="300"/>
      <c r="P255" s="128"/>
      <c r="Q255" s="124"/>
      <c r="R255" s="124"/>
      <c r="S255" s="124"/>
      <c r="T255" s="329"/>
      <c r="U255" s="328"/>
      <c r="V255" s="67">
        <f t="shared" si="62"/>
        <v>1</v>
      </c>
      <c r="W255" s="129">
        <f>V255*G255</f>
        <v>42150</v>
      </c>
      <c r="X255" s="130"/>
      <c r="Y255" s="130"/>
      <c r="Z255" s="359">
        <v>2</v>
      </c>
      <c r="AA255" s="358">
        <f>Z255*G255</f>
        <v>84300</v>
      </c>
      <c r="AB255" s="360"/>
      <c r="AC255" s="361"/>
      <c r="AD255" s="32"/>
      <c r="AF255" s="37"/>
    </row>
    <row r="256" spans="2:33" ht="66" customHeight="1" thickBot="1">
      <c r="B256" s="115">
        <v>5</v>
      </c>
      <c r="C256" s="124"/>
      <c r="D256" s="124"/>
      <c r="E256" s="131" t="s">
        <v>21</v>
      </c>
      <c r="F256" s="232" t="s">
        <v>3</v>
      </c>
      <c r="G256" s="231">
        <v>60008</v>
      </c>
      <c r="H256" s="252">
        <v>6</v>
      </c>
      <c r="I256" s="251">
        <v>360048</v>
      </c>
      <c r="J256" s="65">
        <v>7</v>
      </c>
      <c r="K256" s="127">
        <f>G256*J256</f>
        <v>420056</v>
      </c>
      <c r="L256" s="126"/>
      <c r="M256" s="126"/>
      <c r="N256" s="300"/>
      <c r="O256" s="300"/>
      <c r="P256" s="128"/>
      <c r="Q256" s="124"/>
      <c r="R256" s="124"/>
      <c r="S256" s="124"/>
      <c r="T256" s="329"/>
      <c r="U256" s="328"/>
      <c r="V256" s="67">
        <f t="shared" si="62"/>
        <v>7</v>
      </c>
      <c r="W256" s="129">
        <f>V256*G256</f>
        <v>420056</v>
      </c>
      <c r="X256" s="130"/>
      <c r="Y256" s="130"/>
      <c r="Z256" s="359">
        <v>6</v>
      </c>
      <c r="AA256" s="358">
        <f>Z256*G256</f>
        <v>360048</v>
      </c>
      <c r="AB256" s="360"/>
      <c r="AC256" s="361"/>
      <c r="AD256" s="32"/>
      <c r="AF256" s="37"/>
    </row>
    <row r="257" spans="2:32" ht="78" customHeight="1">
      <c r="B257" s="73">
        <v>6</v>
      </c>
      <c r="C257" s="124"/>
      <c r="D257" s="124"/>
      <c r="E257" s="116" t="s">
        <v>20</v>
      </c>
      <c r="F257" s="232" t="s">
        <v>3</v>
      </c>
      <c r="G257" s="231">
        <v>22201</v>
      </c>
      <c r="H257" s="252">
        <v>2</v>
      </c>
      <c r="I257" s="251">
        <v>44402</v>
      </c>
      <c r="J257" s="65">
        <v>1</v>
      </c>
      <c r="K257" s="127">
        <f>G257*J257</f>
        <v>22201</v>
      </c>
      <c r="L257" s="126"/>
      <c r="M257" s="126"/>
      <c r="N257" s="300"/>
      <c r="O257" s="300"/>
      <c r="P257" s="128"/>
      <c r="Q257" s="124"/>
      <c r="R257" s="124"/>
      <c r="S257" s="124"/>
      <c r="T257" s="329"/>
      <c r="U257" s="328"/>
      <c r="V257" s="67">
        <f t="shared" si="62"/>
        <v>1</v>
      </c>
      <c r="W257" s="129">
        <f>V257*G257</f>
        <v>22201</v>
      </c>
      <c r="X257" s="130"/>
      <c r="Y257" s="130"/>
      <c r="Z257" s="359">
        <v>2</v>
      </c>
      <c r="AA257" s="358">
        <f>Z257*G257</f>
        <v>44402</v>
      </c>
      <c r="AB257" s="360"/>
      <c r="AC257" s="361"/>
      <c r="AD257" s="32"/>
      <c r="AF257" s="37"/>
    </row>
    <row r="258" spans="2:32" ht="91.8" customHeight="1">
      <c r="B258" s="115">
        <v>7</v>
      </c>
      <c r="C258" s="124"/>
      <c r="D258" s="124"/>
      <c r="E258" s="76" t="s">
        <v>19</v>
      </c>
      <c r="F258" s="232" t="s">
        <v>4</v>
      </c>
      <c r="G258" s="231">
        <v>48103</v>
      </c>
      <c r="H258" s="252">
        <v>1</v>
      </c>
      <c r="I258" s="251">
        <v>48103</v>
      </c>
      <c r="J258" s="65">
        <v>1</v>
      </c>
      <c r="K258" s="127">
        <f>G258*J258</f>
        <v>48103</v>
      </c>
      <c r="L258" s="126"/>
      <c r="M258" s="126"/>
      <c r="N258" s="300"/>
      <c r="O258" s="300"/>
      <c r="P258" s="128"/>
      <c r="Q258" s="124"/>
      <c r="R258" s="124"/>
      <c r="S258" s="124"/>
      <c r="T258" s="329"/>
      <c r="U258" s="328"/>
      <c r="V258" s="67">
        <f t="shared" si="62"/>
        <v>1</v>
      </c>
      <c r="W258" s="129">
        <f>V258*G258</f>
        <v>48103</v>
      </c>
      <c r="X258" s="130"/>
      <c r="Y258" s="130"/>
      <c r="Z258" s="359">
        <v>1</v>
      </c>
      <c r="AA258" s="358">
        <f>Z258*G258</f>
        <v>48103</v>
      </c>
      <c r="AB258" s="360"/>
      <c r="AC258" s="361"/>
      <c r="AD258" s="32"/>
      <c r="AF258" s="37"/>
    </row>
    <row r="259" spans="2:32" ht="364.8" customHeight="1">
      <c r="B259" s="73">
        <v>8</v>
      </c>
      <c r="C259" s="124"/>
      <c r="D259" s="124"/>
      <c r="E259" s="76" t="s">
        <v>18</v>
      </c>
      <c r="F259" s="232" t="s">
        <v>4</v>
      </c>
      <c r="G259" s="231">
        <v>222013</v>
      </c>
      <c r="H259" s="252">
        <v>1</v>
      </c>
      <c r="I259" s="251">
        <v>222013</v>
      </c>
      <c r="J259" s="65">
        <v>1</v>
      </c>
      <c r="K259" s="127">
        <f>G259*J259</f>
        <v>222013</v>
      </c>
      <c r="L259" s="126"/>
      <c r="M259" s="126"/>
      <c r="N259" s="300"/>
      <c r="O259" s="300"/>
      <c r="P259" s="128"/>
      <c r="Q259" s="124"/>
      <c r="R259" s="124"/>
      <c r="S259" s="124"/>
      <c r="T259" s="329"/>
      <c r="U259" s="328"/>
      <c r="V259" s="67">
        <f t="shared" si="62"/>
        <v>1</v>
      </c>
      <c r="W259" s="129">
        <f>V259*G259</f>
        <v>222013</v>
      </c>
      <c r="X259" s="130"/>
      <c r="Y259" s="130"/>
      <c r="Z259" s="359">
        <v>1</v>
      </c>
      <c r="AA259" s="358">
        <f>Z259*G259</f>
        <v>222013</v>
      </c>
      <c r="AB259" s="360"/>
      <c r="AC259" s="361"/>
      <c r="AD259" s="32"/>
      <c r="AF259" s="37"/>
    </row>
    <row r="260" spans="2:32" ht="193.2" customHeight="1">
      <c r="B260" s="115">
        <v>9</v>
      </c>
      <c r="C260" s="124"/>
      <c r="D260" s="124"/>
      <c r="E260" s="132" t="s">
        <v>17</v>
      </c>
      <c r="F260" s="232" t="s">
        <v>0</v>
      </c>
      <c r="G260" s="231">
        <v>4665</v>
      </c>
      <c r="H260" s="252">
        <f>D260*1.05</f>
        <v>0</v>
      </c>
      <c r="I260" s="251">
        <v>556931.02500000002</v>
      </c>
      <c r="J260" s="133"/>
      <c r="K260" s="126"/>
      <c r="L260" s="126"/>
      <c r="M260" s="126"/>
      <c r="N260" s="300"/>
      <c r="O260" s="301"/>
      <c r="P260" s="128"/>
      <c r="Q260" s="134"/>
      <c r="R260" s="134"/>
      <c r="S260" s="134"/>
      <c r="T260" s="329"/>
      <c r="U260" s="328"/>
      <c r="V260" s="124">
        <v>113.7</v>
      </c>
      <c r="W260" s="129">
        <f>V260*G260</f>
        <v>530410.5</v>
      </c>
      <c r="X260" s="134"/>
      <c r="Y260" s="124"/>
      <c r="Z260" s="359">
        <f>V260*1.05</f>
        <v>119.38500000000001</v>
      </c>
      <c r="AA260" s="358">
        <f>Z260*G260</f>
        <v>556931.02500000002</v>
      </c>
      <c r="AB260" s="360"/>
      <c r="AC260" s="361"/>
      <c r="AD260" s="32"/>
      <c r="AF260" s="37"/>
    </row>
    <row r="261" spans="2:32" ht="175.8" customHeight="1">
      <c r="B261" s="73">
        <v>10</v>
      </c>
      <c r="C261" s="124"/>
      <c r="D261" s="124"/>
      <c r="E261" s="9" t="s">
        <v>16</v>
      </c>
      <c r="F261" s="232" t="s">
        <v>3</v>
      </c>
      <c r="G261" s="231">
        <v>270276</v>
      </c>
      <c r="H261" s="252">
        <v>2</v>
      </c>
      <c r="I261" s="251">
        <v>540552</v>
      </c>
      <c r="J261" s="133"/>
      <c r="K261" s="126"/>
      <c r="L261" s="126"/>
      <c r="M261" s="126"/>
      <c r="N261" s="300"/>
      <c r="O261" s="301"/>
      <c r="P261" s="128"/>
      <c r="Q261" s="134"/>
      <c r="R261" s="134"/>
      <c r="S261" s="134"/>
      <c r="T261" s="329"/>
      <c r="U261" s="328"/>
      <c r="V261" s="124">
        <v>20</v>
      </c>
      <c r="W261" s="129">
        <f>V261*G261</f>
        <v>5405520</v>
      </c>
      <c r="X261" s="134"/>
      <c r="Y261" s="124"/>
      <c r="Z261" s="359">
        <v>2</v>
      </c>
      <c r="AA261" s="358">
        <f>Z261*G261</f>
        <v>540552</v>
      </c>
      <c r="AB261" s="360"/>
      <c r="AC261" s="361"/>
      <c r="AD261" s="32"/>
      <c r="AF261" s="37"/>
    </row>
    <row r="262" spans="2:32" ht="15">
      <c r="B262" s="115">
        <v>11</v>
      </c>
      <c r="C262" s="124"/>
      <c r="D262" s="124"/>
      <c r="E262" s="76" t="s">
        <v>15</v>
      </c>
      <c r="F262" s="232" t="s">
        <v>3</v>
      </c>
      <c r="G262" s="231">
        <v>6176</v>
      </c>
      <c r="H262" s="252">
        <v>31</v>
      </c>
      <c r="I262" s="251">
        <v>191456</v>
      </c>
      <c r="J262" s="133"/>
      <c r="K262" s="126"/>
      <c r="L262" s="126"/>
      <c r="M262" s="126"/>
      <c r="N262" s="300"/>
      <c r="O262" s="301"/>
      <c r="P262" s="128"/>
      <c r="Q262" s="134"/>
      <c r="R262" s="134"/>
      <c r="S262" s="134"/>
      <c r="T262" s="329"/>
      <c r="U262" s="328"/>
      <c r="V262" s="124">
        <v>31</v>
      </c>
      <c r="W262" s="129">
        <f>V262*G262</f>
        <v>191456</v>
      </c>
      <c r="X262" s="134"/>
      <c r="Y262" s="124"/>
      <c r="Z262" s="359">
        <v>31</v>
      </c>
      <c r="AA262" s="358">
        <f>Z262*G262</f>
        <v>191456</v>
      </c>
      <c r="AB262" s="360"/>
      <c r="AC262" s="361"/>
      <c r="AD262" s="32"/>
      <c r="AF262" s="37"/>
    </row>
    <row r="263" spans="2:32" ht="15">
      <c r="B263" s="73">
        <v>12</v>
      </c>
      <c r="C263" s="124"/>
      <c r="D263" s="124"/>
      <c r="E263" s="132" t="s">
        <v>14</v>
      </c>
      <c r="F263" s="232" t="s">
        <v>4</v>
      </c>
      <c r="G263" s="231">
        <v>155378</v>
      </c>
      <c r="H263" s="252">
        <v>1</v>
      </c>
      <c r="I263" s="251">
        <v>155378</v>
      </c>
      <c r="J263" s="133"/>
      <c r="K263" s="126"/>
      <c r="L263" s="126"/>
      <c r="M263" s="126"/>
      <c r="N263" s="300"/>
      <c r="O263" s="301"/>
      <c r="P263" s="128"/>
      <c r="Q263" s="134"/>
      <c r="R263" s="134"/>
      <c r="S263" s="134"/>
      <c r="T263" s="329"/>
      <c r="U263" s="328"/>
      <c r="V263" s="124">
        <v>1</v>
      </c>
      <c r="W263" s="129">
        <f>V263*G263</f>
        <v>155378</v>
      </c>
      <c r="X263" s="134"/>
      <c r="Y263" s="124"/>
      <c r="Z263" s="359">
        <v>1</v>
      </c>
      <c r="AA263" s="358">
        <f>Z263*G263</f>
        <v>155378</v>
      </c>
      <c r="AB263" s="360"/>
      <c r="AC263" s="361"/>
      <c r="AD263" s="32"/>
      <c r="AF263" s="37"/>
    </row>
    <row r="264" spans="2:32" ht="15">
      <c r="B264" s="115">
        <v>13</v>
      </c>
      <c r="C264" s="124"/>
      <c r="D264" s="124"/>
      <c r="E264" s="132" t="s">
        <v>13</v>
      </c>
      <c r="F264" s="230" t="s">
        <v>4</v>
      </c>
      <c r="G264" s="231">
        <v>460242</v>
      </c>
      <c r="H264" s="252">
        <v>1</v>
      </c>
      <c r="I264" s="251">
        <v>460242</v>
      </c>
      <c r="J264" s="133"/>
      <c r="K264" s="126"/>
      <c r="L264" s="126"/>
      <c r="M264" s="126"/>
      <c r="N264" s="300"/>
      <c r="O264" s="301"/>
      <c r="P264" s="128"/>
      <c r="Q264" s="134"/>
      <c r="R264" s="134"/>
      <c r="S264" s="134"/>
      <c r="T264" s="329"/>
      <c r="U264" s="328"/>
      <c r="V264" s="124"/>
      <c r="W264" s="124"/>
      <c r="X264" s="134"/>
      <c r="Y264" s="124"/>
      <c r="Z264" s="359">
        <v>1</v>
      </c>
      <c r="AA264" s="358">
        <f>Z264*G264</f>
        <v>460242</v>
      </c>
      <c r="AB264" s="360"/>
      <c r="AC264" s="361"/>
      <c r="AD264" s="32"/>
      <c r="AF264" s="37"/>
    </row>
    <row r="265" spans="2:32" ht="43.2">
      <c r="B265" s="73">
        <v>14</v>
      </c>
      <c r="C265" s="124"/>
      <c r="D265" s="124"/>
      <c r="E265" s="135" t="s">
        <v>12</v>
      </c>
      <c r="F265" s="232" t="s">
        <v>3</v>
      </c>
      <c r="G265" s="231">
        <v>629358</v>
      </c>
      <c r="H265" s="252">
        <v>2</v>
      </c>
      <c r="I265" s="251">
        <v>1258716</v>
      </c>
      <c r="J265" s="67"/>
      <c r="K265" s="65"/>
      <c r="L265" s="65"/>
      <c r="M265" s="65"/>
      <c r="N265" s="290"/>
      <c r="O265" s="302"/>
      <c r="P265" s="67"/>
      <c r="Q265" s="68"/>
      <c r="R265" s="68"/>
      <c r="S265" s="68"/>
      <c r="T265" s="330"/>
      <c r="U265" s="328"/>
      <c r="V265" s="65"/>
      <c r="W265" s="65"/>
      <c r="X265" s="68"/>
      <c r="Y265" s="65"/>
      <c r="Z265" s="359">
        <v>2</v>
      </c>
      <c r="AA265" s="358">
        <f>Z265*G265</f>
        <v>1258716</v>
      </c>
      <c r="AB265" s="360"/>
      <c r="AC265" s="361"/>
      <c r="AD265" s="32"/>
      <c r="AF265" s="37"/>
    </row>
    <row r="266" spans="2:32" ht="47.4" customHeight="1">
      <c r="B266" s="115">
        <v>15</v>
      </c>
      <c r="C266" s="124"/>
      <c r="D266" s="124"/>
      <c r="E266" s="76" t="s">
        <v>11</v>
      </c>
      <c r="F266" s="232" t="s">
        <v>0</v>
      </c>
      <c r="G266" s="231">
        <v>3640</v>
      </c>
      <c r="H266" s="252">
        <v>16</v>
      </c>
      <c r="I266" s="251">
        <v>58240</v>
      </c>
      <c r="J266" s="67"/>
      <c r="K266" s="65"/>
      <c r="L266" s="65"/>
      <c r="M266" s="65"/>
      <c r="N266" s="290"/>
      <c r="O266" s="302"/>
      <c r="P266" s="67"/>
      <c r="Q266" s="68"/>
      <c r="R266" s="68"/>
      <c r="S266" s="68"/>
      <c r="T266" s="330"/>
      <c r="U266" s="328"/>
      <c r="V266" s="65"/>
      <c r="W266" s="65"/>
      <c r="X266" s="68"/>
      <c r="Y266" s="65"/>
      <c r="Z266" s="359">
        <v>16</v>
      </c>
      <c r="AA266" s="358">
        <f>Z266*G266</f>
        <v>58240</v>
      </c>
      <c r="AB266" s="360"/>
      <c r="AC266" s="361"/>
      <c r="AD266" s="32"/>
      <c r="AF266" s="37"/>
    </row>
    <row r="267" spans="2:32" ht="100.8">
      <c r="B267" s="73">
        <v>16</v>
      </c>
      <c r="C267" s="85"/>
      <c r="D267" s="85"/>
      <c r="E267" s="136" t="s">
        <v>10</v>
      </c>
      <c r="F267" s="238" t="s">
        <v>3</v>
      </c>
      <c r="G267" s="237">
        <v>84133</v>
      </c>
      <c r="H267" s="241">
        <v>1</v>
      </c>
      <c r="I267" s="251">
        <v>84133</v>
      </c>
      <c r="J267" s="81"/>
      <c r="K267" s="80"/>
      <c r="L267" s="80"/>
      <c r="M267" s="80"/>
      <c r="N267" s="292"/>
      <c r="O267" s="303"/>
      <c r="P267" s="81"/>
      <c r="Q267" s="82"/>
      <c r="R267" s="82"/>
      <c r="S267" s="82"/>
      <c r="T267" s="331"/>
      <c r="U267" s="328"/>
      <c r="V267" s="80"/>
      <c r="W267" s="80"/>
      <c r="X267" s="82"/>
      <c r="Y267" s="80"/>
      <c r="Z267" s="362">
        <v>1</v>
      </c>
      <c r="AA267" s="358">
        <f>Z267*G267</f>
        <v>84133</v>
      </c>
      <c r="AB267" s="363"/>
      <c r="AC267" s="364"/>
      <c r="AD267" s="32"/>
      <c r="AF267" s="37"/>
    </row>
    <row r="268" spans="2:32" ht="86.4">
      <c r="B268" s="115">
        <v>17</v>
      </c>
      <c r="C268" s="124"/>
      <c r="D268" s="124"/>
      <c r="E268" s="76" t="s">
        <v>9</v>
      </c>
      <c r="F268" s="230" t="s">
        <v>4</v>
      </c>
      <c r="G268" s="231">
        <v>48103</v>
      </c>
      <c r="H268" s="252">
        <v>1</v>
      </c>
      <c r="I268" s="251">
        <v>48103</v>
      </c>
      <c r="J268" s="67"/>
      <c r="K268" s="65"/>
      <c r="L268" s="65"/>
      <c r="M268" s="65"/>
      <c r="N268" s="290"/>
      <c r="O268" s="302"/>
      <c r="P268" s="67"/>
      <c r="Q268" s="68"/>
      <c r="R268" s="68"/>
      <c r="S268" s="68"/>
      <c r="T268" s="330"/>
      <c r="U268" s="328"/>
      <c r="V268" s="65"/>
      <c r="W268" s="65"/>
      <c r="X268" s="68"/>
      <c r="Y268" s="65"/>
      <c r="Z268" s="359">
        <v>1</v>
      </c>
      <c r="AA268" s="358">
        <f>Z268*G268</f>
        <v>48103</v>
      </c>
      <c r="AB268" s="360"/>
      <c r="AC268" s="361"/>
      <c r="AD268" s="32"/>
      <c r="AF268" s="37"/>
    </row>
    <row r="269" spans="2:32" ht="86.4">
      <c r="B269" s="73">
        <v>18</v>
      </c>
      <c r="C269" s="124"/>
      <c r="D269" s="124"/>
      <c r="E269" s="35" t="s">
        <v>8</v>
      </c>
      <c r="F269" s="230" t="s">
        <v>4</v>
      </c>
      <c r="G269" s="231">
        <v>17401</v>
      </c>
      <c r="H269" s="252">
        <v>1</v>
      </c>
      <c r="I269" s="251">
        <v>17401</v>
      </c>
      <c r="J269" s="67"/>
      <c r="K269" s="65"/>
      <c r="L269" s="65"/>
      <c r="M269" s="65"/>
      <c r="N269" s="290"/>
      <c r="O269" s="302"/>
      <c r="P269" s="67"/>
      <c r="Q269" s="68"/>
      <c r="R269" s="68"/>
      <c r="S269" s="68"/>
      <c r="T269" s="330"/>
      <c r="U269" s="328"/>
      <c r="V269" s="65"/>
      <c r="W269" s="65"/>
      <c r="X269" s="68"/>
      <c r="Y269" s="65"/>
      <c r="Z269" s="359">
        <v>1</v>
      </c>
      <c r="AA269" s="358">
        <f>Z269*G269</f>
        <v>17401</v>
      </c>
      <c r="AB269" s="360"/>
      <c r="AC269" s="361"/>
      <c r="AD269" s="32"/>
      <c r="AF269" s="37"/>
    </row>
    <row r="270" spans="2:32" ht="382.8" customHeight="1" thickBot="1">
      <c r="B270" s="115">
        <v>19</v>
      </c>
      <c r="C270" s="97"/>
      <c r="D270" s="97"/>
      <c r="E270" s="98" t="s">
        <v>7</v>
      </c>
      <c r="F270" s="230" t="s">
        <v>4</v>
      </c>
      <c r="G270" s="231">
        <v>222013</v>
      </c>
      <c r="H270" s="253">
        <v>1</v>
      </c>
      <c r="I270" s="251">
        <v>222013</v>
      </c>
      <c r="J270" s="138"/>
      <c r="K270" s="137"/>
      <c r="L270" s="137"/>
      <c r="M270" s="137"/>
      <c r="N270" s="304"/>
      <c r="O270" s="305"/>
      <c r="P270" s="138"/>
      <c r="Q270" s="139"/>
      <c r="R270" s="139"/>
      <c r="S270" s="139"/>
      <c r="T270" s="332"/>
      <c r="U270" s="328"/>
      <c r="V270" s="137"/>
      <c r="W270" s="137"/>
      <c r="X270" s="139"/>
      <c r="Y270" s="137"/>
      <c r="Z270" s="365">
        <v>1</v>
      </c>
      <c r="AA270" s="358">
        <f>Z270*G270</f>
        <v>222013</v>
      </c>
      <c r="AB270" s="366"/>
      <c r="AC270" s="367"/>
      <c r="AD270" s="32"/>
      <c r="AF270" s="37"/>
    </row>
    <row r="271" spans="2:32" ht="154.19999999999999" customHeight="1">
      <c r="B271" s="73">
        <v>20</v>
      </c>
      <c r="C271" s="124"/>
      <c r="D271" s="124"/>
      <c r="E271" s="132" t="s">
        <v>2</v>
      </c>
      <c r="F271" s="232" t="s">
        <v>0</v>
      </c>
      <c r="G271" s="231">
        <v>7450</v>
      </c>
      <c r="H271" s="254"/>
      <c r="I271" s="279"/>
      <c r="J271" s="67">
        <v>297.52</v>
      </c>
      <c r="K271" s="127">
        <f>G271*J271</f>
        <v>2216524</v>
      </c>
      <c r="L271" s="126"/>
      <c r="M271" s="126"/>
      <c r="N271" s="300"/>
      <c r="O271" s="300"/>
      <c r="P271" s="128"/>
      <c r="Q271" s="124"/>
      <c r="R271" s="124"/>
      <c r="S271" s="124"/>
      <c r="T271" s="329"/>
      <c r="U271" s="333"/>
      <c r="V271" s="67">
        <f>J271</f>
        <v>297.52</v>
      </c>
      <c r="W271" s="129">
        <f>V271*G271</f>
        <v>2216524</v>
      </c>
      <c r="X271" s="130"/>
      <c r="Y271" s="130"/>
      <c r="Z271" s="368">
        <v>297.52</v>
      </c>
      <c r="AA271" s="358">
        <f>Z271*G271</f>
        <v>2216524</v>
      </c>
      <c r="AB271" s="360"/>
      <c r="AC271" s="361"/>
      <c r="AD271" s="32"/>
    </row>
    <row r="272" spans="2:32" ht="165" customHeight="1">
      <c r="B272" s="115">
        <v>21</v>
      </c>
      <c r="C272" s="124"/>
      <c r="D272" s="124"/>
      <c r="E272" s="132" t="s">
        <v>1</v>
      </c>
      <c r="F272" s="232" t="s">
        <v>0</v>
      </c>
      <c r="G272" s="231">
        <v>7450</v>
      </c>
      <c r="H272" s="254"/>
      <c r="I272" s="279"/>
      <c r="J272" s="67">
        <v>163.08000000000001</v>
      </c>
      <c r="K272" s="127">
        <f>G272*J272</f>
        <v>1214946</v>
      </c>
      <c r="L272" s="126"/>
      <c r="M272" s="126"/>
      <c r="N272" s="300"/>
      <c r="O272" s="300"/>
      <c r="P272" s="128"/>
      <c r="Q272" s="124"/>
      <c r="R272" s="124"/>
      <c r="S272" s="124"/>
      <c r="T272" s="329"/>
      <c r="U272" s="333"/>
      <c r="V272" s="67">
        <f>J272</f>
        <v>163.08000000000001</v>
      </c>
      <c r="W272" s="129">
        <f>V272*G272</f>
        <v>1214946</v>
      </c>
      <c r="X272" s="130"/>
      <c r="Y272" s="130"/>
      <c r="Z272" s="368">
        <v>163.08000000000001</v>
      </c>
      <c r="AA272" s="358">
        <f>Z272*G272</f>
        <v>1214946</v>
      </c>
      <c r="AB272" s="360"/>
      <c r="AC272" s="361"/>
      <c r="AD272" s="32"/>
    </row>
    <row r="273" spans="2:32" ht="145.80000000000001" customHeight="1">
      <c r="B273" s="73">
        <v>22</v>
      </c>
      <c r="C273" s="124"/>
      <c r="D273" s="124"/>
      <c r="E273" s="141" t="s">
        <v>533</v>
      </c>
      <c r="F273" s="230" t="s">
        <v>3</v>
      </c>
      <c r="G273" s="231">
        <v>9540000</v>
      </c>
      <c r="H273" s="252"/>
      <c r="I273" s="280"/>
      <c r="J273" s="67"/>
      <c r="K273" s="65"/>
      <c r="L273" s="65"/>
      <c r="M273" s="65"/>
      <c r="N273" s="290"/>
      <c r="O273" s="302"/>
      <c r="P273" s="67"/>
      <c r="Q273" s="68"/>
      <c r="R273" s="68"/>
      <c r="S273" s="68"/>
      <c r="T273" s="330"/>
      <c r="U273" s="333"/>
      <c r="V273" s="65"/>
      <c r="W273" s="65"/>
      <c r="X273" s="68"/>
      <c r="Y273" s="65"/>
      <c r="Z273" s="359">
        <v>1</v>
      </c>
      <c r="AA273" s="369">
        <f>Z273*G273</f>
        <v>9540000</v>
      </c>
      <c r="AB273" s="360"/>
      <c r="AC273" s="361"/>
      <c r="AD273" s="51"/>
      <c r="AF273" s="37"/>
    </row>
    <row r="274" spans="2:32" ht="212.4" customHeight="1" thickBot="1">
      <c r="B274" s="115">
        <v>23</v>
      </c>
      <c r="C274" s="97"/>
      <c r="D274" s="97"/>
      <c r="E274" s="142" t="s">
        <v>550</v>
      </c>
      <c r="F274" s="255" t="s">
        <v>4</v>
      </c>
      <c r="G274" s="256">
        <v>6240000</v>
      </c>
      <c r="H274" s="253"/>
      <c r="I274" s="281"/>
      <c r="J274" s="138"/>
      <c r="K274" s="137"/>
      <c r="L274" s="137"/>
      <c r="M274" s="137"/>
      <c r="N274" s="304"/>
      <c r="O274" s="305"/>
      <c r="P274" s="138"/>
      <c r="Q274" s="139"/>
      <c r="R274" s="139"/>
      <c r="S274" s="139"/>
      <c r="T274" s="332"/>
      <c r="U274" s="334"/>
      <c r="V274" s="137"/>
      <c r="W274" s="137"/>
      <c r="X274" s="139"/>
      <c r="Y274" s="137"/>
      <c r="Z274" s="365">
        <v>1</v>
      </c>
      <c r="AA274" s="370">
        <f>Z274*G274</f>
        <v>6240000</v>
      </c>
      <c r="AB274" s="366"/>
      <c r="AC274" s="367"/>
      <c r="AD274" s="51"/>
      <c r="AF274" s="37"/>
    </row>
    <row r="275" spans="2:32" ht="210" customHeight="1">
      <c r="B275" s="73">
        <v>24</v>
      </c>
      <c r="C275" s="124"/>
      <c r="D275" s="124"/>
      <c r="E275" s="76" t="s">
        <v>534</v>
      </c>
      <c r="F275" s="230" t="s">
        <v>4</v>
      </c>
      <c r="G275" s="231">
        <v>12611958</v>
      </c>
      <c r="H275" s="252"/>
      <c r="I275" s="280" t="s">
        <v>535</v>
      </c>
      <c r="J275" s="67"/>
      <c r="K275" s="65"/>
      <c r="L275" s="65"/>
      <c r="M275" s="65"/>
      <c r="N275" s="290"/>
      <c r="O275" s="302"/>
      <c r="P275" s="67"/>
      <c r="Q275" s="68"/>
      <c r="R275" s="68"/>
      <c r="S275" s="68"/>
      <c r="T275" s="330"/>
      <c r="U275" s="333"/>
      <c r="V275" s="65"/>
      <c r="W275" s="65"/>
      <c r="X275" s="68"/>
      <c r="Y275" s="65"/>
      <c r="Z275" s="359">
        <v>1</v>
      </c>
      <c r="AA275" s="369">
        <f>Z275*G275</f>
        <v>12611958</v>
      </c>
      <c r="AB275" s="360"/>
      <c r="AC275" s="361"/>
      <c r="AD275" s="51"/>
      <c r="AF275" s="37"/>
    </row>
    <row r="276" spans="2:32" ht="237.6" customHeight="1">
      <c r="B276" s="115">
        <v>25</v>
      </c>
      <c r="C276" s="60"/>
      <c r="D276" s="60"/>
      <c r="E276" s="150" t="s">
        <v>543</v>
      </c>
      <c r="F276" s="257" t="s">
        <v>0</v>
      </c>
      <c r="G276" s="258">
        <v>6350</v>
      </c>
      <c r="H276" s="250"/>
      <c r="I276" s="251"/>
      <c r="J276" s="119"/>
      <c r="K276" s="117"/>
      <c r="L276" s="117"/>
      <c r="M276" s="117"/>
      <c r="N276" s="306"/>
      <c r="O276" s="307"/>
      <c r="P276" s="119"/>
      <c r="Q276" s="145"/>
      <c r="R276" s="145"/>
      <c r="S276" s="145"/>
      <c r="T276" s="335"/>
      <c r="U276" s="333"/>
      <c r="V276" s="65"/>
      <c r="W276" s="65"/>
      <c r="X276" s="68"/>
      <c r="Y276" s="65"/>
      <c r="Z276" s="359">
        <v>110</v>
      </c>
      <c r="AA276" s="358">
        <f>Z276*G276</f>
        <v>698500</v>
      </c>
      <c r="AB276" s="340"/>
      <c r="AC276" s="341"/>
      <c r="AD276" s="51"/>
      <c r="AF276" s="37"/>
    </row>
    <row r="277" spans="2:32" ht="259.2" customHeight="1">
      <c r="B277" s="73">
        <v>26</v>
      </c>
      <c r="C277" s="60"/>
      <c r="D277" s="60"/>
      <c r="E277" s="144" t="s">
        <v>544</v>
      </c>
      <c r="F277" s="257" t="s">
        <v>0</v>
      </c>
      <c r="G277" s="258">
        <v>5700</v>
      </c>
      <c r="H277" s="250"/>
      <c r="I277" s="251"/>
      <c r="J277" s="119"/>
      <c r="K277" s="117"/>
      <c r="L277" s="117"/>
      <c r="M277" s="117"/>
      <c r="N277" s="306"/>
      <c r="O277" s="307"/>
      <c r="P277" s="119"/>
      <c r="Q277" s="145"/>
      <c r="R277" s="145"/>
      <c r="S277" s="145"/>
      <c r="T277" s="335"/>
      <c r="U277" s="328"/>
      <c r="V277" s="117"/>
      <c r="W277" s="117"/>
      <c r="X277" s="145"/>
      <c r="Y277" s="117"/>
      <c r="Z277" s="357">
        <v>62</v>
      </c>
      <c r="AA277" s="358">
        <f>Z277*G277</f>
        <v>353400</v>
      </c>
      <c r="AB277" s="340"/>
      <c r="AC277" s="341"/>
      <c r="AD277" s="51"/>
      <c r="AF277" s="37"/>
    </row>
    <row r="278" spans="2:32" ht="39" customHeight="1">
      <c r="B278" s="115">
        <v>27</v>
      </c>
      <c r="C278" s="60"/>
      <c r="D278" s="60"/>
      <c r="E278" s="144" t="s">
        <v>548</v>
      </c>
      <c r="F278" s="257" t="s">
        <v>0</v>
      </c>
      <c r="G278" s="258">
        <v>7300</v>
      </c>
      <c r="H278" s="250"/>
      <c r="I278" s="251"/>
      <c r="J278" s="119"/>
      <c r="K278" s="117"/>
      <c r="L278" s="117"/>
      <c r="M278" s="117"/>
      <c r="N278" s="306"/>
      <c r="O278" s="307"/>
      <c r="P278" s="119"/>
      <c r="Q278" s="145"/>
      <c r="R278" s="145"/>
      <c r="S278" s="145"/>
      <c r="T278" s="335"/>
      <c r="U278" s="328"/>
      <c r="V278" s="117"/>
      <c r="W278" s="117"/>
      <c r="X278" s="145"/>
      <c r="Y278" s="117"/>
      <c r="Z278" s="357">
        <v>65</v>
      </c>
      <c r="AA278" s="358">
        <f>Z278*G278</f>
        <v>474500</v>
      </c>
      <c r="AB278" s="340"/>
      <c r="AC278" s="341"/>
      <c r="AD278" s="51"/>
      <c r="AF278" s="37"/>
    </row>
    <row r="279" spans="2:32" ht="39" customHeight="1">
      <c r="B279" s="73">
        <v>28</v>
      </c>
      <c r="C279" s="60"/>
      <c r="D279" s="60"/>
      <c r="E279" s="144" t="s">
        <v>549</v>
      </c>
      <c r="F279" s="257" t="s">
        <v>103</v>
      </c>
      <c r="G279" s="258">
        <v>900</v>
      </c>
      <c r="H279" s="250"/>
      <c r="I279" s="251"/>
      <c r="J279" s="119"/>
      <c r="K279" s="117"/>
      <c r="L279" s="117"/>
      <c r="M279" s="117"/>
      <c r="N279" s="306"/>
      <c r="O279" s="307"/>
      <c r="P279" s="119"/>
      <c r="Q279" s="145"/>
      <c r="R279" s="145"/>
      <c r="S279" s="145"/>
      <c r="T279" s="335"/>
      <c r="U279" s="328"/>
      <c r="V279" s="117"/>
      <c r="W279" s="117"/>
      <c r="X279" s="145"/>
      <c r="Y279" s="117"/>
      <c r="Z279" s="357">
        <v>40</v>
      </c>
      <c r="AA279" s="358">
        <f>Z279*G279</f>
        <v>36000</v>
      </c>
      <c r="AB279" s="340"/>
      <c r="AC279" s="341"/>
      <c r="AD279" s="51"/>
      <c r="AF279" s="37"/>
    </row>
    <row r="280" spans="2:32" ht="39" customHeight="1" thickBot="1">
      <c r="B280" s="115">
        <v>29</v>
      </c>
      <c r="C280" s="60"/>
      <c r="D280" s="60"/>
      <c r="E280" s="144" t="s">
        <v>536</v>
      </c>
      <c r="F280" s="257" t="s">
        <v>3</v>
      </c>
      <c r="G280" s="258">
        <v>12000</v>
      </c>
      <c r="H280" s="250"/>
      <c r="I280" s="251"/>
      <c r="J280" s="119"/>
      <c r="K280" s="117"/>
      <c r="L280" s="117"/>
      <c r="M280" s="117"/>
      <c r="N280" s="306"/>
      <c r="O280" s="307"/>
      <c r="P280" s="119"/>
      <c r="Q280" s="145"/>
      <c r="R280" s="145"/>
      <c r="S280" s="145"/>
      <c r="T280" s="335"/>
      <c r="U280" s="328"/>
      <c r="V280" s="117"/>
      <c r="W280" s="117"/>
      <c r="X280" s="145"/>
      <c r="Y280" s="117"/>
      <c r="Z280" s="357">
        <v>3</v>
      </c>
      <c r="AA280" s="358">
        <f>Z280*G280</f>
        <v>36000</v>
      </c>
      <c r="AB280" s="340"/>
      <c r="AC280" s="341"/>
      <c r="AD280" s="51"/>
      <c r="AF280" s="37"/>
    </row>
    <row r="281" spans="2:32" ht="15.6">
      <c r="B281" s="146"/>
      <c r="C281" s="60"/>
      <c r="D281" s="60"/>
      <c r="E281" s="147"/>
      <c r="F281" s="259"/>
      <c r="G281" s="260"/>
      <c r="H281" s="244"/>
      <c r="I281" s="282">
        <f>AA281</f>
        <v>39657477.185000002</v>
      </c>
      <c r="J281" s="90"/>
      <c r="K281" s="89"/>
      <c r="L281" s="89"/>
      <c r="M281" s="89"/>
      <c r="N281" s="294"/>
      <c r="O281" s="308"/>
      <c r="P281" s="92"/>
      <c r="Q281" s="93"/>
      <c r="R281" s="93"/>
      <c r="S281" s="93"/>
      <c r="T281" s="322"/>
      <c r="U281" s="203" t="s">
        <v>6</v>
      </c>
      <c r="V281" s="204"/>
      <c r="W281" s="204"/>
      <c r="X281" s="204"/>
      <c r="Y281" s="204"/>
      <c r="Z281" s="205"/>
      <c r="AA281" s="371">
        <f>SUM(AA252:AA280)</f>
        <v>39657477.185000002</v>
      </c>
      <c r="AB281" s="348"/>
      <c r="AC281" s="372"/>
      <c r="AD281" s="32"/>
      <c r="AF281" s="37"/>
    </row>
    <row r="282" spans="2:32" ht="16.2" thickBot="1">
      <c r="B282" s="96"/>
      <c r="C282" s="97"/>
      <c r="D282" s="97"/>
      <c r="E282" s="149"/>
      <c r="F282" s="245"/>
      <c r="G282" s="246"/>
      <c r="H282" s="247"/>
      <c r="I282" s="278"/>
      <c r="J282" s="100"/>
      <c r="K282" s="99"/>
      <c r="L282" s="99"/>
      <c r="M282" s="99"/>
      <c r="N282" s="296"/>
      <c r="O282" s="297"/>
      <c r="P282" s="103"/>
      <c r="Q282" s="102"/>
      <c r="R282" s="102"/>
      <c r="S282" s="102"/>
      <c r="T282" s="324"/>
      <c r="U282" s="206" t="s">
        <v>5</v>
      </c>
      <c r="V282" s="207"/>
      <c r="W282" s="207"/>
      <c r="X282" s="207"/>
      <c r="Y282" s="207"/>
      <c r="Z282" s="208"/>
      <c r="AA282" s="373">
        <f>AA281+AA249</f>
        <v>51567677.245999992</v>
      </c>
      <c r="AB282" s="366"/>
      <c r="AC282" s="367"/>
      <c r="AD282" s="32"/>
      <c r="AF282" s="37"/>
    </row>
    <row r="283" spans="2:32">
      <c r="B283" s="151"/>
      <c r="C283" s="152"/>
      <c r="D283" s="152"/>
      <c r="E283" s="153"/>
      <c r="F283" s="261"/>
      <c r="G283" s="262"/>
      <c r="H283" s="263"/>
      <c r="I283" s="283"/>
      <c r="J283" s="155"/>
      <c r="K283" s="154"/>
      <c r="L283" s="154"/>
      <c r="M283" s="154"/>
      <c r="N283" s="299"/>
      <c r="O283" s="309"/>
      <c r="P283" s="157"/>
      <c r="Q283" s="156"/>
      <c r="R283" s="156"/>
      <c r="S283" s="156"/>
      <c r="T283" s="327"/>
      <c r="U283" s="327"/>
      <c r="V283" s="152"/>
      <c r="W283" s="152"/>
      <c r="X283" s="156"/>
      <c r="Y283" s="152"/>
      <c r="Z283" s="340"/>
      <c r="AA283" s="340"/>
      <c r="AB283" s="340"/>
      <c r="AC283" s="341"/>
      <c r="AD283" s="32"/>
    </row>
    <row r="284" spans="2:32">
      <c r="B284" s="151"/>
      <c r="C284" s="152"/>
      <c r="D284" s="152"/>
      <c r="E284" s="153"/>
      <c r="F284" s="261"/>
      <c r="G284" s="262"/>
      <c r="H284" s="263"/>
      <c r="I284" s="283"/>
      <c r="J284" s="155"/>
      <c r="K284" s="154"/>
      <c r="L284" s="154"/>
      <c r="M284" s="154"/>
      <c r="N284" s="299"/>
      <c r="O284" s="309"/>
      <c r="P284" s="157"/>
      <c r="Q284" s="156"/>
      <c r="R284" s="156"/>
      <c r="S284" s="156"/>
      <c r="T284" s="327"/>
      <c r="U284" s="327" t="s">
        <v>546</v>
      </c>
      <c r="V284" s="152"/>
      <c r="W284" s="152"/>
      <c r="X284" s="156"/>
      <c r="Y284" s="152"/>
      <c r="Z284" s="340"/>
      <c r="AA284" s="374">
        <f>AA281+AA248</f>
        <v>266882878.046</v>
      </c>
      <c r="AB284" s="340"/>
      <c r="AC284" s="341"/>
      <c r="AD284" s="32"/>
    </row>
    <row r="285" spans="2:32">
      <c r="B285" s="151"/>
      <c r="C285" s="152"/>
      <c r="D285" s="152"/>
      <c r="E285" s="153"/>
      <c r="F285" s="261"/>
      <c r="G285" s="262"/>
      <c r="H285" s="263"/>
      <c r="I285" s="283"/>
      <c r="J285" s="155"/>
      <c r="K285" s="154"/>
      <c r="L285" s="154"/>
      <c r="M285" s="154"/>
      <c r="N285" s="299"/>
      <c r="O285" s="309"/>
      <c r="P285" s="157"/>
      <c r="Q285" s="156"/>
      <c r="R285" s="156"/>
      <c r="S285" s="156"/>
      <c r="T285" s="327"/>
      <c r="U285" s="327" t="s">
        <v>539</v>
      </c>
      <c r="V285" s="152"/>
      <c r="W285" s="152"/>
      <c r="X285" s="156"/>
      <c r="Y285" s="152"/>
      <c r="Z285" s="340"/>
      <c r="AA285" s="374">
        <f>AA284/1.18</f>
        <v>226171930.54745764</v>
      </c>
      <c r="AB285" s="340"/>
      <c r="AC285" s="341"/>
      <c r="AD285" s="32"/>
    </row>
    <row r="286" spans="2:32">
      <c r="B286" s="151"/>
      <c r="C286" s="152"/>
      <c r="D286" s="152"/>
      <c r="E286" s="153"/>
      <c r="F286" s="261"/>
      <c r="G286" s="262"/>
      <c r="H286" s="263"/>
      <c r="I286" s="283"/>
      <c r="J286" s="155"/>
      <c r="K286" s="154"/>
      <c r="L286" s="154"/>
      <c r="M286" s="154"/>
      <c r="N286" s="299"/>
      <c r="O286" s="309"/>
      <c r="P286" s="157"/>
      <c r="Q286" s="156"/>
      <c r="R286" s="156"/>
      <c r="S286" s="156"/>
      <c r="T286" s="327"/>
      <c r="U286" s="327"/>
      <c r="V286" s="152"/>
      <c r="W286" s="152"/>
      <c r="X286" s="156"/>
      <c r="Y286" s="152"/>
      <c r="Z286" s="340"/>
      <c r="AA286" s="374"/>
      <c r="AB286" s="340"/>
      <c r="AC286" s="341"/>
      <c r="AD286" s="32"/>
    </row>
    <row r="287" spans="2:32">
      <c r="B287" s="158"/>
      <c r="C287" s="159"/>
      <c r="D287" s="159"/>
      <c r="E287" s="210" t="s">
        <v>538</v>
      </c>
      <c r="F287" s="211"/>
      <c r="G287" s="211"/>
      <c r="H287" s="211"/>
      <c r="I287" s="211"/>
      <c r="J287" s="211"/>
      <c r="K287" s="211"/>
      <c r="L287" s="211"/>
      <c r="M287" s="211"/>
      <c r="N287" s="211"/>
      <c r="O287" s="211"/>
      <c r="P287" s="211"/>
      <c r="Q287" s="211"/>
      <c r="R287" s="211"/>
      <c r="S287" s="211"/>
      <c r="T287" s="211"/>
      <c r="U287" s="211"/>
      <c r="V287" s="211"/>
      <c r="W287" s="211"/>
      <c r="X287" s="211"/>
      <c r="Y287" s="211"/>
      <c r="Z287" s="212"/>
      <c r="AA287" s="375">
        <f>AA285*1%</f>
        <v>2261719.3054745765</v>
      </c>
      <c r="AB287" s="360"/>
      <c r="AC287" s="361"/>
      <c r="AD287" s="32"/>
    </row>
    <row r="288" spans="2:32">
      <c r="B288" s="158"/>
      <c r="C288" s="159"/>
      <c r="D288" s="160"/>
      <c r="E288" s="209" t="s">
        <v>540</v>
      </c>
      <c r="F288" s="209"/>
      <c r="G288" s="209"/>
      <c r="H288" s="209"/>
      <c r="I288" s="209"/>
      <c r="J288" s="209"/>
      <c r="K288" s="209"/>
      <c r="L288" s="209"/>
      <c r="M288" s="209"/>
      <c r="N288" s="209"/>
      <c r="O288" s="209"/>
      <c r="P288" s="209"/>
      <c r="Q288" s="209"/>
      <c r="R288" s="209"/>
      <c r="S288" s="209"/>
      <c r="T288" s="209"/>
      <c r="U288" s="209"/>
      <c r="V288" s="209"/>
      <c r="W288" s="209"/>
      <c r="X288" s="209"/>
      <c r="Y288" s="209"/>
      <c r="Z288" s="209"/>
      <c r="AA288" s="376">
        <f>AA287*0.1</f>
        <v>226171.93054745765</v>
      </c>
      <c r="AB288" s="360"/>
      <c r="AC288" s="361"/>
      <c r="AD288" s="32"/>
    </row>
    <row r="289" spans="2:30">
      <c r="B289" s="158"/>
      <c r="C289" s="159"/>
      <c r="D289" s="160"/>
      <c r="E289" s="209" t="s">
        <v>545</v>
      </c>
      <c r="F289" s="209"/>
      <c r="G289" s="209"/>
      <c r="H289" s="209"/>
      <c r="I289" s="209"/>
      <c r="J289" s="209"/>
      <c r="K289" s="209"/>
      <c r="L289" s="209"/>
      <c r="M289" s="209"/>
      <c r="N289" s="209"/>
      <c r="O289" s="209"/>
      <c r="P289" s="209"/>
      <c r="Q289" s="209"/>
      <c r="R289" s="209"/>
      <c r="S289" s="209"/>
      <c r="T289" s="209"/>
      <c r="U289" s="209"/>
      <c r="V289" s="209"/>
      <c r="W289" s="209"/>
      <c r="X289" s="209"/>
      <c r="Y289" s="209"/>
      <c r="Z289" s="209"/>
      <c r="AA289" s="377">
        <v>100</v>
      </c>
      <c r="AB289" s="378" t="s">
        <v>547</v>
      </c>
      <c r="AC289" s="379"/>
      <c r="AD289" s="32"/>
    </row>
    <row r="290" spans="2:30">
      <c r="B290" s="158"/>
      <c r="C290" s="159"/>
      <c r="D290" s="160"/>
      <c r="E290" s="209" t="s">
        <v>541</v>
      </c>
      <c r="F290" s="209"/>
      <c r="G290" s="209"/>
      <c r="H290" s="209"/>
      <c r="I290" s="209"/>
      <c r="J290" s="209"/>
      <c r="K290" s="209"/>
      <c r="L290" s="209"/>
      <c r="M290" s="209"/>
      <c r="N290" s="209"/>
      <c r="O290" s="209"/>
      <c r="P290" s="209"/>
      <c r="Q290" s="209"/>
      <c r="R290" s="209"/>
      <c r="S290" s="209"/>
      <c r="T290" s="209"/>
      <c r="U290" s="209"/>
      <c r="V290" s="209"/>
      <c r="W290" s="209"/>
      <c r="X290" s="209"/>
      <c r="Y290" s="209"/>
      <c r="Z290" s="209"/>
      <c r="AA290" s="377">
        <f>AA289*30%</f>
        <v>30</v>
      </c>
      <c r="AB290" s="380"/>
      <c r="AC290" s="381"/>
      <c r="AD290" s="32"/>
    </row>
    <row r="291" spans="2:30">
      <c r="B291" s="161"/>
      <c r="C291" s="161"/>
      <c r="D291" s="162"/>
      <c r="E291" s="209" t="s">
        <v>542</v>
      </c>
      <c r="F291" s="209"/>
      <c r="G291" s="209"/>
      <c r="H291" s="209"/>
      <c r="I291" s="209"/>
      <c r="J291" s="209"/>
      <c r="K291" s="209"/>
      <c r="L291" s="209"/>
      <c r="M291" s="209"/>
      <c r="N291" s="209"/>
      <c r="O291" s="209"/>
      <c r="P291" s="209"/>
      <c r="Q291" s="209"/>
      <c r="R291" s="209"/>
      <c r="S291" s="209"/>
      <c r="T291" s="209"/>
      <c r="U291" s="209"/>
      <c r="V291" s="209"/>
      <c r="W291" s="209"/>
      <c r="X291" s="209"/>
      <c r="Y291" s="209"/>
      <c r="Z291" s="209"/>
      <c r="AA291" s="382">
        <f>AA289*2%</f>
        <v>2</v>
      </c>
      <c r="AB291" s="383"/>
      <c r="AC291" s="384"/>
      <c r="AD291" s="35"/>
    </row>
    <row r="292" spans="2:30">
      <c r="B292" s="161"/>
      <c r="C292" s="161"/>
      <c r="D292" s="162"/>
      <c r="E292" s="209" t="s">
        <v>537</v>
      </c>
      <c r="F292" s="209"/>
      <c r="G292" s="209"/>
      <c r="H292" s="209"/>
      <c r="I292" s="209"/>
      <c r="J292" s="209"/>
      <c r="K292" s="209"/>
      <c r="L292" s="209"/>
      <c r="M292" s="209"/>
      <c r="N292" s="209"/>
      <c r="O292" s="209"/>
      <c r="P292" s="209"/>
      <c r="Q292" s="209"/>
      <c r="R292" s="209"/>
      <c r="S292" s="209"/>
      <c r="T292" s="209"/>
      <c r="U292" s="209"/>
      <c r="V292" s="209"/>
      <c r="W292" s="209"/>
      <c r="X292" s="209"/>
      <c r="Y292" s="209"/>
      <c r="Z292" s="209"/>
      <c r="AA292" s="385">
        <f>AA285*0.01%</f>
        <v>22617.193054745763</v>
      </c>
      <c r="AB292" s="386"/>
      <c r="AC292" s="386"/>
      <c r="AD292" s="35"/>
    </row>
    <row r="293" spans="2:30">
      <c r="J293" s="12"/>
      <c r="K293" s="11"/>
      <c r="L293" s="11"/>
      <c r="M293" s="11"/>
      <c r="O293" s="311"/>
      <c r="P293" s="10"/>
      <c r="Q293" s="31"/>
      <c r="R293" s="31"/>
      <c r="S293" s="31"/>
      <c r="V293"/>
      <c r="W293"/>
      <c r="X293" s="31"/>
      <c r="Y293"/>
    </row>
    <row r="294" spans="2:30">
      <c r="J294" s="12"/>
      <c r="K294" s="11"/>
      <c r="L294" s="11"/>
      <c r="M294" s="11"/>
      <c r="O294" s="311"/>
      <c r="P294" s="10"/>
      <c r="Q294" s="31"/>
      <c r="R294" s="31"/>
      <c r="S294" s="31"/>
      <c r="V294"/>
      <c r="W294"/>
      <c r="X294" s="31"/>
      <c r="Y294"/>
    </row>
    <row r="295" spans="2:30">
      <c r="J295" s="12"/>
      <c r="K295" s="11"/>
      <c r="L295" s="11"/>
      <c r="M295" s="11"/>
      <c r="O295" s="311"/>
      <c r="P295" s="10"/>
      <c r="Q295" s="31"/>
      <c r="R295" s="31"/>
      <c r="S295" s="31"/>
      <c r="V295"/>
      <c r="W295"/>
      <c r="X295" s="31"/>
      <c r="Y295"/>
    </row>
    <row r="296" spans="2:30">
      <c r="J296" s="12"/>
      <c r="K296" s="11"/>
      <c r="L296" s="11"/>
      <c r="M296" s="11"/>
      <c r="O296" s="311"/>
      <c r="P296" s="10"/>
      <c r="Q296" s="31"/>
      <c r="R296" s="31"/>
      <c r="S296" s="31"/>
      <c r="V296"/>
      <c r="W296"/>
      <c r="X296" s="31"/>
      <c r="Y296"/>
    </row>
    <row r="297" spans="2:30">
      <c r="J297" s="12"/>
      <c r="K297" s="11"/>
      <c r="L297" s="11"/>
      <c r="M297" s="11"/>
      <c r="O297" s="311"/>
      <c r="P297" s="10"/>
      <c r="Q297" s="31"/>
      <c r="R297" s="31"/>
      <c r="S297" s="31"/>
      <c r="V297"/>
      <c r="W297"/>
      <c r="X297" s="31"/>
      <c r="Y297"/>
    </row>
    <row r="298" spans="2:30">
      <c r="J298" s="12"/>
      <c r="K298" s="11"/>
      <c r="L298" s="11"/>
      <c r="M298" s="11"/>
      <c r="O298" s="311"/>
      <c r="P298" s="10"/>
      <c r="Q298" s="31"/>
      <c r="R298" s="31"/>
      <c r="S298" s="31"/>
      <c r="V298"/>
      <c r="W298"/>
      <c r="X298" s="31"/>
      <c r="Y298"/>
    </row>
    <row r="299" spans="2:30">
      <c r="J299" s="12"/>
      <c r="K299" s="11"/>
      <c r="L299" s="11"/>
      <c r="M299" s="11"/>
      <c r="O299" s="311"/>
      <c r="P299" s="10"/>
      <c r="Q299" s="31"/>
      <c r="R299" s="31"/>
      <c r="S299" s="31"/>
      <c r="V299"/>
      <c r="W299"/>
      <c r="X299" s="31"/>
      <c r="Y299"/>
    </row>
    <row r="300" spans="2:30" ht="15.6">
      <c r="E300" s="33"/>
      <c r="J300" s="12"/>
      <c r="K300" s="11"/>
      <c r="L300" s="11"/>
      <c r="M300" s="11"/>
      <c r="O300" s="311"/>
      <c r="P300" s="10"/>
      <c r="Q300" s="31"/>
      <c r="R300" s="31"/>
      <c r="S300" s="31"/>
      <c r="V300"/>
      <c r="W300"/>
      <c r="X300" s="31"/>
      <c r="Y300"/>
    </row>
    <row r="301" spans="2:30">
      <c r="J301" s="12"/>
      <c r="K301" s="11"/>
      <c r="L301" s="11"/>
      <c r="M301" s="11"/>
      <c r="O301" s="311"/>
      <c r="P301" s="10"/>
      <c r="Q301" s="31"/>
      <c r="R301" s="31"/>
      <c r="S301" s="31"/>
      <c r="V301"/>
      <c r="W301"/>
      <c r="X301" s="31"/>
      <c r="Y301"/>
    </row>
    <row r="302" spans="2:30">
      <c r="J302" s="12"/>
      <c r="K302" s="11"/>
      <c r="L302" s="11"/>
      <c r="M302" s="11"/>
      <c r="O302" s="311"/>
      <c r="P302" s="10"/>
      <c r="Q302" s="31"/>
      <c r="R302" s="31"/>
      <c r="S302" s="31"/>
      <c r="V302"/>
      <c r="W302"/>
      <c r="X302" s="31"/>
      <c r="Y302"/>
    </row>
    <row r="303" spans="2:30">
      <c r="J303" s="12"/>
      <c r="K303" s="11"/>
      <c r="L303" s="11"/>
      <c r="M303" s="11"/>
      <c r="O303" s="311"/>
      <c r="P303" s="10"/>
      <c r="Q303" s="31"/>
      <c r="R303" s="31"/>
      <c r="S303" s="31"/>
      <c r="V303"/>
      <c r="W303"/>
      <c r="X303" s="31"/>
      <c r="Y303"/>
    </row>
    <row r="304" spans="2:30">
      <c r="J304" s="12"/>
      <c r="K304" s="11"/>
      <c r="L304" s="11"/>
      <c r="M304" s="11"/>
      <c r="O304" s="311"/>
      <c r="P304" s="10"/>
      <c r="Q304" s="31"/>
      <c r="R304" s="31"/>
      <c r="S304" s="31"/>
      <c r="V304"/>
      <c r="W304"/>
      <c r="X304" s="31"/>
      <c r="Y304"/>
    </row>
    <row r="305" spans="2:33">
      <c r="J305" s="12"/>
      <c r="K305" s="11"/>
      <c r="L305" s="11"/>
      <c r="M305" s="11"/>
      <c r="O305" s="311"/>
      <c r="P305" s="10"/>
      <c r="Q305" s="31"/>
      <c r="R305" s="31"/>
      <c r="S305" s="31"/>
      <c r="V305"/>
      <c r="W305"/>
      <c r="X305" s="31"/>
      <c r="Y305"/>
    </row>
    <row r="306" spans="2:33">
      <c r="J306" s="12"/>
      <c r="K306" s="11"/>
      <c r="L306" s="11"/>
      <c r="M306" s="11"/>
      <c r="O306" s="311"/>
      <c r="P306" s="10"/>
      <c r="Q306" s="31"/>
      <c r="R306" s="31"/>
      <c r="S306" s="31"/>
      <c r="V306"/>
      <c r="W306"/>
      <c r="X306" s="31"/>
      <c r="Y306"/>
    </row>
    <row r="307" spans="2:33">
      <c r="J307" s="12"/>
      <c r="K307" s="11"/>
      <c r="L307" s="11"/>
      <c r="M307" s="11"/>
      <c r="O307" s="311"/>
      <c r="P307" s="10"/>
      <c r="Q307" s="31"/>
      <c r="R307" s="31"/>
      <c r="S307" s="31"/>
      <c r="V307"/>
      <c r="W307"/>
      <c r="X307" s="31"/>
      <c r="Y307"/>
    </row>
    <row r="308" spans="2:33">
      <c r="J308" s="12"/>
      <c r="K308" s="11"/>
      <c r="L308" s="11"/>
      <c r="M308" s="11"/>
      <c r="O308" s="311"/>
      <c r="P308" s="10"/>
      <c r="Q308" s="31"/>
      <c r="R308" s="31"/>
      <c r="S308" s="31"/>
      <c r="V308"/>
      <c r="W308"/>
      <c r="X308" s="31"/>
      <c r="Y308"/>
    </row>
    <row r="309" spans="2:33">
      <c r="J309" s="12"/>
      <c r="K309" s="11"/>
      <c r="L309" s="11"/>
      <c r="M309" s="11"/>
      <c r="O309" s="311"/>
      <c r="P309" s="10"/>
      <c r="Q309" s="31"/>
      <c r="R309" s="31"/>
      <c r="S309" s="31"/>
      <c r="V309"/>
      <c r="W309"/>
      <c r="X309" s="31"/>
      <c r="Y309"/>
    </row>
    <row r="310" spans="2:33">
      <c r="J310" s="12"/>
      <c r="K310" s="11"/>
      <c r="L310" s="11"/>
      <c r="M310" s="11"/>
      <c r="O310" s="311"/>
      <c r="P310" s="10"/>
      <c r="Q310" s="31"/>
      <c r="R310" s="31"/>
      <c r="S310" s="31"/>
      <c r="V310"/>
      <c r="W310"/>
      <c r="X310" s="31"/>
      <c r="Y310"/>
    </row>
    <row r="311" spans="2:33">
      <c r="J311" s="12"/>
      <c r="K311" s="11"/>
      <c r="L311" s="11"/>
      <c r="M311" s="11"/>
      <c r="O311" s="311"/>
      <c r="P311" s="10"/>
      <c r="Q311" s="31"/>
      <c r="R311" s="31"/>
      <c r="S311" s="31"/>
      <c r="V311"/>
      <c r="W311"/>
      <c r="X311" s="31"/>
      <c r="Y311"/>
    </row>
    <row r="312" spans="2:33">
      <c r="J312" s="12"/>
      <c r="K312" s="11"/>
      <c r="L312" s="11"/>
      <c r="M312" s="11"/>
      <c r="O312" s="311"/>
      <c r="P312" s="10"/>
      <c r="Q312" s="31"/>
      <c r="R312" s="31"/>
      <c r="S312" s="31"/>
      <c r="V312"/>
      <c r="W312"/>
      <c r="X312" s="31"/>
      <c r="Y312"/>
    </row>
    <row r="313" spans="2:33" s="2" customFormat="1">
      <c r="B313"/>
      <c r="C313"/>
      <c r="D313"/>
      <c r="E313" s="9"/>
      <c r="F313" s="264"/>
      <c r="G313" s="8"/>
      <c r="H313" s="5"/>
      <c r="I313" s="284"/>
      <c r="J313" s="12"/>
      <c r="K313" s="11"/>
      <c r="L313" s="11"/>
      <c r="M313" s="11"/>
      <c r="N313" s="310"/>
      <c r="O313" s="311"/>
      <c r="P313" s="10"/>
      <c r="Q313" s="31"/>
      <c r="R313" s="31"/>
      <c r="S313" s="31"/>
      <c r="T313" s="3"/>
      <c r="U313" s="3"/>
      <c r="V313"/>
      <c r="W313"/>
      <c r="X313" s="31"/>
      <c r="Y313"/>
      <c r="AD313" s="1"/>
      <c r="AE313"/>
      <c r="AF313"/>
      <c r="AG313"/>
    </row>
    <row r="314" spans="2:33" s="2" customFormat="1">
      <c r="B314"/>
      <c r="C314"/>
      <c r="D314"/>
      <c r="E314" s="9"/>
      <c r="F314" s="264"/>
      <c r="G314" s="8"/>
      <c r="H314" s="5"/>
      <c r="I314" s="284"/>
      <c r="J314" s="12"/>
      <c r="K314" s="11"/>
      <c r="L314" s="11"/>
      <c r="M314" s="11"/>
      <c r="N314" s="310"/>
      <c r="O314" s="311"/>
      <c r="P314" s="10"/>
      <c r="Q314" s="31"/>
      <c r="R314" s="31"/>
      <c r="S314" s="31"/>
      <c r="T314" s="3"/>
      <c r="U314" s="3"/>
      <c r="V314"/>
      <c r="W314"/>
      <c r="X314" s="31"/>
      <c r="Y314"/>
      <c r="AD314" s="1"/>
      <c r="AE314"/>
      <c r="AF314"/>
      <c r="AG314"/>
    </row>
    <row r="315" spans="2:33" s="2" customFormat="1">
      <c r="B315"/>
      <c r="C315"/>
      <c r="D315"/>
      <c r="E315" s="9"/>
      <c r="F315" s="264"/>
      <c r="G315" s="8"/>
      <c r="H315" s="5"/>
      <c r="I315" s="284"/>
      <c r="J315" s="12"/>
      <c r="K315" s="11"/>
      <c r="L315" s="11"/>
      <c r="M315" s="11"/>
      <c r="N315" s="310"/>
      <c r="O315" s="311"/>
      <c r="P315" s="10"/>
      <c r="Q315" s="31"/>
      <c r="R315" s="31"/>
      <c r="S315" s="31"/>
      <c r="T315" s="3"/>
      <c r="U315" s="3"/>
      <c r="V315"/>
      <c r="W315"/>
      <c r="X315" s="31"/>
      <c r="Y315"/>
      <c r="AD315" s="1"/>
      <c r="AE315"/>
      <c r="AF315"/>
      <c r="AG315"/>
    </row>
    <row r="316" spans="2:33" s="2" customFormat="1">
      <c r="B316"/>
      <c r="C316"/>
      <c r="D316"/>
      <c r="E316" s="9"/>
      <c r="F316" s="264"/>
      <c r="G316" s="8"/>
      <c r="H316" s="5"/>
      <c r="I316" s="284"/>
      <c r="J316" s="12"/>
      <c r="K316" s="11"/>
      <c r="L316" s="11"/>
      <c r="M316" s="11"/>
      <c r="N316" s="310"/>
      <c r="O316" s="311"/>
      <c r="P316" s="10"/>
      <c r="Q316" s="31"/>
      <c r="R316" s="31"/>
      <c r="S316" s="31"/>
      <c r="T316" s="3"/>
      <c r="U316" s="3"/>
      <c r="V316"/>
      <c r="W316"/>
      <c r="X316" s="31"/>
      <c r="Y316"/>
      <c r="AD316" s="1"/>
      <c r="AE316"/>
      <c r="AF316"/>
      <c r="AG316"/>
    </row>
    <row r="317" spans="2:33" s="2" customFormat="1">
      <c r="B317"/>
      <c r="C317"/>
      <c r="D317"/>
      <c r="E317" s="9"/>
      <c r="F317" s="264"/>
      <c r="G317" s="8"/>
      <c r="H317" s="5"/>
      <c r="I317" s="284"/>
      <c r="J317" s="12"/>
      <c r="K317" s="11"/>
      <c r="L317" s="11"/>
      <c r="M317" s="11"/>
      <c r="N317" s="310"/>
      <c r="O317" s="311"/>
      <c r="P317" s="10"/>
      <c r="Q317" s="31"/>
      <c r="R317" s="31"/>
      <c r="S317" s="31"/>
      <c r="T317" s="3"/>
      <c r="U317" s="3"/>
      <c r="V317"/>
      <c r="W317"/>
      <c r="X317" s="31"/>
      <c r="Y317"/>
      <c r="AD317" s="1"/>
      <c r="AE317"/>
      <c r="AF317"/>
      <c r="AG317"/>
    </row>
    <row r="318" spans="2:33" s="2" customFormat="1">
      <c r="B318"/>
      <c r="C318"/>
      <c r="D318"/>
      <c r="E318" s="9"/>
      <c r="F318" s="264"/>
      <c r="G318" s="8"/>
      <c r="H318" s="5"/>
      <c r="I318" s="284"/>
      <c r="J318" s="12"/>
      <c r="K318" s="11"/>
      <c r="L318" s="11"/>
      <c r="M318" s="11"/>
      <c r="N318" s="310"/>
      <c r="O318" s="311"/>
      <c r="P318" s="10"/>
      <c r="Q318" s="31"/>
      <c r="R318" s="31"/>
      <c r="S318" s="31"/>
      <c r="T318" s="3"/>
      <c r="U318" s="3"/>
      <c r="V318"/>
      <c r="W318"/>
      <c r="X318" s="31"/>
      <c r="Y318"/>
      <c r="AD318" s="1"/>
      <c r="AE318"/>
      <c r="AF318"/>
      <c r="AG318"/>
    </row>
    <row r="319" spans="2:33" s="2" customFormat="1">
      <c r="B319"/>
      <c r="C319"/>
      <c r="D319"/>
      <c r="E319" s="9"/>
      <c r="F319" s="264"/>
      <c r="G319" s="8"/>
      <c r="H319" s="5"/>
      <c r="I319" s="284"/>
      <c r="J319" s="12"/>
      <c r="K319" s="11"/>
      <c r="L319" s="11"/>
      <c r="M319" s="11"/>
      <c r="N319" s="310"/>
      <c r="O319" s="311"/>
      <c r="P319" s="10"/>
      <c r="Q319" s="31"/>
      <c r="R319" s="31"/>
      <c r="S319" s="31"/>
      <c r="T319" s="3"/>
      <c r="U319" s="3"/>
      <c r="V319"/>
      <c r="W319"/>
      <c r="X319" s="31"/>
      <c r="Y319"/>
      <c r="AD319" s="1"/>
      <c r="AE319"/>
      <c r="AF319"/>
      <c r="AG319"/>
    </row>
    <row r="320" spans="2:33" s="2" customFormat="1">
      <c r="B320"/>
      <c r="C320"/>
      <c r="D320"/>
      <c r="E320" s="9"/>
      <c r="F320" s="264"/>
      <c r="G320" s="8"/>
      <c r="H320" s="5"/>
      <c r="I320" s="284"/>
      <c r="J320" s="12"/>
      <c r="K320" s="11"/>
      <c r="L320" s="11"/>
      <c r="M320" s="11"/>
      <c r="N320" s="310"/>
      <c r="O320" s="311"/>
      <c r="P320" s="10"/>
      <c r="Q320" s="31"/>
      <c r="R320" s="31"/>
      <c r="S320" s="31"/>
      <c r="T320" s="3"/>
      <c r="U320" s="3"/>
      <c r="V320"/>
      <c r="W320"/>
      <c r="X320" s="31"/>
      <c r="Y320"/>
      <c r="AD320" s="1"/>
      <c r="AE320"/>
      <c r="AF320"/>
      <c r="AG320"/>
    </row>
    <row r="321" spans="2:33" s="2" customFormat="1">
      <c r="B321"/>
      <c r="C321"/>
      <c r="D321"/>
      <c r="E321" s="9"/>
      <c r="F321" s="264"/>
      <c r="G321" s="8"/>
      <c r="H321" s="5"/>
      <c r="I321" s="284"/>
      <c r="J321" s="12"/>
      <c r="K321" s="11"/>
      <c r="L321" s="11"/>
      <c r="M321" s="11"/>
      <c r="N321" s="310"/>
      <c r="O321" s="311"/>
      <c r="P321" s="10"/>
      <c r="Q321" s="31"/>
      <c r="R321" s="31"/>
      <c r="S321" s="31"/>
      <c r="T321" s="3"/>
      <c r="U321" s="3"/>
      <c r="V321"/>
      <c r="W321"/>
      <c r="X321" s="31"/>
      <c r="Y321"/>
      <c r="AD321" s="1"/>
      <c r="AE321"/>
      <c r="AF321"/>
      <c r="AG321"/>
    </row>
    <row r="322" spans="2:33" s="2" customFormat="1">
      <c r="B322"/>
      <c r="C322"/>
      <c r="D322"/>
      <c r="E322" s="9"/>
      <c r="F322" s="264"/>
      <c r="G322" s="8"/>
      <c r="H322" s="5"/>
      <c r="I322" s="284"/>
      <c r="J322" s="12"/>
      <c r="K322" s="11"/>
      <c r="L322" s="11"/>
      <c r="M322" s="11"/>
      <c r="N322" s="310"/>
      <c r="O322" s="311"/>
      <c r="P322" s="10"/>
      <c r="Q322" s="31"/>
      <c r="R322" s="31"/>
      <c r="S322" s="31"/>
      <c r="T322" s="3"/>
      <c r="U322" s="3"/>
      <c r="V322"/>
      <c r="W322"/>
      <c r="X322" s="31"/>
      <c r="Y322"/>
      <c r="AD322" s="1"/>
      <c r="AE322"/>
      <c r="AF322"/>
      <c r="AG322"/>
    </row>
    <row r="323" spans="2:33" s="2" customFormat="1">
      <c r="B323"/>
      <c r="C323"/>
      <c r="D323"/>
      <c r="E323" s="9"/>
      <c r="F323" s="264"/>
      <c r="G323" s="8"/>
      <c r="H323" s="5"/>
      <c r="I323" s="284"/>
      <c r="J323" s="12"/>
      <c r="K323" s="11"/>
      <c r="L323" s="11"/>
      <c r="M323" s="11"/>
      <c r="N323" s="310"/>
      <c r="O323" s="311"/>
      <c r="P323" s="10"/>
      <c r="Q323" s="31"/>
      <c r="R323" s="31"/>
      <c r="S323" s="31"/>
      <c r="T323" s="3"/>
      <c r="U323" s="3"/>
      <c r="V323"/>
      <c r="W323"/>
      <c r="X323" s="31"/>
      <c r="Y323"/>
      <c r="AD323" s="1"/>
      <c r="AE323"/>
      <c r="AF323"/>
      <c r="AG323"/>
    </row>
    <row r="324" spans="2:33" s="2" customFormat="1">
      <c r="B324"/>
      <c r="C324"/>
      <c r="D324"/>
      <c r="E324" s="9"/>
      <c r="F324" s="264"/>
      <c r="G324" s="8"/>
      <c r="H324" s="5"/>
      <c r="I324" s="284"/>
      <c r="J324" s="12"/>
      <c r="K324" s="11"/>
      <c r="L324" s="11"/>
      <c r="M324" s="11"/>
      <c r="N324" s="310"/>
      <c r="O324" s="311"/>
      <c r="P324" s="10"/>
      <c r="Q324" s="31"/>
      <c r="R324" s="31"/>
      <c r="S324" s="31"/>
      <c r="T324" s="3"/>
      <c r="U324" s="3"/>
      <c r="V324"/>
      <c r="W324"/>
      <c r="X324" s="31"/>
      <c r="Y324"/>
      <c r="AD324" s="1"/>
      <c r="AE324"/>
      <c r="AF324"/>
      <c r="AG324"/>
    </row>
    <row r="325" spans="2:33" s="2" customFormat="1">
      <c r="B325"/>
      <c r="C325"/>
      <c r="D325"/>
      <c r="E325" s="9"/>
      <c r="F325" s="264"/>
      <c r="G325" s="8"/>
      <c r="H325" s="5"/>
      <c r="I325" s="284"/>
      <c r="J325" s="12"/>
      <c r="K325" s="11"/>
      <c r="L325" s="11"/>
      <c r="M325" s="11"/>
      <c r="N325" s="310"/>
      <c r="O325" s="311"/>
      <c r="P325" s="10"/>
      <c r="Q325" s="31"/>
      <c r="R325" s="31"/>
      <c r="S325" s="31"/>
      <c r="T325" s="3"/>
      <c r="U325" s="3"/>
      <c r="V325"/>
      <c r="W325"/>
      <c r="X325" s="31"/>
      <c r="Y325"/>
      <c r="AD325" s="1"/>
      <c r="AE325"/>
      <c r="AF325"/>
      <c r="AG325"/>
    </row>
    <row r="326" spans="2:33" s="2" customFormat="1">
      <c r="B326"/>
      <c r="C326"/>
      <c r="D326"/>
      <c r="E326" s="9"/>
      <c r="F326" s="264"/>
      <c r="G326" s="8"/>
      <c r="H326" s="5"/>
      <c r="I326" s="284"/>
      <c r="J326" s="12"/>
      <c r="K326" s="11"/>
      <c r="L326" s="11"/>
      <c r="M326" s="11"/>
      <c r="N326" s="310"/>
      <c r="O326" s="310"/>
      <c r="P326" s="10"/>
      <c r="Q326"/>
      <c r="R326"/>
      <c r="S326"/>
      <c r="T326" s="3"/>
      <c r="U326" s="3"/>
      <c r="V326"/>
      <c r="W326"/>
      <c r="X326" s="31"/>
      <c r="Y326" s="31"/>
      <c r="AD326" s="1"/>
      <c r="AE326"/>
      <c r="AF326"/>
      <c r="AG326"/>
    </row>
    <row r="327" spans="2:33" s="2" customFormat="1">
      <c r="B327"/>
      <c r="C327"/>
      <c r="D327"/>
      <c r="E327" s="9"/>
      <c r="F327" s="264"/>
      <c r="G327" s="8"/>
      <c r="H327" s="5"/>
      <c r="I327" s="284"/>
      <c r="J327" s="12"/>
      <c r="K327" s="11"/>
      <c r="L327" s="11"/>
      <c r="M327" s="11"/>
      <c r="N327" s="310"/>
      <c r="O327" s="310"/>
      <c r="P327" s="10"/>
      <c r="Q327"/>
      <c r="R327"/>
      <c r="S327"/>
      <c r="T327" s="3"/>
      <c r="U327" s="3"/>
      <c r="V327"/>
      <c r="W327"/>
      <c r="X327"/>
      <c r="Y327"/>
      <c r="AD327" s="1"/>
      <c r="AE327"/>
      <c r="AF327"/>
      <c r="AG327"/>
    </row>
    <row r="328" spans="2:33" s="2" customFormat="1" ht="15.6">
      <c r="B328"/>
      <c r="C328"/>
      <c r="D328"/>
      <c r="E328" s="30"/>
      <c r="F328" s="265"/>
      <c r="G328" s="266"/>
      <c r="H328" s="267"/>
      <c r="I328" s="284"/>
      <c r="J328" s="12"/>
      <c r="K328" s="11"/>
      <c r="L328" s="11"/>
      <c r="M328" s="11"/>
      <c r="N328" s="310"/>
      <c r="O328" s="310"/>
      <c r="P328" s="10"/>
      <c r="Q328"/>
      <c r="R328"/>
      <c r="S328"/>
      <c r="T328" s="3"/>
      <c r="U328" s="3"/>
      <c r="V328"/>
      <c r="W328"/>
      <c r="X328"/>
      <c r="Y328"/>
      <c r="AD328" s="1"/>
      <c r="AE328"/>
      <c r="AF328"/>
      <c r="AG328"/>
    </row>
    <row r="329" spans="2:33" s="2" customFormat="1">
      <c r="B329" s="25"/>
      <c r="C329"/>
      <c r="D329"/>
      <c r="E329" s="9"/>
      <c r="F329" s="264"/>
      <c r="G329" s="268"/>
      <c r="H329" s="269"/>
      <c r="I329" s="285"/>
      <c r="J329" s="12"/>
      <c r="K329" s="13"/>
      <c r="L329" s="13"/>
      <c r="M329" s="13"/>
      <c r="N329" s="310"/>
      <c r="O329" s="312"/>
      <c r="P329" s="10"/>
      <c r="Q329" s="14"/>
      <c r="R329" s="14"/>
      <c r="S329" s="14"/>
      <c r="T329" s="29"/>
      <c r="U329" s="20"/>
      <c r="V329">
        <v>80</v>
      </c>
      <c r="W329"/>
      <c r="X329"/>
      <c r="Y329"/>
      <c r="AD329" s="1"/>
      <c r="AE329"/>
      <c r="AF329"/>
      <c r="AG329"/>
    </row>
    <row r="330" spans="2:33" s="2" customFormat="1">
      <c r="B330" s="25"/>
      <c r="C330"/>
      <c r="D330"/>
      <c r="E330" s="9"/>
      <c r="F330" s="264"/>
      <c r="G330" s="268"/>
      <c r="H330" s="269"/>
      <c r="I330" s="285"/>
      <c r="J330" s="12"/>
      <c r="K330" s="13"/>
      <c r="L330" s="13"/>
      <c r="M330" s="13"/>
      <c r="N330" s="310"/>
      <c r="O330" s="312"/>
      <c r="P330" s="10"/>
      <c r="Q330" s="14"/>
      <c r="R330" s="14"/>
      <c r="S330" s="14"/>
      <c r="T330" s="29"/>
      <c r="U330" s="20"/>
      <c r="V330">
        <v>24.1</v>
      </c>
      <c r="W330"/>
      <c r="X330"/>
      <c r="Y330"/>
      <c r="AD330" s="1"/>
      <c r="AE330"/>
      <c r="AF330"/>
      <c r="AG330"/>
    </row>
    <row r="331" spans="2:33" s="2" customFormat="1">
      <c r="B331" s="25"/>
      <c r="C331"/>
      <c r="D331"/>
      <c r="E331" s="9"/>
      <c r="F331" s="264"/>
      <c r="G331" s="268"/>
      <c r="H331" s="269"/>
      <c r="I331" s="285"/>
      <c r="J331" s="12"/>
      <c r="K331" s="13"/>
      <c r="L331" s="13"/>
      <c r="M331" s="13"/>
      <c r="N331" s="310"/>
      <c r="O331" s="312"/>
      <c r="P331" s="10"/>
      <c r="Q331" s="14"/>
      <c r="R331" s="14"/>
      <c r="S331" s="14"/>
      <c r="T331" s="29"/>
      <c r="U331" s="20"/>
      <c r="V331">
        <v>827.13</v>
      </c>
      <c r="W331"/>
      <c r="X331"/>
      <c r="Y331"/>
      <c r="AD331" s="1"/>
      <c r="AE331"/>
      <c r="AF331"/>
      <c r="AG331"/>
    </row>
    <row r="332" spans="2:33" s="2" customFormat="1">
      <c r="B332" s="25"/>
      <c r="C332"/>
      <c r="D332"/>
      <c r="E332" s="9"/>
      <c r="F332" s="264"/>
      <c r="G332" s="268"/>
      <c r="H332" s="269"/>
      <c r="I332" s="285"/>
      <c r="J332" s="12"/>
      <c r="K332" s="13"/>
      <c r="L332" s="13"/>
      <c r="M332" s="13"/>
      <c r="N332" s="310"/>
      <c r="O332" s="312"/>
      <c r="P332" s="10"/>
      <c r="Q332" s="14"/>
      <c r="R332" s="14"/>
      <c r="S332" s="14"/>
      <c r="T332" s="29"/>
      <c r="U332" s="20"/>
      <c r="V332" s="25">
        <v>1</v>
      </c>
      <c r="W332"/>
      <c r="X332"/>
      <c r="Y332"/>
      <c r="AD332" s="1"/>
      <c r="AE332"/>
      <c r="AF332"/>
      <c r="AG332"/>
    </row>
    <row r="333" spans="2:33" s="2" customFormat="1">
      <c r="B333" s="25"/>
      <c r="C333"/>
      <c r="D333"/>
      <c r="E333" s="9"/>
      <c r="F333" s="264"/>
      <c r="G333" s="268"/>
      <c r="H333" s="269"/>
      <c r="I333" s="285"/>
      <c r="J333" s="12"/>
      <c r="K333" s="13"/>
      <c r="L333" s="13"/>
      <c r="M333" s="13"/>
      <c r="N333" s="310"/>
      <c r="O333" s="312"/>
      <c r="P333" s="10"/>
      <c r="Q333" s="14"/>
      <c r="R333" s="14"/>
      <c r="S333" s="14"/>
      <c r="T333" s="29"/>
      <c r="U333" s="20"/>
      <c r="V333" s="25">
        <v>7</v>
      </c>
      <c r="W333"/>
      <c r="X333"/>
      <c r="Y333"/>
      <c r="AD333" s="1"/>
      <c r="AE333"/>
      <c r="AF333"/>
      <c r="AG333"/>
    </row>
    <row r="334" spans="2:33" s="2" customFormat="1">
      <c r="B334" s="25"/>
      <c r="C334"/>
      <c r="D334"/>
      <c r="E334" s="9"/>
      <c r="F334" s="264"/>
      <c r="G334" s="268"/>
      <c r="H334" s="269"/>
      <c r="I334" s="285"/>
      <c r="J334" s="12"/>
      <c r="K334" s="13"/>
      <c r="L334" s="13"/>
      <c r="M334" s="13"/>
      <c r="N334" s="310"/>
      <c r="O334" s="312"/>
      <c r="P334" s="10"/>
      <c r="Q334" s="14"/>
      <c r="R334" s="14"/>
      <c r="S334" s="14"/>
      <c r="T334" s="29"/>
      <c r="U334" s="20"/>
      <c r="V334" s="25">
        <v>1</v>
      </c>
      <c r="W334"/>
      <c r="X334"/>
      <c r="Y334"/>
      <c r="AD334" s="1"/>
      <c r="AE334"/>
      <c r="AF334"/>
      <c r="AG334"/>
    </row>
    <row r="335" spans="2:33" s="2" customFormat="1">
      <c r="B335" s="25"/>
      <c r="C335"/>
      <c r="D335"/>
      <c r="E335" s="9"/>
      <c r="F335" s="264"/>
      <c r="G335" s="268"/>
      <c r="H335" s="269"/>
      <c r="I335" s="285"/>
      <c r="J335" s="12"/>
      <c r="K335" s="13"/>
      <c r="L335" s="13"/>
      <c r="M335" s="13"/>
      <c r="N335" s="310"/>
      <c r="O335" s="312"/>
      <c r="P335" s="10"/>
      <c r="Q335" s="14"/>
      <c r="R335" s="14"/>
      <c r="S335" s="14"/>
      <c r="T335" s="29"/>
      <c r="U335" s="20"/>
      <c r="V335" s="25">
        <v>1</v>
      </c>
      <c r="W335"/>
      <c r="X335"/>
      <c r="Y335"/>
      <c r="AD335" s="1"/>
      <c r="AE335"/>
      <c r="AF335"/>
      <c r="AG335"/>
    </row>
    <row r="336" spans="2:33" s="2" customFormat="1">
      <c r="B336" s="25"/>
      <c r="C336"/>
      <c r="D336"/>
      <c r="E336" s="9"/>
      <c r="F336" s="264"/>
      <c r="G336" s="268"/>
      <c r="H336" s="269"/>
      <c r="I336" s="285"/>
      <c r="J336" s="12"/>
      <c r="K336" s="13"/>
      <c r="L336" s="13"/>
      <c r="M336" s="13"/>
      <c r="N336" s="310"/>
      <c r="O336" s="312"/>
      <c r="P336" s="10"/>
      <c r="Q336" s="14"/>
      <c r="R336" s="14"/>
      <c r="S336" s="14"/>
      <c r="T336" s="29"/>
      <c r="U336" s="20"/>
      <c r="V336" s="25">
        <v>1</v>
      </c>
      <c r="W336"/>
      <c r="X336"/>
      <c r="Y336"/>
      <c r="AD336" s="1"/>
      <c r="AE336"/>
      <c r="AF336"/>
      <c r="AG336"/>
    </row>
    <row r="337" spans="2:33" s="2" customFormat="1">
      <c r="B337" s="25"/>
      <c r="C337"/>
      <c r="D337"/>
      <c r="E337" s="9"/>
      <c r="F337" s="264"/>
      <c r="G337" s="268"/>
      <c r="H337" s="269"/>
      <c r="I337" s="285"/>
      <c r="J337" s="12"/>
      <c r="K337" s="13"/>
      <c r="L337" s="13"/>
      <c r="M337" s="13"/>
      <c r="N337" s="310"/>
      <c r="O337" s="312"/>
      <c r="P337" s="10"/>
      <c r="Q337" s="14"/>
      <c r="R337" s="14"/>
      <c r="S337" s="14"/>
      <c r="T337" s="29"/>
      <c r="U337" s="20"/>
      <c r="V337" s="25">
        <v>1</v>
      </c>
      <c r="W337"/>
      <c r="X337"/>
      <c r="Y337"/>
      <c r="AD337" s="1"/>
      <c r="AE337"/>
      <c r="AF337"/>
      <c r="AG337"/>
    </row>
    <row r="338" spans="2:33" s="2" customFormat="1">
      <c r="B338" s="25"/>
      <c r="C338"/>
      <c r="D338"/>
      <c r="E338" s="9"/>
      <c r="F338" s="264"/>
      <c r="G338" s="268"/>
      <c r="H338" s="269"/>
      <c r="I338" s="285"/>
      <c r="J338" s="12"/>
      <c r="K338" s="13"/>
      <c r="L338" s="13"/>
      <c r="M338" s="13"/>
      <c r="N338" s="310"/>
      <c r="O338" s="312"/>
      <c r="P338" s="10"/>
      <c r="Q338" s="14"/>
      <c r="R338" s="14"/>
      <c r="S338" s="14"/>
      <c r="T338" s="29"/>
      <c r="U338" s="20"/>
      <c r="V338" s="25">
        <v>1</v>
      </c>
      <c r="W338"/>
      <c r="X338"/>
      <c r="Y338"/>
      <c r="AD338" s="1"/>
      <c r="AE338"/>
      <c r="AF338"/>
      <c r="AG338"/>
    </row>
    <row r="339" spans="2:33" s="2" customFormat="1">
      <c r="B339" s="25"/>
      <c r="C339"/>
      <c r="D339"/>
      <c r="E339" s="9"/>
      <c r="F339" s="264"/>
      <c r="G339" s="268"/>
      <c r="H339" s="269"/>
      <c r="I339" s="285"/>
      <c r="J339" s="12"/>
      <c r="K339" s="13"/>
      <c r="L339" s="13"/>
      <c r="M339" s="13"/>
      <c r="N339" s="310"/>
      <c r="O339" s="312"/>
      <c r="P339" s="10"/>
      <c r="Q339" s="14"/>
      <c r="R339" s="14"/>
      <c r="S339" s="14"/>
      <c r="T339" s="29"/>
      <c r="U339" s="20"/>
      <c r="V339" s="25">
        <v>1</v>
      </c>
      <c r="W339"/>
      <c r="X339"/>
      <c r="Y339"/>
      <c r="AD339" s="1"/>
      <c r="AE339"/>
      <c r="AF339"/>
      <c r="AG339"/>
    </row>
    <row r="340" spans="2:33" s="2" customFormat="1">
      <c r="B340" s="25"/>
      <c r="C340"/>
      <c r="D340"/>
      <c r="E340" s="9"/>
      <c r="F340" s="264"/>
      <c r="G340" s="268"/>
      <c r="H340" s="269"/>
      <c r="I340" s="285"/>
      <c r="J340" s="12"/>
      <c r="K340" s="13"/>
      <c r="L340" s="13"/>
      <c r="M340" s="13"/>
      <c r="N340" s="310"/>
      <c r="O340" s="312"/>
      <c r="P340" s="10"/>
      <c r="Q340" s="14"/>
      <c r="R340" s="14"/>
      <c r="S340" s="14"/>
      <c r="T340" s="29"/>
      <c r="U340" s="20"/>
      <c r="V340" s="25">
        <v>1</v>
      </c>
      <c r="W340"/>
      <c r="X340"/>
      <c r="Y340"/>
      <c r="AD340" s="1"/>
      <c r="AE340"/>
      <c r="AF340"/>
      <c r="AG340"/>
    </row>
    <row r="341" spans="2:33" s="2" customFormat="1" ht="15.6">
      <c r="B341" s="25"/>
      <c r="C341"/>
      <c r="D341"/>
      <c r="E341" s="28"/>
      <c r="F341" s="270"/>
      <c r="G341" s="271"/>
      <c r="H341" s="267"/>
      <c r="I341" s="285"/>
      <c r="J341" s="12"/>
      <c r="K341" s="13"/>
      <c r="L341" s="13"/>
      <c r="M341" s="13"/>
      <c r="N341" s="310"/>
      <c r="O341" s="312"/>
      <c r="P341" s="10"/>
      <c r="Q341" s="14"/>
      <c r="R341" s="14"/>
      <c r="S341" s="14"/>
      <c r="T341" s="3"/>
      <c r="U341" s="20"/>
      <c r="V341"/>
      <c r="W341"/>
      <c r="X341"/>
      <c r="Y341"/>
      <c r="AD341" s="1"/>
      <c r="AE341"/>
      <c r="AF341"/>
      <c r="AG341"/>
    </row>
    <row r="342" spans="2:33" s="2" customFormat="1">
      <c r="B342" s="25"/>
      <c r="C342"/>
      <c r="D342"/>
      <c r="E342" s="9"/>
      <c r="F342" s="264"/>
      <c r="G342" s="268"/>
      <c r="H342" s="267"/>
      <c r="I342" s="285"/>
      <c r="J342" s="12"/>
      <c r="K342" s="13"/>
      <c r="L342" s="13"/>
      <c r="M342" s="13"/>
      <c r="N342" s="310"/>
      <c r="O342" s="312"/>
      <c r="P342" s="10"/>
      <c r="Q342" s="14"/>
      <c r="R342" s="14"/>
      <c r="S342" s="14"/>
      <c r="T342" s="3"/>
      <c r="U342" s="20"/>
      <c r="V342"/>
      <c r="W342"/>
      <c r="X342"/>
      <c r="Y342"/>
      <c r="AD342" s="1"/>
      <c r="AE342"/>
      <c r="AF342"/>
      <c r="AG342"/>
    </row>
    <row r="343" spans="2:33" s="2" customFormat="1">
      <c r="B343" s="25"/>
      <c r="C343"/>
      <c r="D343"/>
      <c r="E343" s="9"/>
      <c r="F343" s="264"/>
      <c r="G343" s="268"/>
      <c r="H343" s="267"/>
      <c r="I343" s="285"/>
      <c r="J343" s="12"/>
      <c r="K343" s="13"/>
      <c r="L343" s="13"/>
      <c r="M343" s="13"/>
      <c r="N343" s="310"/>
      <c r="O343" s="312"/>
      <c r="P343" s="10"/>
      <c r="Q343" s="14"/>
      <c r="R343" s="14"/>
      <c r="S343" s="14"/>
      <c r="T343" s="3"/>
      <c r="U343" s="3"/>
      <c r="V343"/>
      <c r="W343" s="14"/>
      <c r="X343"/>
      <c r="Y343"/>
      <c r="AD343" s="1"/>
      <c r="AE343"/>
      <c r="AF343"/>
      <c r="AG343"/>
    </row>
    <row r="344" spans="2:33" s="2" customFormat="1">
      <c r="B344" s="25"/>
      <c r="C344"/>
      <c r="D344"/>
      <c r="E344" s="9"/>
      <c r="F344" s="264"/>
      <c r="G344" s="268"/>
      <c r="H344" s="267"/>
      <c r="I344" s="285"/>
      <c r="J344" s="12"/>
      <c r="K344" s="13"/>
      <c r="L344" s="13"/>
      <c r="M344" s="13"/>
      <c r="N344" s="310"/>
      <c r="O344" s="312"/>
      <c r="P344" s="10"/>
      <c r="Q344" s="14"/>
      <c r="R344" s="14"/>
      <c r="S344" s="14"/>
      <c r="T344" s="3"/>
      <c r="U344" s="3"/>
      <c r="V344"/>
      <c r="W344" s="14"/>
      <c r="X344"/>
      <c r="Y344"/>
      <c r="AD344" s="1"/>
      <c r="AE344"/>
      <c r="AF344"/>
      <c r="AG344"/>
    </row>
    <row r="345" spans="2:33" s="2" customFormat="1">
      <c r="B345" s="25"/>
      <c r="C345"/>
      <c r="D345"/>
      <c r="E345" s="9"/>
      <c r="F345" s="264"/>
      <c r="G345" s="268"/>
      <c r="H345" s="267"/>
      <c r="I345" s="23"/>
      <c r="J345" s="22"/>
      <c r="K345" s="21"/>
      <c r="L345" s="21"/>
      <c r="M345" s="21"/>
      <c r="N345" s="310"/>
      <c r="O345" s="312"/>
      <c r="P345" s="10"/>
      <c r="Q345" s="14"/>
      <c r="R345" s="14"/>
      <c r="S345" s="14"/>
      <c r="T345" s="27"/>
      <c r="U345" s="3"/>
      <c r="V345" s="19">
        <v>470</v>
      </c>
      <c r="W345"/>
      <c r="X345"/>
      <c r="Y345"/>
      <c r="AD345" s="1"/>
      <c r="AE345"/>
      <c r="AF345"/>
      <c r="AG345"/>
    </row>
    <row r="346" spans="2:33" s="2" customFormat="1">
      <c r="B346" s="25"/>
      <c r="C346"/>
      <c r="D346"/>
      <c r="E346" s="9"/>
      <c r="F346" s="264"/>
      <c r="G346" s="268"/>
      <c r="H346" s="267"/>
      <c r="I346" s="23"/>
      <c r="J346" s="22"/>
      <c r="K346" s="21"/>
      <c r="L346" s="21"/>
      <c r="M346" s="21"/>
      <c r="N346" s="310"/>
      <c r="O346" s="312"/>
      <c r="P346" s="10"/>
      <c r="Q346" s="14"/>
      <c r="R346" s="14"/>
      <c r="S346" s="14"/>
      <c r="T346" s="27"/>
      <c r="U346" s="3"/>
      <c r="V346" s="19">
        <v>88.5</v>
      </c>
      <c r="W346"/>
      <c r="X346"/>
      <c r="Y346"/>
      <c r="AD346" s="1"/>
      <c r="AE346"/>
      <c r="AF346"/>
      <c r="AG346"/>
    </row>
    <row r="347" spans="2:33" s="2" customFormat="1">
      <c r="B347" s="25"/>
      <c r="C347"/>
      <c r="D347"/>
      <c r="E347" s="9"/>
      <c r="F347" s="264"/>
      <c r="G347" s="268"/>
      <c r="H347" s="267"/>
      <c r="I347" s="23"/>
      <c r="J347" s="22"/>
      <c r="K347" s="21"/>
      <c r="L347" s="21"/>
      <c r="M347" s="21"/>
      <c r="N347" s="310"/>
      <c r="O347" s="312"/>
      <c r="P347" s="10"/>
      <c r="Q347" s="14"/>
      <c r="R347" s="14"/>
      <c r="S347" s="14"/>
      <c r="T347" s="27"/>
      <c r="U347" s="3"/>
      <c r="V347" s="19">
        <v>61.5</v>
      </c>
      <c r="W347"/>
      <c r="X347"/>
      <c r="Y347"/>
      <c r="AD347" s="1"/>
      <c r="AE347"/>
      <c r="AF347"/>
      <c r="AG347"/>
    </row>
    <row r="348" spans="2:33" s="2" customFormat="1">
      <c r="B348" s="25"/>
      <c r="C348"/>
      <c r="D348"/>
      <c r="E348" s="24"/>
      <c r="F348" s="272"/>
      <c r="G348" s="273"/>
      <c r="H348" s="269"/>
      <c r="I348" s="15"/>
      <c r="J348" s="10"/>
      <c r="K348" s="14"/>
      <c r="L348" s="14"/>
      <c r="M348" s="14"/>
      <c r="N348" s="313"/>
      <c r="O348" s="313"/>
      <c r="P348" s="22"/>
      <c r="Q348" s="21"/>
      <c r="R348" s="21"/>
      <c r="S348" s="21"/>
      <c r="T348" s="26"/>
      <c r="U348" s="3"/>
      <c r="V348" s="19">
        <v>147</v>
      </c>
      <c r="W348"/>
      <c r="X348"/>
      <c r="Y348"/>
      <c r="AD348" s="1"/>
      <c r="AE348"/>
      <c r="AF348"/>
      <c r="AG348"/>
    </row>
    <row r="349" spans="2:33" s="2" customFormat="1">
      <c r="B349" s="25"/>
      <c r="C349"/>
      <c r="D349"/>
      <c r="E349" s="24"/>
      <c r="F349" s="272"/>
      <c r="G349" s="273"/>
      <c r="H349" s="269"/>
      <c r="I349" s="15"/>
      <c r="J349" s="10"/>
      <c r="K349" s="14"/>
      <c r="L349" s="14"/>
      <c r="M349" s="14"/>
      <c r="N349" s="313"/>
      <c r="O349" s="313"/>
      <c r="P349" s="22"/>
      <c r="Q349" s="21"/>
      <c r="R349" s="21"/>
      <c r="S349" s="21"/>
      <c r="T349" s="20"/>
      <c r="U349" s="3"/>
      <c r="V349" s="19">
        <f>493.1+41.2</f>
        <v>534.30000000000007</v>
      </c>
      <c r="W349"/>
      <c r="X349"/>
      <c r="Y349"/>
      <c r="AD349" s="1"/>
      <c r="AE349"/>
      <c r="AF349"/>
      <c r="AG349"/>
    </row>
    <row r="350" spans="2:33" s="2" customFormat="1">
      <c r="B350"/>
      <c r="C350"/>
      <c r="D350"/>
      <c r="E350" s="9"/>
      <c r="F350" s="274"/>
      <c r="G350" s="8"/>
      <c r="H350" s="5"/>
      <c r="I350" s="284"/>
      <c r="J350" s="17"/>
      <c r="K350" s="18"/>
      <c r="L350" s="11"/>
      <c r="M350" s="11"/>
      <c r="N350" s="310"/>
      <c r="O350" s="310"/>
      <c r="P350" s="10"/>
      <c r="Q350"/>
      <c r="R350"/>
      <c r="S350"/>
      <c r="T350" s="3"/>
      <c r="U350" s="3"/>
      <c r="V350" s="17">
        <f>J350</f>
        <v>0</v>
      </c>
      <c r="W350" s="16">
        <f>V350*G350</f>
        <v>0</v>
      </c>
      <c r="X350" s="14"/>
      <c r="Y350" s="14"/>
      <c r="AD350" s="1"/>
      <c r="AE350"/>
      <c r="AF350"/>
      <c r="AG350"/>
    </row>
    <row r="351" spans="2:33" s="2" customFormat="1">
      <c r="B351"/>
      <c r="C351"/>
      <c r="D351"/>
      <c r="E351" s="9"/>
      <c r="F351" s="264"/>
      <c r="G351" s="268"/>
      <c r="H351" s="267"/>
      <c r="I351" s="284"/>
      <c r="J351" s="12"/>
      <c r="K351" s="11"/>
      <c r="L351" s="11"/>
      <c r="M351" s="11"/>
      <c r="N351" s="310"/>
      <c r="O351" s="312"/>
      <c r="P351" s="10"/>
      <c r="Q351" s="14"/>
      <c r="R351" s="14"/>
      <c r="S351" s="14"/>
      <c r="T351" s="3"/>
      <c r="U351" s="3"/>
      <c r="V351"/>
      <c r="W351"/>
      <c r="X351"/>
      <c r="Y351"/>
      <c r="AD351" s="1"/>
      <c r="AE351"/>
      <c r="AF351"/>
      <c r="AG351"/>
    </row>
    <row r="352" spans="2:33" s="2" customFormat="1">
      <c r="B352"/>
      <c r="C352"/>
      <c r="D352"/>
      <c r="E352" s="9"/>
      <c r="F352" s="264"/>
      <c r="G352" s="268"/>
      <c r="H352" s="267"/>
      <c r="I352" s="284"/>
      <c r="J352" s="12"/>
      <c r="K352" s="11"/>
      <c r="L352" s="11"/>
      <c r="M352" s="11"/>
      <c r="N352" s="310"/>
      <c r="O352" s="312"/>
      <c r="P352" s="10"/>
      <c r="Q352" s="14"/>
      <c r="R352" s="14"/>
      <c r="S352" s="14"/>
      <c r="T352" s="3"/>
      <c r="U352" s="3"/>
      <c r="V352"/>
      <c r="W352"/>
      <c r="X352"/>
      <c r="Y352"/>
      <c r="AD352" s="1"/>
      <c r="AE352"/>
      <c r="AF352"/>
      <c r="AG352"/>
    </row>
    <row r="353" spans="2:33" s="2" customFormat="1">
      <c r="B353"/>
      <c r="C353"/>
      <c r="D353"/>
      <c r="E353" s="9"/>
      <c r="F353" s="264"/>
      <c r="G353" s="268"/>
      <c r="H353" s="267"/>
      <c r="I353" s="284"/>
      <c r="J353" s="12"/>
      <c r="K353" s="11"/>
      <c r="L353" s="11"/>
      <c r="M353" s="11"/>
      <c r="N353" s="310"/>
      <c r="O353" s="310"/>
      <c r="P353" s="10"/>
      <c r="Q353"/>
      <c r="R353"/>
      <c r="S353"/>
      <c r="T353" s="3"/>
      <c r="U353" s="3"/>
      <c r="V353"/>
      <c r="W353"/>
      <c r="X353"/>
      <c r="Y353"/>
      <c r="AD353" s="1"/>
      <c r="AE353"/>
      <c r="AF353"/>
      <c r="AG353"/>
    </row>
    <row r="354" spans="2:33" s="2" customFormat="1">
      <c r="B354"/>
      <c r="C354"/>
      <c r="D354"/>
      <c r="E354" s="9"/>
      <c r="F354" s="264"/>
      <c r="G354" s="268"/>
      <c r="H354" s="267"/>
      <c r="I354" s="284"/>
      <c r="J354" s="12"/>
      <c r="K354" s="11"/>
      <c r="L354" s="11"/>
      <c r="M354" s="11"/>
      <c r="N354" s="310"/>
      <c r="O354" s="310"/>
      <c r="P354" s="10"/>
      <c r="Q354"/>
      <c r="R354"/>
      <c r="S354"/>
      <c r="T354" s="3"/>
      <c r="U354" s="3"/>
      <c r="V354"/>
      <c r="W354"/>
      <c r="X354"/>
      <c r="Y354"/>
      <c r="AD354" s="1"/>
      <c r="AE354"/>
      <c r="AF354"/>
      <c r="AG354"/>
    </row>
    <row r="355" spans="2:33" s="2" customFormat="1">
      <c r="B355"/>
      <c r="C355"/>
      <c r="D355"/>
      <c r="E355" s="9"/>
      <c r="F355" s="264"/>
      <c r="G355" s="8"/>
      <c r="H355" s="5"/>
      <c r="I355" s="284"/>
      <c r="J355" s="12"/>
      <c r="K355" s="11"/>
      <c r="L355" s="11"/>
      <c r="M355" s="11"/>
      <c r="N355" s="310"/>
      <c r="O355" s="310"/>
      <c r="P355" s="10"/>
      <c r="Q355"/>
      <c r="R355"/>
      <c r="S355"/>
      <c r="T355" s="3"/>
      <c r="U355" s="3"/>
      <c r="V355"/>
      <c r="W355"/>
      <c r="X355"/>
      <c r="Y355"/>
      <c r="AD355" s="1"/>
      <c r="AE355"/>
      <c r="AF355"/>
      <c r="AG355"/>
    </row>
    <row r="356" spans="2:33" s="2" customFormat="1">
      <c r="B356"/>
      <c r="C356"/>
      <c r="D356"/>
      <c r="E356" s="9"/>
      <c r="F356" s="264"/>
      <c r="G356" s="8"/>
      <c r="H356" s="5"/>
      <c r="I356" s="284"/>
      <c r="J356" s="12"/>
      <c r="K356" s="11"/>
      <c r="L356" s="11"/>
      <c r="M356" s="11"/>
      <c r="N356" s="310"/>
      <c r="O356" s="310"/>
      <c r="P356" s="10"/>
      <c r="Q356"/>
      <c r="R356"/>
      <c r="S356"/>
      <c r="T356" s="3"/>
      <c r="U356" s="3"/>
      <c r="V356"/>
      <c r="W356"/>
      <c r="X356"/>
      <c r="Y356"/>
      <c r="AD356" s="1"/>
      <c r="AE356"/>
      <c r="AF356"/>
      <c r="AG356"/>
    </row>
    <row r="357" spans="2:33" s="2" customFormat="1">
      <c r="B357"/>
      <c r="C357"/>
      <c r="D357"/>
      <c r="E357" s="9"/>
      <c r="F357" s="264"/>
      <c r="G357" s="8"/>
      <c r="H357" s="5"/>
      <c r="I357" s="284"/>
      <c r="J357" s="12"/>
      <c r="K357" s="11"/>
      <c r="L357" s="11"/>
      <c r="M357" s="11"/>
      <c r="N357" s="310"/>
      <c r="O357" s="310"/>
      <c r="P357" s="10"/>
      <c r="Q357"/>
      <c r="R357"/>
      <c r="S357"/>
      <c r="T357" s="3"/>
      <c r="U357" s="3"/>
      <c r="V357"/>
      <c r="W357"/>
      <c r="X357"/>
      <c r="Y357"/>
      <c r="AD357" s="1"/>
      <c r="AE357"/>
      <c r="AF357"/>
      <c r="AG357"/>
    </row>
    <row r="358" spans="2:33" s="2" customFormat="1">
      <c r="B358"/>
      <c r="C358"/>
      <c r="D358"/>
      <c r="E358" s="9"/>
      <c r="F358" s="264"/>
      <c r="G358" s="8"/>
      <c r="H358" s="5"/>
      <c r="I358" s="284"/>
      <c r="J358" s="12"/>
      <c r="K358" s="11"/>
      <c r="L358" s="11"/>
      <c r="M358" s="11"/>
      <c r="N358" s="310"/>
      <c r="O358" s="310"/>
      <c r="P358" s="10"/>
      <c r="Q358"/>
      <c r="R358"/>
      <c r="S358"/>
      <c r="T358" s="3"/>
      <c r="U358" s="3"/>
      <c r="V358"/>
      <c r="W358"/>
      <c r="X358"/>
      <c r="Y358"/>
      <c r="AD358" s="1"/>
      <c r="AE358"/>
      <c r="AF358"/>
      <c r="AG358"/>
    </row>
    <row r="359" spans="2:33" s="2" customFormat="1">
      <c r="B359"/>
      <c r="C359"/>
      <c r="D359"/>
      <c r="E359" s="9"/>
      <c r="F359" s="264"/>
      <c r="G359" s="8"/>
      <c r="H359" s="5"/>
      <c r="I359" s="284"/>
      <c r="J359" s="12"/>
      <c r="K359" s="11"/>
      <c r="L359" s="11"/>
      <c r="M359" s="11"/>
      <c r="N359" s="310"/>
      <c r="O359" s="310"/>
      <c r="P359" s="10"/>
      <c r="Q359"/>
      <c r="R359"/>
      <c r="S359"/>
      <c r="T359" s="3"/>
      <c r="U359" s="3"/>
      <c r="V359"/>
      <c r="W359"/>
      <c r="X359"/>
      <c r="Y359"/>
      <c r="AD359" s="1"/>
      <c r="AE359"/>
      <c r="AF359"/>
      <c r="AG359"/>
    </row>
    <row r="360" spans="2:33" s="2" customFormat="1">
      <c r="B360"/>
      <c r="C360"/>
      <c r="D360"/>
      <c r="E360" s="9"/>
      <c r="F360" s="264"/>
      <c r="G360" s="8"/>
      <c r="H360" s="5"/>
      <c r="I360" s="284"/>
      <c r="J360" s="12"/>
      <c r="K360" s="11"/>
      <c r="L360" s="11"/>
      <c r="M360" s="11"/>
      <c r="N360" s="310"/>
      <c r="O360" s="310"/>
      <c r="P360" s="10"/>
      <c r="Q360"/>
      <c r="R360"/>
      <c r="S360"/>
      <c r="T360" s="3"/>
      <c r="U360" s="3"/>
      <c r="V360"/>
      <c r="W360"/>
      <c r="X360"/>
      <c r="Y360"/>
      <c r="AD360" s="1"/>
      <c r="AE360"/>
      <c r="AF360"/>
      <c r="AG360"/>
    </row>
    <row r="361" spans="2:33" s="2" customFormat="1">
      <c r="B361"/>
      <c r="C361"/>
      <c r="D361"/>
      <c r="E361" s="9"/>
      <c r="F361" s="264"/>
      <c r="G361" s="8"/>
      <c r="H361" s="5"/>
      <c r="I361" s="284"/>
      <c r="J361" s="12"/>
      <c r="K361" s="11"/>
      <c r="L361" s="11"/>
      <c r="M361" s="11"/>
      <c r="N361" s="310"/>
      <c r="O361" s="310"/>
      <c r="P361" s="10"/>
      <c r="Q361"/>
      <c r="R361"/>
      <c r="S361"/>
      <c r="T361" s="3"/>
      <c r="U361" s="3"/>
      <c r="V361"/>
      <c r="W361"/>
      <c r="X361"/>
      <c r="Y361"/>
      <c r="AD361" s="1"/>
      <c r="AE361"/>
      <c r="AF361"/>
      <c r="AG361"/>
    </row>
    <row r="362" spans="2:33" s="2" customFormat="1">
      <c r="B362"/>
      <c r="C362"/>
      <c r="D362"/>
      <c r="E362" s="9"/>
      <c r="F362" s="264"/>
      <c r="G362" s="8"/>
      <c r="H362" s="5"/>
      <c r="I362" s="284"/>
      <c r="J362" s="12"/>
      <c r="K362" s="11"/>
      <c r="L362" s="11"/>
      <c r="M362" s="11"/>
      <c r="N362" s="310"/>
      <c r="O362" s="310"/>
      <c r="P362" s="10"/>
      <c r="Q362"/>
      <c r="R362"/>
      <c r="S362"/>
      <c r="T362" s="3"/>
      <c r="U362" s="3"/>
      <c r="V362"/>
      <c r="W362"/>
      <c r="X362"/>
      <c r="Y362"/>
      <c r="AD362" s="1"/>
      <c r="AE362"/>
      <c r="AF362"/>
      <c r="AG362"/>
    </row>
    <row r="363" spans="2:33" s="2" customFormat="1">
      <c r="B363"/>
      <c r="C363"/>
      <c r="D363"/>
      <c r="E363" s="9"/>
      <c r="F363" s="264"/>
      <c r="G363" s="8"/>
      <c r="H363" s="5"/>
      <c r="I363" s="284"/>
      <c r="J363" s="12"/>
      <c r="K363" s="11"/>
      <c r="L363" s="11"/>
      <c r="M363" s="11"/>
      <c r="N363" s="310"/>
      <c r="O363" s="310"/>
      <c r="P363" s="10"/>
      <c r="Q363"/>
      <c r="R363"/>
      <c r="S363"/>
      <c r="T363" s="3"/>
      <c r="U363" s="3"/>
      <c r="V363"/>
      <c r="W363"/>
      <c r="X363"/>
      <c r="Y363"/>
      <c r="AD363" s="1"/>
      <c r="AE363"/>
      <c r="AF363"/>
      <c r="AG363"/>
    </row>
    <row r="364" spans="2:33" s="2" customFormat="1">
      <c r="B364"/>
      <c r="C364"/>
      <c r="D364"/>
      <c r="E364" s="9"/>
      <c r="F364" s="264"/>
      <c r="G364" s="8"/>
      <c r="H364" s="5"/>
      <c r="I364" s="284"/>
      <c r="J364" s="12"/>
      <c r="K364" s="11"/>
      <c r="L364" s="11"/>
      <c r="M364" s="11"/>
      <c r="N364" s="310"/>
      <c r="O364" s="310"/>
      <c r="P364" s="10"/>
      <c r="Q364"/>
      <c r="R364"/>
      <c r="S364"/>
      <c r="T364" s="3"/>
      <c r="U364" s="3"/>
      <c r="V364"/>
      <c r="W364"/>
      <c r="X364"/>
      <c r="Y364"/>
      <c r="AD364" s="1"/>
      <c r="AE364"/>
      <c r="AF364"/>
      <c r="AG364"/>
    </row>
    <row r="365" spans="2:33" s="2" customFormat="1">
      <c r="B365"/>
      <c r="C365"/>
      <c r="D365"/>
      <c r="E365" s="9"/>
      <c r="F365" s="264"/>
      <c r="G365" s="8"/>
      <c r="H365" s="5"/>
      <c r="I365" s="284"/>
      <c r="J365" s="12"/>
      <c r="K365" s="11"/>
      <c r="L365" s="11"/>
      <c r="M365" s="11"/>
      <c r="N365" s="310"/>
      <c r="O365" s="310"/>
      <c r="P365" s="10"/>
      <c r="Q365"/>
      <c r="R365"/>
      <c r="S365"/>
      <c r="T365" s="3"/>
      <c r="U365" s="3"/>
      <c r="V365"/>
      <c r="W365"/>
      <c r="X365"/>
      <c r="Y365"/>
      <c r="AD365" s="1"/>
      <c r="AE365"/>
      <c r="AF365"/>
      <c r="AG365"/>
    </row>
    <row r="366" spans="2:33" s="2" customFormat="1">
      <c r="B366"/>
      <c r="C366"/>
      <c r="D366"/>
      <c r="E366" s="9"/>
      <c r="F366" s="264"/>
      <c r="G366" s="8"/>
      <c r="H366" s="5"/>
      <c r="I366" s="284"/>
      <c r="J366" s="12"/>
      <c r="K366" s="11"/>
      <c r="L366" s="11"/>
      <c r="M366" s="11"/>
      <c r="N366" s="310"/>
      <c r="O366" s="310"/>
      <c r="P366" s="10"/>
      <c r="Q366"/>
      <c r="R366"/>
      <c r="S366"/>
      <c r="T366" s="3"/>
      <c r="U366" s="3"/>
      <c r="V366"/>
      <c r="W366"/>
      <c r="X366"/>
      <c r="Y366"/>
      <c r="AD366" s="1"/>
      <c r="AE366"/>
      <c r="AF366"/>
      <c r="AG366"/>
    </row>
    <row r="367" spans="2:33" s="2" customFormat="1">
      <c r="B367"/>
      <c r="C367"/>
      <c r="D367"/>
      <c r="E367" s="9"/>
      <c r="F367" s="264"/>
      <c r="G367" s="8"/>
      <c r="H367" s="5"/>
      <c r="I367" s="284"/>
      <c r="J367" s="12"/>
      <c r="K367" s="11"/>
      <c r="L367" s="11"/>
      <c r="M367" s="11"/>
      <c r="N367" s="310"/>
      <c r="O367" s="310"/>
      <c r="P367" s="10"/>
      <c r="Q367"/>
      <c r="R367"/>
      <c r="S367"/>
      <c r="T367" s="3"/>
      <c r="U367" s="3"/>
      <c r="V367"/>
      <c r="W367"/>
      <c r="X367"/>
      <c r="Y367"/>
      <c r="AD367" s="1"/>
      <c r="AE367"/>
      <c r="AF367"/>
      <c r="AG367"/>
    </row>
    <row r="368" spans="2:33" s="2" customFormat="1">
      <c r="B368"/>
      <c r="C368"/>
      <c r="D368"/>
      <c r="E368" s="9"/>
      <c r="F368" s="264"/>
      <c r="G368" s="8"/>
      <c r="H368" s="5"/>
      <c r="I368" s="284"/>
      <c r="J368" s="12"/>
      <c r="K368" s="11"/>
      <c r="L368" s="11"/>
      <c r="M368" s="11"/>
      <c r="N368" s="310"/>
      <c r="O368" s="310"/>
      <c r="P368" s="10"/>
      <c r="Q368"/>
      <c r="R368"/>
      <c r="S368"/>
      <c r="T368" s="3"/>
      <c r="U368" s="3"/>
      <c r="V368"/>
      <c r="W368"/>
      <c r="X368"/>
      <c r="Y368"/>
      <c r="AD368" s="1"/>
      <c r="AE368"/>
      <c r="AF368"/>
      <c r="AG368"/>
    </row>
    <row r="369" spans="2:33" s="2" customFormat="1">
      <c r="B369"/>
      <c r="C369"/>
      <c r="D369"/>
      <c r="E369" s="9"/>
      <c r="F369" s="264"/>
      <c r="G369" s="8"/>
      <c r="H369" s="5"/>
      <c r="I369" s="284"/>
      <c r="J369" s="12"/>
      <c r="K369" s="11"/>
      <c r="L369" s="11"/>
      <c r="M369" s="11"/>
      <c r="N369" s="310"/>
      <c r="O369" s="310"/>
      <c r="P369" s="10"/>
      <c r="Q369"/>
      <c r="R369"/>
      <c r="S369"/>
      <c r="T369" s="3"/>
      <c r="U369" s="3"/>
      <c r="V369"/>
      <c r="W369"/>
      <c r="X369"/>
      <c r="Y369"/>
      <c r="AD369" s="1"/>
      <c r="AE369"/>
      <c r="AF369"/>
      <c r="AG369"/>
    </row>
    <row r="370" spans="2:33" s="2" customFormat="1">
      <c r="B370"/>
      <c r="C370"/>
      <c r="D370"/>
      <c r="E370" s="9"/>
      <c r="F370" s="264"/>
      <c r="G370" s="8"/>
      <c r="H370" s="5"/>
      <c r="I370" s="284"/>
      <c r="J370" s="12"/>
      <c r="K370" s="11"/>
      <c r="L370" s="11"/>
      <c r="M370" s="11"/>
      <c r="N370" s="310"/>
      <c r="O370" s="310"/>
      <c r="P370" s="10"/>
      <c r="Q370"/>
      <c r="R370"/>
      <c r="S370"/>
      <c r="T370" s="3"/>
      <c r="U370" s="3"/>
      <c r="V370"/>
      <c r="W370"/>
      <c r="X370"/>
      <c r="Y370"/>
      <c r="AD370" s="1"/>
      <c r="AE370"/>
      <c r="AF370"/>
      <c r="AG370"/>
    </row>
    <row r="371" spans="2:33" s="2" customFormat="1">
      <c r="B371"/>
      <c r="C371"/>
      <c r="D371"/>
      <c r="E371" s="9"/>
      <c r="F371" s="264"/>
      <c r="G371" s="8"/>
      <c r="H371" s="5"/>
      <c r="I371" s="284"/>
      <c r="J371" s="12"/>
      <c r="K371" s="11"/>
      <c r="L371" s="11"/>
      <c r="M371" s="11"/>
      <c r="N371" s="310"/>
      <c r="O371" s="310"/>
      <c r="P371" s="10"/>
      <c r="Q371"/>
      <c r="R371"/>
      <c r="S371"/>
      <c r="T371" s="3"/>
      <c r="U371" s="3"/>
      <c r="V371"/>
      <c r="W371"/>
      <c r="X371"/>
      <c r="Y371"/>
      <c r="AD371" s="1"/>
      <c r="AE371"/>
      <c r="AF371"/>
      <c r="AG371"/>
    </row>
    <row r="372" spans="2:33" s="2" customFormat="1">
      <c r="B372"/>
      <c r="C372"/>
      <c r="D372"/>
      <c r="E372" s="9"/>
      <c r="F372" s="264"/>
      <c r="G372" s="8"/>
      <c r="H372" s="5"/>
      <c r="I372" s="284"/>
      <c r="J372" s="12"/>
      <c r="K372" s="11"/>
      <c r="L372" s="11"/>
      <c r="M372" s="11"/>
      <c r="N372" s="310"/>
      <c r="O372" s="310"/>
      <c r="P372" s="10"/>
      <c r="Q372"/>
      <c r="R372"/>
      <c r="S372"/>
      <c r="T372" s="3"/>
      <c r="U372" s="3"/>
      <c r="V372"/>
      <c r="W372"/>
      <c r="X372"/>
      <c r="Y372"/>
      <c r="AD372" s="1"/>
      <c r="AE372"/>
      <c r="AF372"/>
      <c r="AG372"/>
    </row>
    <row r="373" spans="2:33" s="2" customFormat="1">
      <c r="B373"/>
      <c r="C373"/>
      <c r="D373"/>
      <c r="E373" s="9"/>
      <c r="F373" s="264"/>
      <c r="G373" s="8"/>
      <c r="H373" s="5"/>
      <c r="I373" s="284"/>
      <c r="J373" s="12"/>
      <c r="K373" s="11"/>
      <c r="L373" s="11"/>
      <c r="M373" s="11"/>
      <c r="N373" s="310"/>
      <c r="O373" s="310"/>
      <c r="P373" s="10"/>
      <c r="Q373"/>
      <c r="R373"/>
      <c r="S373"/>
      <c r="T373" s="3"/>
      <c r="U373" s="3"/>
      <c r="V373"/>
      <c r="W373"/>
      <c r="X373"/>
      <c r="Y373"/>
      <c r="AD373" s="1"/>
      <c r="AE373"/>
      <c r="AF373"/>
      <c r="AG373"/>
    </row>
    <row r="374" spans="2:33" s="2" customFormat="1">
      <c r="B374"/>
      <c r="C374"/>
      <c r="D374"/>
      <c r="E374" s="9"/>
      <c r="F374" s="264"/>
      <c r="G374" s="8"/>
      <c r="H374" s="5"/>
      <c r="I374" s="284"/>
      <c r="J374" s="12"/>
      <c r="K374" s="11"/>
      <c r="L374" s="11"/>
      <c r="M374" s="11"/>
      <c r="N374" s="310"/>
      <c r="O374" s="310"/>
      <c r="P374" s="10"/>
      <c r="Q374"/>
      <c r="R374"/>
      <c r="S374"/>
      <c r="T374" s="3"/>
      <c r="U374" s="3"/>
      <c r="V374"/>
      <c r="W374"/>
      <c r="X374"/>
      <c r="Y374"/>
      <c r="AD374" s="1"/>
      <c r="AE374"/>
      <c r="AF374"/>
      <c r="AG374"/>
    </row>
    <row r="375" spans="2:33" s="2" customFormat="1">
      <c r="B375"/>
      <c r="C375"/>
      <c r="D375"/>
      <c r="E375" s="9"/>
      <c r="F375" s="264"/>
      <c r="G375" s="8"/>
      <c r="H375" s="5"/>
      <c r="I375" s="284"/>
      <c r="J375" s="12"/>
      <c r="K375" s="11"/>
      <c r="L375" s="11"/>
      <c r="M375" s="11"/>
      <c r="N375" s="310"/>
      <c r="O375" s="310"/>
      <c r="P375" s="10"/>
      <c r="Q375"/>
      <c r="R375"/>
      <c r="S375"/>
      <c r="T375" s="3"/>
      <c r="U375" s="3"/>
      <c r="V375"/>
      <c r="W375"/>
      <c r="X375"/>
      <c r="Y375"/>
      <c r="AD375" s="1"/>
      <c r="AE375"/>
      <c r="AF375"/>
      <c r="AG375"/>
    </row>
    <row r="376" spans="2:33" s="2" customFormat="1">
      <c r="B376"/>
      <c r="C376"/>
      <c r="D376"/>
      <c r="E376" s="9"/>
      <c r="F376" s="264"/>
      <c r="G376" s="8"/>
      <c r="H376" s="5"/>
      <c r="I376" s="284"/>
      <c r="J376" s="12"/>
      <c r="K376" s="11"/>
      <c r="L376" s="11"/>
      <c r="M376" s="11"/>
      <c r="N376" s="310"/>
      <c r="O376" s="310"/>
      <c r="P376" s="10"/>
      <c r="Q376"/>
      <c r="R376"/>
      <c r="S376"/>
      <c r="T376" s="3"/>
      <c r="U376" s="3"/>
      <c r="V376"/>
      <c r="W376"/>
      <c r="X376"/>
      <c r="Y376"/>
      <c r="AD376" s="1"/>
      <c r="AE376"/>
      <c r="AF376"/>
      <c r="AG376"/>
    </row>
    <row r="377" spans="2:33" s="2" customFormat="1">
      <c r="B377"/>
      <c r="C377"/>
      <c r="D377"/>
      <c r="E377" s="9"/>
      <c r="F377" s="264"/>
      <c r="G377" s="8"/>
      <c r="H377" s="5"/>
      <c r="I377" s="284"/>
      <c r="J377" s="12"/>
      <c r="K377" s="11"/>
      <c r="L377" s="11"/>
      <c r="M377" s="11"/>
      <c r="N377" s="310"/>
      <c r="O377" s="310"/>
      <c r="P377" s="10"/>
      <c r="Q377"/>
      <c r="R377"/>
      <c r="S377"/>
      <c r="T377" s="3"/>
      <c r="U377" s="3"/>
      <c r="V377"/>
      <c r="W377"/>
      <c r="X377"/>
      <c r="Y377"/>
      <c r="AD377" s="1"/>
      <c r="AE377"/>
      <c r="AF377"/>
      <c r="AG377"/>
    </row>
    <row r="378" spans="2:33" s="2" customFormat="1">
      <c r="B378"/>
      <c r="C378"/>
      <c r="D378"/>
      <c r="E378" s="9"/>
      <c r="F378" s="264"/>
      <c r="G378" s="8"/>
      <c r="H378" s="5"/>
      <c r="I378" s="284"/>
      <c r="J378" s="12"/>
      <c r="K378" s="11"/>
      <c r="L378" s="11"/>
      <c r="M378" s="11"/>
      <c r="N378" s="310"/>
      <c r="O378" s="310"/>
      <c r="P378" s="10"/>
      <c r="Q378"/>
      <c r="R378"/>
      <c r="S378"/>
      <c r="T378" s="3"/>
      <c r="U378" s="3"/>
      <c r="V378"/>
      <c r="W378"/>
      <c r="X378"/>
      <c r="Y378"/>
      <c r="AD378" s="1"/>
      <c r="AE378"/>
      <c r="AF378"/>
      <c r="AG378"/>
    </row>
    <row r="379" spans="2:33" s="2" customFormat="1">
      <c r="B379"/>
      <c r="C379"/>
      <c r="D379"/>
      <c r="E379" s="9"/>
      <c r="F379" s="264"/>
      <c r="G379" s="8"/>
      <c r="H379" s="5"/>
      <c r="I379" s="284"/>
      <c r="J379" s="12"/>
      <c r="K379" s="11"/>
      <c r="L379" s="11"/>
      <c r="M379" s="11"/>
      <c r="N379" s="310"/>
      <c r="O379" s="310"/>
      <c r="P379" s="10"/>
      <c r="Q379"/>
      <c r="R379"/>
      <c r="S379"/>
      <c r="T379" s="3"/>
      <c r="U379" s="3"/>
      <c r="V379"/>
      <c r="W379"/>
      <c r="X379"/>
      <c r="Y379"/>
      <c r="AD379" s="1"/>
      <c r="AE379"/>
      <c r="AF379"/>
      <c r="AG379"/>
    </row>
    <row r="380" spans="2:33" s="2" customFormat="1">
      <c r="B380"/>
      <c r="C380"/>
      <c r="D380"/>
      <c r="E380" s="9"/>
      <c r="F380" s="264"/>
      <c r="G380" s="8"/>
      <c r="H380" s="5"/>
      <c r="I380" s="284"/>
      <c r="J380" s="12"/>
      <c r="K380" s="11"/>
      <c r="L380" s="11"/>
      <c r="M380" s="11"/>
      <c r="N380" s="310"/>
      <c r="O380" s="310"/>
      <c r="P380" s="10"/>
      <c r="Q380"/>
      <c r="R380"/>
      <c r="S380"/>
      <c r="T380" s="3"/>
      <c r="U380" s="3"/>
      <c r="V380"/>
      <c r="W380"/>
      <c r="X380"/>
      <c r="Y380"/>
      <c r="AD380" s="1"/>
      <c r="AE380"/>
      <c r="AF380"/>
      <c r="AG380"/>
    </row>
    <row r="381" spans="2:33" s="2" customFormat="1">
      <c r="B381"/>
      <c r="C381"/>
      <c r="D381"/>
      <c r="E381" s="9"/>
      <c r="F381" s="264"/>
      <c r="G381" s="8"/>
      <c r="H381" s="5"/>
      <c r="I381" s="284"/>
      <c r="J381" s="12"/>
      <c r="K381" s="11"/>
      <c r="L381" s="11"/>
      <c r="M381" s="11"/>
      <c r="N381" s="310"/>
      <c r="O381" s="310"/>
      <c r="P381" s="10"/>
      <c r="Q381"/>
      <c r="R381"/>
      <c r="S381"/>
      <c r="T381" s="3"/>
      <c r="U381" s="3"/>
      <c r="V381"/>
      <c r="W381"/>
      <c r="X381"/>
      <c r="Y381"/>
      <c r="AD381" s="1"/>
      <c r="AE381"/>
      <c r="AF381"/>
      <c r="AG381"/>
    </row>
    <row r="382" spans="2:33" s="2" customFormat="1">
      <c r="B382"/>
      <c r="C382"/>
      <c r="D382"/>
      <c r="E382" s="9"/>
      <c r="F382" s="264"/>
      <c r="G382" s="8"/>
      <c r="H382" s="5"/>
      <c r="I382" s="284"/>
      <c r="J382" s="12"/>
      <c r="K382" s="11"/>
      <c r="L382" s="11"/>
      <c r="M382" s="11"/>
      <c r="N382" s="310"/>
      <c r="O382" s="310"/>
      <c r="P382" s="10"/>
      <c r="Q382"/>
      <c r="R382"/>
      <c r="S382"/>
      <c r="T382" s="3"/>
      <c r="U382" s="3"/>
      <c r="V382"/>
      <c r="W382"/>
      <c r="X382"/>
      <c r="Y382"/>
      <c r="AD382" s="1"/>
      <c r="AE382"/>
      <c r="AF382"/>
      <c r="AG382"/>
    </row>
    <row r="383" spans="2:33" s="2" customFormat="1">
      <c r="B383"/>
      <c r="C383"/>
      <c r="D383"/>
      <c r="E383" s="9"/>
      <c r="F383" s="264"/>
      <c r="G383" s="8"/>
      <c r="H383" s="5"/>
      <c r="I383" s="284"/>
      <c r="J383" s="12"/>
      <c r="K383" s="11"/>
      <c r="L383" s="11"/>
      <c r="M383" s="11"/>
      <c r="N383" s="310"/>
      <c r="O383" s="310"/>
      <c r="P383" s="10"/>
      <c r="Q383"/>
      <c r="R383"/>
      <c r="S383"/>
      <c r="T383" s="3"/>
      <c r="U383" s="3"/>
      <c r="V383"/>
      <c r="W383"/>
      <c r="X383"/>
      <c r="Y383"/>
      <c r="AD383" s="1"/>
      <c r="AE383"/>
      <c r="AF383"/>
      <c r="AG383"/>
    </row>
    <row r="384" spans="2:33" s="2" customFormat="1">
      <c r="B384"/>
      <c r="C384"/>
      <c r="D384"/>
      <c r="E384" s="9"/>
      <c r="F384" s="264"/>
      <c r="G384" s="8"/>
      <c r="H384" s="5"/>
      <c r="I384" s="284"/>
      <c r="J384" s="12"/>
      <c r="K384" s="11"/>
      <c r="L384" s="11"/>
      <c r="M384" s="11"/>
      <c r="N384" s="310"/>
      <c r="O384" s="310"/>
      <c r="P384" s="10"/>
      <c r="Q384"/>
      <c r="R384"/>
      <c r="S384"/>
      <c r="T384" s="3"/>
      <c r="U384" s="3"/>
      <c r="V384"/>
      <c r="W384"/>
      <c r="X384"/>
      <c r="Y384"/>
      <c r="AD384" s="1"/>
      <c r="AE384"/>
      <c r="AF384"/>
      <c r="AG384"/>
    </row>
    <row r="385" spans="2:33" s="2" customFormat="1">
      <c r="B385"/>
      <c r="C385"/>
      <c r="D385"/>
      <c r="E385" s="9"/>
      <c r="F385" s="264"/>
      <c r="G385" s="8"/>
      <c r="H385" s="5"/>
      <c r="I385" s="284"/>
      <c r="J385" s="12"/>
      <c r="K385" s="11"/>
      <c r="L385" s="11"/>
      <c r="M385" s="11"/>
      <c r="N385" s="310"/>
      <c r="O385" s="310"/>
      <c r="P385" s="10"/>
      <c r="Q385"/>
      <c r="R385"/>
      <c r="S385"/>
      <c r="T385" s="3"/>
      <c r="U385" s="3"/>
      <c r="V385"/>
      <c r="W385"/>
      <c r="X385"/>
      <c r="Y385"/>
      <c r="AD385" s="1"/>
      <c r="AE385"/>
      <c r="AF385"/>
      <c r="AG385"/>
    </row>
    <row r="386" spans="2:33" s="2" customFormat="1">
      <c r="B386"/>
      <c r="C386"/>
      <c r="D386"/>
      <c r="E386" s="9"/>
      <c r="F386" s="264"/>
      <c r="G386" s="8"/>
      <c r="H386" s="5"/>
      <c r="I386" s="284"/>
      <c r="J386" s="12"/>
      <c r="K386" s="11"/>
      <c r="L386" s="11"/>
      <c r="M386" s="11"/>
      <c r="N386" s="310"/>
      <c r="O386" s="310"/>
      <c r="P386" s="10"/>
      <c r="Q386"/>
      <c r="R386"/>
      <c r="S386"/>
      <c r="T386" s="3"/>
      <c r="U386" s="3"/>
      <c r="V386"/>
      <c r="W386"/>
      <c r="X386"/>
      <c r="Y386"/>
      <c r="AD386" s="1"/>
      <c r="AE386"/>
      <c r="AF386"/>
      <c r="AG386"/>
    </row>
    <row r="387" spans="2:33" s="2" customFormat="1">
      <c r="B387"/>
      <c r="C387"/>
      <c r="D387"/>
      <c r="E387" s="9"/>
      <c r="F387" s="264"/>
      <c r="G387" s="8"/>
      <c r="H387" s="5"/>
      <c r="I387" s="284"/>
      <c r="J387" s="12"/>
      <c r="K387" s="11"/>
      <c r="L387" s="11"/>
      <c r="M387" s="11"/>
      <c r="N387" s="310"/>
      <c r="O387" s="310"/>
      <c r="P387" s="10"/>
      <c r="Q387"/>
      <c r="R387"/>
      <c r="S387"/>
      <c r="T387" s="3"/>
      <c r="U387" s="3"/>
      <c r="V387"/>
      <c r="W387"/>
      <c r="X387"/>
      <c r="Y387"/>
      <c r="AD387" s="1"/>
      <c r="AE387"/>
      <c r="AF387"/>
      <c r="AG387"/>
    </row>
    <row r="388" spans="2:33" s="2" customFormat="1">
      <c r="B388"/>
      <c r="C388"/>
      <c r="D388"/>
      <c r="E388" s="9"/>
      <c r="F388" s="264"/>
      <c r="G388" s="8"/>
      <c r="H388" s="5"/>
      <c r="I388" s="284"/>
      <c r="J388" s="12"/>
      <c r="K388" s="11"/>
      <c r="L388" s="11"/>
      <c r="M388" s="11"/>
      <c r="N388" s="310"/>
      <c r="O388" s="310"/>
      <c r="P388" s="10"/>
      <c r="Q388"/>
      <c r="R388"/>
      <c r="S388"/>
      <c r="T388" s="3"/>
      <c r="U388" s="3"/>
      <c r="V388"/>
      <c r="W388"/>
      <c r="X388"/>
      <c r="Y388"/>
      <c r="AD388" s="1"/>
      <c r="AE388"/>
      <c r="AF388"/>
      <c r="AG388"/>
    </row>
    <row r="389" spans="2:33" s="2" customFormat="1">
      <c r="B389"/>
      <c r="C389"/>
      <c r="D389"/>
      <c r="E389" s="9"/>
      <c r="F389" s="264"/>
      <c r="G389" s="8"/>
      <c r="H389" s="5"/>
      <c r="I389" s="284"/>
      <c r="J389" s="12"/>
      <c r="K389" s="11"/>
      <c r="L389" s="11"/>
      <c r="M389" s="11"/>
      <c r="N389" s="310"/>
      <c r="O389" s="310"/>
      <c r="P389" s="10"/>
      <c r="Q389"/>
      <c r="R389"/>
      <c r="S389"/>
      <c r="T389" s="3"/>
      <c r="U389" s="3"/>
      <c r="V389"/>
      <c r="W389"/>
      <c r="X389"/>
      <c r="Y389"/>
      <c r="AD389" s="1"/>
      <c r="AE389"/>
      <c r="AF389"/>
      <c r="AG389"/>
    </row>
    <row r="390" spans="2:33" s="2" customFormat="1">
      <c r="B390"/>
      <c r="C390"/>
      <c r="D390"/>
      <c r="E390" s="9"/>
      <c r="F390" s="264"/>
      <c r="G390" s="8"/>
      <c r="H390" s="5"/>
      <c r="I390" s="284"/>
      <c r="J390" s="12"/>
      <c r="K390" s="11"/>
      <c r="L390" s="11"/>
      <c r="M390" s="11"/>
      <c r="N390" s="310"/>
      <c r="O390" s="310"/>
      <c r="P390" s="10"/>
      <c r="Q390"/>
      <c r="R390"/>
      <c r="S390"/>
      <c r="T390" s="3"/>
      <c r="U390" s="3"/>
      <c r="V390"/>
      <c r="W390"/>
      <c r="X390"/>
      <c r="Y390"/>
      <c r="AD390" s="1"/>
      <c r="AE390"/>
      <c r="AF390"/>
      <c r="AG390"/>
    </row>
    <row r="391" spans="2:33" s="2" customFormat="1">
      <c r="B391"/>
      <c r="C391"/>
      <c r="D391"/>
      <c r="E391" s="9"/>
      <c r="F391" s="264"/>
      <c r="G391" s="8"/>
      <c r="H391" s="5"/>
      <c r="I391" s="284"/>
      <c r="J391" s="12"/>
      <c r="K391" s="11"/>
      <c r="L391" s="11"/>
      <c r="M391" s="11"/>
      <c r="N391" s="310"/>
      <c r="O391" s="310"/>
      <c r="P391" s="10"/>
      <c r="Q391"/>
      <c r="R391"/>
      <c r="S391"/>
      <c r="T391" s="3"/>
      <c r="U391" s="3"/>
      <c r="V391"/>
      <c r="W391"/>
      <c r="X391"/>
      <c r="Y391"/>
      <c r="AD391" s="1"/>
      <c r="AE391"/>
      <c r="AF391"/>
      <c r="AG391"/>
    </row>
    <row r="392" spans="2:33" s="2" customFormat="1">
      <c r="B392"/>
      <c r="C392"/>
      <c r="D392"/>
      <c r="E392" s="9"/>
      <c r="F392" s="264"/>
      <c r="G392" s="8"/>
      <c r="H392" s="5"/>
      <c r="I392" s="284"/>
      <c r="J392" s="12"/>
      <c r="K392" s="11"/>
      <c r="L392" s="11"/>
      <c r="M392" s="11"/>
      <c r="N392" s="310"/>
      <c r="O392" s="310"/>
      <c r="P392" s="10"/>
      <c r="Q392"/>
      <c r="R392"/>
      <c r="S392"/>
      <c r="T392" s="3"/>
      <c r="U392" s="3"/>
      <c r="V392"/>
      <c r="W392"/>
      <c r="X392"/>
      <c r="Y392"/>
      <c r="AD392" s="1"/>
      <c r="AE392"/>
      <c r="AF392"/>
      <c r="AG392"/>
    </row>
    <row r="393" spans="2:33" s="2" customFormat="1">
      <c r="B393"/>
      <c r="C393"/>
      <c r="D393"/>
      <c r="E393" s="9"/>
      <c r="F393" s="264"/>
      <c r="G393" s="8"/>
      <c r="H393" s="5"/>
      <c r="I393" s="284"/>
      <c r="J393" s="12"/>
      <c r="K393" s="11"/>
      <c r="L393" s="11"/>
      <c r="M393" s="11"/>
      <c r="N393" s="310"/>
      <c r="O393" s="310"/>
      <c r="P393" s="10"/>
      <c r="Q393"/>
      <c r="R393"/>
      <c r="S393"/>
      <c r="T393" s="3"/>
      <c r="U393" s="3"/>
      <c r="V393"/>
      <c r="W393"/>
      <c r="X393"/>
      <c r="Y393"/>
      <c r="AD393" s="1"/>
      <c r="AE393"/>
      <c r="AF393"/>
      <c r="AG393"/>
    </row>
    <row r="394" spans="2:33" s="2" customFormat="1">
      <c r="B394"/>
      <c r="C394"/>
      <c r="D394"/>
      <c r="E394" s="9"/>
      <c r="F394" s="264"/>
      <c r="G394" s="8"/>
      <c r="H394" s="5"/>
      <c r="I394" s="284"/>
      <c r="J394" s="12"/>
      <c r="K394" s="11"/>
      <c r="L394" s="11"/>
      <c r="M394" s="11"/>
      <c r="N394" s="310"/>
      <c r="O394" s="310"/>
      <c r="P394" s="10"/>
      <c r="Q394"/>
      <c r="R394"/>
      <c r="S394"/>
      <c r="T394" s="3"/>
      <c r="U394" s="3"/>
      <c r="V394"/>
      <c r="W394"/>
      <c r="X394"/>
      <c r="Y394"/>
      <c r="AD394" s="1"/>
      <c r="AE394"/>
      <c r="AF394"/>
      <c r="AG394"/>
    </row>
    <row r="395" spans="2:33" s="2" customFormat="1">
      <c r="B395"/>
      <c r="C395"/>
      <c r="D395"/>
      <c r="E395" s="9"/>
      <c r="F395" s="264"/>
      <c r="G395" s="8"/>
      <c r="H395" s="5"/>
      <c r="I395" s="284"/>
      <c r="J395" s="12"/>
      <c r="K395" s="11"/>
      <c r="L395" s="11"/>
      <c r="M395" s="11"/>
      <c r="N395" s="310"/>
      <c r="O395" s="310"/>
      <c r="P395" s="10"/>
      <c r="Q395"/>
      <c r="R395"/>
      <c r="S395"/>
      <c r="T395" s="3"/>
      <c r="U395" s="3"/>
      <c r="V395"/>
      <c r="W395"/>
      <c r="X395"/>
      <c r="Y395"/>
      <c r="AD395" s="1"/>
      <c r="AE395"/>
      <c r="AF395"/>
      <c r="AG395"/>
    </row>
    <row r="396" spans="2:33" s="2" customFormat="1">
      <c r="B396"/>
      <c r="C396"/>
      <c r="D396"/>
      <c r="E396" s="9"/>
      <c r="F396" s="264"/>
      <c r="G396" s="8"/>
      <c r="H396" s="5"/>
      <c r="I396" s="284"/>
      <c r="J396" s="12"/>
      <c r="K396" s="11"/>
      <c r="L396" s="11"/>
      <c r="M396" s="11"/>
      <c r="N396" s="310"/>
      <c r="O396" s="310"/>
      <c r="P396" s="10"/>
      <c r="Q396"/>
      <c r="R396"/>
      <c r="S396"/>
      <c r="T396" s="3"/>
      <c r="U396" s="3"/>
      <c r="V396"/>
      <c r="W396"/>
      <c r="X396"/>
      <c r="Y396"/>
      <c r="AD396" s="1"/>
      <c r="AE396"/>
      <c r="AF396"/>
      <c r="AG396"/>
    </row>
    <row r="397" spans="2:33" s="2" customFormat="1">
      <c r="B397"/>
      <c r="C397"/>
      <c r="D397"/>
      <c r="E397" s="9"/>
      <c r="F397" s="264"/>
      <c r="G397" s="8"/>
      <c r="H397" s="5"/>
      <c r="I397" s="284"/>
      <c r="J397" s="12"/>
      <c r="K397" s="11"/>
      <c r="L397" s="11"/>
      <c r="M397" s="11"/>
      <c r="N397" s="310"/>
      <c r="O397" s="310"/>
      <c r="P397" s="10"/>
      <c r="Q397"/>
      <c r="R397"/>
      <c r="S397"/>
      <c r="T397" s="3"/>
      <c r="U397" s="3"/>
      <c r="V397"/>
      <c r="W397"/>
      <c r="X397"/>
      <c r="Y397"/>
      <c r="AD397" s="1"/>
      <c r="AE397"/>
      <c r="AF397"/>
      <c r="AG397"/>
    </row>
    <row r="398" spans="2:33" s="2" customFormat="1">
      <c r="B398"/>
      <c r="C398"/>
      <c r="D398"/>
      <c r="E398" s="9"/>
      <c r="F398" s="264"/>
      <c r="G398" s="8"/>
      <c r="H398" s="5"/>
      <c r="I398" s="284"/>
      <c r="J398" s="12"/>
      <c r="K398" s="11"/>
      <c r="L398" s="11"/>
      <c r="M398" s="11"/>
      <c r="N398" s="310"/>
      <c r="O398" s="310"/>
      <c r="P398" s="10"/>
      <c r="Q398"/>
      <c r="R398"/>
      <c r="S398"/>
      <c r="T398" s="3"/>
      <c r="U398" s="3"/>
      <c r="V398"/>
      <c r="W398"/>
      <c r="X398"/>
      <c r="Y398"/>
      <c r="AD398" s="1"/>
      <c r="AE398"/>
      <c r="AF398"/>
      <c r="AG398"/>
    </row>
    <row r="399" spans="2:33" s="2" customFormat="1">
      <c r="B399"/>
      <c r="C399"/>
      <c r="D399"/>
      <c r="E399" s="9"/>
      <c r="F399" s="264"/>
      <c r="G399" s="8"/>
      <c r="H399" s="5"/>
      <c r="I399" s="284"/>
      <c r="J399" s="12"/>
      <c r="K399" s="11"/>
      <c r="L399" s="11"/>
      <c r="M399" s="11"/>
      <c r="N399" s="310"/>
      <c r="O399" s="310"/>
      <c r="P399" s="10"/>
      <c r="Q399"/>
      <c r="R399"/>
      <c r="S399"/>
      <c r="T399" s="3"/>
      <c r="U399" s="3"/>
      <c r="V399"/>
      <c r="W399"/>
      <c r="X399"/>
      <c r="Y399"/>
      <c r="AD399" s="1"/>
      <c r="AE399"/>
      <c r="AF399"/>
      <c r="AG399"/>
    </row>
    <row r="400" spans="2:33" s="2" customFormat="1">
      <c r="B400"/>
      <c r="C400"/>
      <c r="D400"/>
      <c r="E400" s="9"/>
      <c r="F400" s="264"/>
      <c r="G400" s="8"/>
      <c r="H400" s="5"/>
      <c r="I400" s="284"/>
      <c r="J400" s="12"/>
      <c r="K400" s="11"/>
      <c r="L400" s="11"/>
      <c r="M400" s="11"/>
      <c r="N400" s="310"/>
      <c r="O400" s="310"/>
      <c r="P400" s="10"/>
      <c r="Q400"/>
      <c r="R400"/>
      <c r="S400"/>
      <c r="T400" s="3"/>
      <c r="U400" s="3"/>
      <c r="V400"/>
      <c r="W400"/>
      <c r="X400"/>
      <c r="Y400"/>
      <c r="AD400" s="1"/>
      <c r="AE400"/>
      <c r="AF400"/>
      <c r="AG400"/>
    </row>
    <row r="401" spans="2:33" s="2" customFormat="1">
      <c r="B401"/>
      <c r="C401"/>
      <c r="D401"/>
      <c r="E401" s="9"/>
      <c r="F401" s="264"/>
      <c r="G401" s="8"/>
      <c r="H401" s="5"/>
      <c r="I401" s="284"/>
      <c r="J401" s="12"/>
      <c r="K401" s="11"/>
      <c r="L401" s="11"/>
      <c r="M401" s="11"/>
      <c r="N401" s="310"/>
      <c r="O401" s="310"/>
      <c r="P401" s="10"/>
      <c r="Q401"/>
      <c r="R401"/>
      <c r="S401"/>
      <c r="T401" s="3"/>
      <c r="U401" s="3"/>
      <c r="V401"/>
      <c r="W401"/>
      <c r="X401"/>
      <c r="Y401"/>
      <c r="AD401" s="1"/>
      <c r="AE401"/>
      <c r="AF401"/>
      <c r="AG401"/>
    </row>
    <row r="402" spans="2:33" s="2" customFormat="1">
      <c r="B402"/>
      <c r="C402"/>
      <c r="D402"/>
      <c r="E402" s="9"/>
      <c r="F402" s="264"/>
      <c r="G402" s="8"/>
      <c r="H402" s="5"/>
      <c r="I402" s="284"/>
      <c r="J402" s="12"/>
      <c r="K402" s="11"/>
      <c r="L402" s="11"/>
      <c r="M402" s="11"/>
      <c r="N402" s="310"/>
      <c r="O402" s="310"/>
      <c r="P402" s="10"/>
      <c r="Q402"/>
      <c r="R402"/>
      <c r="S402"/>
      <c r="T402" s="3"/>
      <c r="U402" s="3"/>
      <c r="V402"/>
      <c r="W402"/>
      <c r="X402"/>
      <c r="Y402"/>
      <c r="AD402" s="1"/>
      <c r="AE402"/>
      <c r="AF402"/>
      <c r="AG402"/>
    </row>
    <row r="403" spans="2:33" s="2" customFormat="1">
      <c r="B403"/>
      <c r="C403"/>
      <c r="D403"/>
      <c r="E403" s="9"/>
      <c r="F403" s="264"/>
      <c r="G403" s="8"/>
      <c r="H403" s="5"/>
      <c r="I403" s="284"/>
      <c r="J403" s="12"/>
      <c r="K403" s="11"/>
      <c r="L403" s="11"/>
      <c r="M403" s="11"/>
      <c r="N403" s="310"/>
      <c r="O403" s="310"/>
      <c r="P403" s="10"/>
      <c r="Q403"/>
      <c r="R403"/>
      <c r="S403"/>
      <c r="T403" s="3"/>
      <c r="U403" s="3"/>
      <c r="V403"/>
      <c r="W403"/>
      <c r="X403"/>
      <c r="Y403"/>
      <c r="AD403" s="1"/>
      <c r="AE403"/>
      <c r="AF403"/>
      <c r="AG403"/>
    </row>
    <row r="404" spans="2:33" s="2" customFormat="1">
      <c r="B404"/>
      <c r="C404"/>
      <c r="D404"/>
      <c r="E404" s="9"/>
      <c r="F404" s="264"/>
      <c r="G404" s="8"/>
      <c r="H404" s="5"/>
      <c r="I404" s="284"/>
      <c r="J404" s="12"/>
      <c r="K404" s="11"/>
      <c r="L404" s="11"/>
      <c r="M404" s="11"/>
      <c r="N404" s="310"/>
      <c r="O404" s="310"/>
      <c r="P404" s="10"/>
      <c r="Q404"/>
      <c r="R404"/>
      <c r="S404"/>
      <c r="T404" s="3"/>
      <c r="U404" s="3"/>
      <c r="V404"/>
      <c r="W404"/>
      <c r="X404"/>
      <c r="Y404"/>
      <c r="AD404" s="1"/>
      <c r="AE404"/>
      <c r="AF404"/>
      <c r="AG404"/>
    </row>
    <row r="405" spans="2:33" s="2" customFormat="1">
      <c r="B405"/>
      <c r="C405"/>
      <c r="D405"/>
      <c r="E405" s="9"/>
      <c r="F405" s="264"/>
      <c r="G405" s="8"/>
      <c r="H405" s="5"/>
      <c r="I405" s="284"/>
      <c r="J405" s="12"/>
      <c r="K405" s="11"/>
      <c r="L405" s="11"/>
      <c r="M405" s="11"/>
      <c r="N405" s="310"/>
      <c r="O405" s="310"/>
      <c r="P405" s="10"/>
      <c r="Q405"/>
      <c r="R405"/>
      <c r="S405"/>
      <c r="T405" s="3"/>
      <c r="U405" s="3"/>
      <c r="V405"/>
      <c r="W405"/>
      <c r="X405"/>
      <c r="Y405"/>
      <c r="AD405" s="1"/>
      <c r="AE405"/>
      <c r="AF405"/>
      <c r="AG405"/>
    </row>
    <row r="406" spans="2:33" s="2" customFormat="1">
      <c r="B406"/>
      <c r="C406"/>
      <c r="D406"/>
      <c r="E406" s="9"/>
      <c r="F406" s="264"/>
      <c r="G406" s="8"/>
      <c r="H406" s="5"/>
      <c r="I406" s="284"/>
      <c r="J406" s="12"/>
      <c r="K406" s="11"/>
      <c r="L406" s="11"/>
      <c r="M406" s="11"/>
      <c r="N406" s="310"/>
      <c r="O406" s="310"/>
      <c r="P406" s="10"/>
      <c r="Q406"/>
      <c r="R406"/>
      <c r="S406"/>
      <c r="T406" s="3"/>
      <c r="U406" s="3"/>
      <c r="V406"/>
      <c r="W406"/>
      <c r="X406"/>
      <c r="Y406"/>
      <c r="AD406" s="1"/>
      <c r="AE406"/>
      <c r="AF406"/>
      <c r="AG406"/>
    </row>
    <row r="407" spans="2:33" s="2" customFormat="1">
      <c r="B407"/>
      <c r="C407"/>
      <c r="D407"/>
      <c r="E407" s="9"/>
      <c r="F407" s="264"/>
      <c r="G407" s="8"/>
      <c r="H407" s="5"/>
      <c r="I407" s="284"/>
      <c r="J407" s="12"/>
      <c r="K407" s="11"/>
      <c r="L407" s="11"/>
      <c r="M407" s="11"/>
      <c r="N407" s="310"/>
      <c r="O407" s="310"/>
      <c r="P407" s="10"/>
      <c r="Q407"/>
      <c r="R407"/>
      <c r="S407"/>
      <c r="T407" s="3"/>
      <c r="U407" s="3"/>
      <c r="V407"/>
      <c r="W407"/>
      <c r="X407"/>
      <c r="Y407"/>
      <c r="AD407" s="1"/>
      <c r="AE407"/>
      <c r="AF407"/>
      <c r="AG407"/>
    </row>
    <row r="408" spans="2:33" s="2" customFormat="1">
      <c r="B408"/>
      <c r="C408"/>
      <c r="D408"/>
      <c r="E408" s="9"/>
      <c r="F408" s="264"/>
      <c r="G408" s="8"/>
      <c r="H408" s="5"/>
      <c r="I408" s="284"/>
      <c r="J408" s="12"/>
      <c r="K408" s="11"/>
      <c r="L408" s="11"/>
      <c r="M408" s="11"/>
      <c r="N408" s="310"/>
      <c r="O408" s="310"/>
      <c r="P408" s="10"/>
      <c r="Q408"/>
      <c r="R408"/>
      <c r="S408"/>
      <c r="T408" s="3"/>
      <c r="U408" s="3"/>
      <c r="V408"/>
      <c r="W408"/>
      <c r="X408"/>
      <c r="Y408"/>
      <c r="AD408" s="1"/>
      <c r="AE408"/>
      <c r="AF408"/>
      <c r="AG408"/>
    </row>
    <row r="409" spans="2:33" s="2" customFormat="1">
      <c r="B409"/>
      <c r="C409"/>
      <c r="D409"/>
      <c r="E409" s="9"/>
      <c r="F409" s="264"/>
      <c r="G409" s="8"/>
      <c r="H409" s="5"/>
      <c r="I409" s="284"/>
      <c r="J409" s="12"/>
      <c r="K409" s="11"/>
      <c r="L409" s="11"/>
      <c r="M409" s="11"/>
      <c r="N409" s="310"/>
      <c r="O409" s="310"/>
      <c r="P409" s="10"/>
      <c r="Q409"/>
      <c r="R409"/>
      <c r="S409"/>
      <c r="T409" s="3"/>
      <c r="U409" s="3"/>
      <c r="V409"/>
      <c r="W409"/>
      <c r="X409"/>
      <c r="Y409"/>
      <c r="AD409" s="1"/>
      <c r="AE409"/>
      <c r="AF409"/>
      <c r="AG409"/>
    </row>
    <row r="410" spans="2:33" s="2" customFormat="1">
      <c r="B410"/>
      <c r="C410"/>
      <c r="D410"/>
      <c r="E410" s="9"/>
      <c r="F410" s="264"/>
      <c r="G410" s="8"/>
      <c r="H410" s="5"/>
      <c r="I410" s="284"/>
      <c r="J410" s="12"/>
      <c r="K410" s="11"/>
      <c r="L410" s="11"/>
      <c r="M410" s="11"/>
      <c r="N410" s="310"/>
      <c r="O410" s="310"/>
      <c r="P410" s="10"/>
      <c r="Q410"/>
      <c r="R410"/>
      <c r="S410"/>
      <c r="T410" s="3"/>
      <c r="U410" s="3"/>
      <c r="V410"/>
      <c r="W410"/>
      <c r="X410"/>
      <c r="Y410"/>
      <c r="AD410" s="1"/>
      <c r="AE410"/>
      <c r="AF410"/>
      <c r="AG410"/>
    </row>
    <row r="411" spans="2:33" s="2" customFormat="1">
      <c r="B411"/>
      <c r="C411"/>
      <c r="D411"/>
      <c r="E411" s="9"/>
      <c r="F411" s="264"/>
      <c r="G411" s="8"/>
      <c r="H411" s="5"/>
      <c r="I411" s="284"/>
      <c r="J411" s="12"/>
      <c r="K411" s="11"/>
      <c r="L411" s="11"/>
      <c r="M411" s="11"/>
      <c r="N411" s="310"/>
      <c r="O411" s="310"/>
      <c r="P411" s="10"/>
      <c r="Q411"/>
      <c r="R411"/>
      <c r="S411"/>
      <c r="T411" s="3"/>
      <c r="U411" s="3"/>
      <c r="V411"/>
      <c r="W411"/>
      <c r="X411"/>
      <c r="Y411"/>
      <c r="AD411" s="1"/>
      <c r="AE411"/>
      <c r="AF411"/>
      <c r="AG411"/>
    </row>
    <row r="412" spans="2:33" s="2" customFormat="1">
      <c r="B412"/>
      <c r="C412"/>
      <c r="D412"/>
      <c r="E412" s="9"/>
      <c r="F412" s="264"/>
      <c r="G412" s="8"/>
      <c r="H412" s="5"/>
      <c r="I412" s="284"/>
      <c r="J412" s="12"/>
      <c r="K412" s="11"/>
      <c r="L412" s="11"/>
      <c r="M412" s="11"/>
      <c r="N412" s="310"/>
      <c r="O412" s="310"/>
      <c r="P412" s="10"/>
      <c r="Q412"/>
      <c r="R412"/>
      <c r="S412"/>
      <c r="T412" s="3"/>
      <c r="U412" s="3"/>
      <c r="V412"/>
      <c r="W412"/>
      <c r="X412"/>
      <c r="Y412"/>
      <c r="AD412" s="1"/>
      <c r="AE412"/>
      <c r="AF412"/>
      <c r="AG412"/>
    </row>
    <row r="413" spans="2:33" s="2" customFormat="1">
      <c r="B413"/>
      <c r="C413"/>
      <c r="D413"/>
      <c r="E413" s="9"/>
      <c r="F413" s="264"/>
      <c r="G413" s="8"/>
      <c r="H413" s="5"/>
      <c r="I413" s="284"/>
      <c r="J413" s="12"/>
      <c r="K413" s="11"/>
      <c r="L413" s="11"/>
      <c r="M413" s="11"/>
      <c r="N413" s="310"/>
      <c r="O413" s="310"/>
      <c r="P413" s="10"/>
      <c r="Q413"/>
      <c r="R413"/>
      <c r="S413"/>
      <c r="T413" s="3"/>
      <c r="U413" s="3"/>
      <c r="V413"/>
      <c r="W413"/>
      <c r="X413"/>
      <c r="Y413"/>
      <c r="AD413" s="1"/>
      <c r="AE413"/>
      <c r="AF413"/>
      <c r="AG413"/>
    </row>
    <row r="414" spans="2:33" s="2" customFormat="1">
      <c r="B414"/>
      <c r="C414"/>
      <c r="D414"/>
      <c r="E414" s="9"/>
      <c r="F414" s="264"/>
      <c r="G414" s="8"/>
      <c r="H414" s="5"/>
      <c r="I414" s="284"/>
      <c r="J414" s="12"/>
      <c r="K414" s="11"/>
      <c r="L414" s="11"/>
      <c r="M414" s="11"/>
      <c r="N414" s="310"/>
      <c r="O414" s="310"/>
      <c r="P414" s="10"/>
      <c r="Q414"/>
      <c r="R414"/>
      <c r="S414"/>
      <c r="T414" s="3"/>
      <c r="U414" s="3"/>
      <c r="V414"/>
      <c r="W414"/>
      <c r="X414"/>
      <c r="Y414"/>
      <c r="AD414" s="1"/>
      <c r="AE414"/>
      <c r="AF414"/>
      <c r="AG414"/>
    </row>
    <row r="415" spans="2:33" s="2" customFormat="1">
      <c r="B415"/>
      <c r="C415"/>
      <c r="D415"/>
      <c r="E415" s="9"/>
      <c r="F415" s="264"/>
      <c r="G415" s="8"/>
      <c r="H415" s="5"/>
      <c r="I415" s="284"/>
      <c r="J415" s="12"/>
      <c r="K415" s="11"/>
      <c r="L415" s="11"/>
      <c r="M415" s="11"/>
      <c r="N415" s="310"/>
      <c r="O415" s="310"/>
      <c r="P415" s="10"/>
      <c r="Q415"/>
      <c r="R415"/>
      <c r="S415"/>
      <c r="T415" s="3"/>
      <c r="U415" s="3"/>
      <c r="V415"/>
      <c r="W415"/>
      <c r="X415"/>
      <c r="Y415"/>
      <c r="AD415" s="1"/>
      <c r="AE415"/>
      <c r="AF415"/>
      <c r="AG415"/>
    </row>
    <row r="416" spans="2:33" s="2" customFormat="1">
      <c r="B416"/>
      <c r="C416"/>
      <c r="D416"/>
      <c r="E416" s="9"/>
      <c r="F416" s="264"/>
      <c r="G416" s="8"/>
      <c r="H416" s="5"/>
      <c r="I416" s="284"/>
      <c r="J416" s="12"/>
      <c r="K416" s="11"/>
      <c r="L416" s="11"/>
      <c r="M416" s="11"/>
      <c r="N416" s="310"/>
      <c r="O416" s="310"/>
      <c r="P416" s="10"/>
      <c r="Q416"/>
      <c r="R416"/>
      <c r="S416"/>
      <c r="T416" s="3"/>
      <c r="U416" s="3"/>
      <c r="V416"/>
      <c r="W416"/>
      <c r="X416"/>
      <c r="Y416"/>
      <c r="AD416" s="1"/>
      <c r="AE416"/>
      <c r="AF416"/>
      <c r="AG416"/>
    </row>
    <row r="417" spans="2:33" s="2" customFormat="1">
      <c r="B417"/>
      <c r="C417"/>
      <c r="D417"/>
      <c r="E417" s="9"/>
      <c r="F417" s="264"/>
      <c r="G417" s="8"/>
      <c r="H417" s="5"/>
      <c r="I417" s="284"/>
      <c r="J417" s="12"/>
      <c r="K417" s="11"/>
      <c r="L417" s="11"/>
      <c r="M417" s="11"/>
      <c r="N417" s="310"/>
      <c r="O417" s="310"/>
      <c r="P417" s="10"/>
      <c r="Q417"/>
      <c r="R417"/>
      <c r="S417"/>
      <c r="T417" s="3"/>
      <c r="U417" s="3"/>
      <c r="V417"/>
      <c r="W417"/>
      <c r="X417"/>
      <c r="Y417"/>
      <c r="AD417" s="1"/>
      <c r="AE417"/>
      <c r="AF417"/>
      <c r="AG417"/>
    </row>
    <row r="418" spans="2:33" s="2" customFormat="1">
      <c r="B418"/>
      <c r="C418"/>
      <c r="D418"/>
      <c r="E418" s="9"/>
      <c r="F418" s="264"/>
      <c r="G418" s="8"/>
      <c r="H418" s="5"/>
      <c r="I418" s="284"/>
      <c r="J418" s="12"/>
      <c r="K418" s="11"/>
      <c r="L418" s="11"/>
      <c r="M418" s="11"/>
      <c r="N418" s="310"/>
      <c r="O418" s="310"/>
      <c r="P418" s="10"/>
      <c r="Q418"/>
      <c r="R418"/>
      <c r="S418"/>
      <c r="T418" s="3"/>
      <c r="U418" s="3"/>
      <c r="V418"/>
      <c r="W418"/>
      <c r="X418"/>
      <c r="Y418"/>
      <c r="AD418" s="1"/>
      <c r="AE418"/>
      <c r="AF418"/>
      <c r="AG418"/>
    </row>
    <row r="419" spans="2:33" s="2" customFormat="1">
      <c r="B419"/>
      <c r="C419"/>
      <c r="D419"/>
      <c r="E419" s="9"/>
      <c r="F419" s="264"/>
      <c r="G419" s="8"/>
      <c r="H419" s="5"/>
      <c r="I419" s="284"/>
      <c r="J419" s="12"/>
      <c r="K419" s="11"/>
      <c r="L419" s="11"/>
      <c r="M419" s="11"/>
      <c r="N419" s="310"/>
      <c r="O419" s="310"/>
      <c r="P419" s="10"/>
      <c r="Q419"/>
      <c r="R419"/>
      <c r="S419"/>
      <c r="T419" s="3"/>
      <c r="U419" s="3"/>
      <c r="V419"/>
      <c r="W419"/>
      <c r="X419"/>
      <c r="Y419"/>
      <c r="AD419" s="1"/>
      <c r="AE419"/>
      <c r="AF419"/>
      <c r="AG419"/>
    </row>
    <row r="420" spans="2:33" s="2" customFormat="1">
      <c r="B420"/>
      <c r="C420"/>
      <c r="D420"/>
      <c r="E420" s="9"/>
      <c r="F420" s="264"/>
      <c r="G420" s="8"/>
      <c r="H420" s="5"/>
      <c r="I420" s="284"/>
      <c r="J420" s="12"/>
      <c r="K420" s="11"/>
      <c r="L420" s="11"/>
      <c r="M420" s="11"/>
      <c r="N420" s="310"/>
      <c r="O420" s="310"/>
      <c r="P420" s="10"/>
      <c r="Q420"/>
      <c r="R420"/>
      <c r="S420"/>
      <c r="T420" s="3"/>
      <c r="U420" s="3"/>
      <c r="V420"/>
      <c r="W420"/>
      <c r="X420"/>
      <c r="Y420"/>
      <c r="AD420" s="1"/>
      <c r="AE420"/>
      <c r="AF420"/>
      <c r="AG420"/>
    </row>
    <row r="421" spans="2:33" s="2" customFormat="1">
      <c r="B421"/>
      <c r="C421"/>
      <c r="D421"/>
      <c r="E421" s="9"/>
      <c r="F421" s="264"/>
      <c r="G421" s="8"/>
      <c r="H421" s="5"/>
      <c r="I421" s="284"/>
      <c r="J421" s="12"/>
      <c r="K421" s="11"/>
      <c r="L421" s="11"/>
      <c r="M421" s="11"/>
      <c r="N421" s="310"/>
      <c r="O421" s="310"/>
      <c r="P421" s="10"/>
      <c r="Q421"/>
      <c r="R421"/>
      <c r="S421"/>
      <c r="T421" s="3"/>
      <c r="U421" s="3"/>
      <c r="V421"/>
      <c r="W421"/>
      <c r="X421"/>
      <c r="Y421"/>
      <c r="AD421" s="1"/>
      <c r="AE421"/>
      <c r="AF421"/>
      <c r="AG421"/>
    </row>
    <row r="422" spans="2:33" s="2" customFormat="1">
      <c r="B422"/>
      <c r="C422"/>
      <c r="D422"/>
      <c r="E422" s="9"/>
      <c r="F422" s="264"/>
      <c r="G422" s="8"/>
      <c r="H422" s="5"/>
      <c r="I422" s="284"/>
      <c r="J422" s="12"/>
      <c r="K422" s="11"/>
      <c r="L422" s="11"/>
      <c r="M422" s="11"/>
      <c r="N422" s="310"/>
      <c r="O422" s="310"/>
      <c r="P422" s="10"/>
      <c r="Q422"/>
      <c r="R422"/>
      <c r="S422"/>
      <c r="T422" s="3"/>
      <c r="U422" s="3"/>
      <c r="V422"/>
      <c r="W422"/>
      <c r="X422"/>
      <c r="Y422"/>
      <c r="AD422" s="1"/>
      <c r="AE422"/>
      <c r="AF422"/>
      <c r="AG422"/>
    </row>
    <row r="423" spans="2:33" s="2" customFormat="1">
      <c r="B423"/>
      <c r="C423"/>
      <c r="D423"/>
      <c r="E423" s="9"/>
      <c r="F423" s="264"/>
      <c r="G423" s="8"/>
      <c r="H423" s="5"/>
      <c r="I423" s="284"/>
      <c r="J423" s="12"/>
      <c r="K423" s="11"/>
      <c r="L423" s="11"/>
      <c r="M423" s="11"/>
      <c r="N423" s="310"/>
      <c r="O423" s="310"/>
      <c r="P423" s="10"/>
      <c r="Q423"/>
      <c r="R423"/>
      <c r="S423"/>
      <c r="T423" s="3"/>
      <c r="U423" s="3"/>
      <c r="V423"/>
      <c r="W423"/>
      <c r="X423"/>
      <c r="Y423"/>
      <c r="AD423" s="1"/>
      <c r="AE423"/>
      <c r="AF423"/>
      <c r="AG423"/>
    </row>
    <row r="424" spans="2:33" s="2" customFormat="1">
      <c r="B424"/>
      <c r="C424"/>
      <c r="D424"/>
      <c r="E424" s="9"/>
      <c r="F424" s="264"/>
      <c r="G424" s="8"/>
      <c r="H424" s="5"/>
      <c r="I424" s="284"/>
      <c r="J424" s="12"/>
      <c r="K424" s="11"/>
      <c r="L424" s="11"/>
      <c r="M424" s="11"/>
      <c r="N424" s="310"/>
      <c r="O424" s="310"/>
      <c r="P424" s="10"/>
      <c r="Q424"/>
      <c r="R424"/>
      <c r="S424"/>
      <c r="T424" s="3"/>
      <c r="U424" s="3"/>
      <c r="V424"/>
      <c r="W424"/>
      <c r="X424"/>
      <c r="Y424"/>
      <c r="AD424" s="1"/>
      <c r="AE424"/>
      <c r="AF424"/>
      <c r="AG424"/>
    </row>
    <row r="425" spans="2:33" s="2" customFormat="1">
      <c r="B425"/>
      <c r="C425"/>
      <c r="D425"/>
      <c r="E425" s="9"/>
      <c r="F425" s="264"/>
      <c r="G425" s="8"/>
      <c r="H425" s="5"/>
      <c r="I425" s="284"/>
      <c r="J425" s="12"/>
      <c r="K425" s="11"/>
      <c r="L425" s="11"/>
      <c r="M425" s="11"/>
      <c r="N425" s="310"/>
      <c r="O425" s="310"/>
      <c r="P425" s="10"/>
      <c r="Q425"/>
      <c r="R425"/>
      <c r="S425"/>
      <c r="T425" s="3"/>
      <c r="U425" s="3"/>
      <c r="V425"/>
      <c r="W425"/>
      <c r="X425"/>
      <c r="Y425"/>
      <c r="AD425" s="1"/>
      <c r="AE425"/>
      <c r="AF425"/>
      <c r="AG425"/>
    </row>
    <row r="426" spans="2:33" s="2" customFormat="1">
      <c r="B426"/>
      <c r="C426"/>
      <c r="D426"/>
      <c r="E426" s="9"/>
      <c r="F426" s="264"/>
      <c r="G426" s="8"/>
      <c r="H426" s="5"/>
      <c r="I426" s="284"/>
      <c r="J426" s="12"/>
      <c r="K426" s="11"/>
      <c r="L426" s="11"/>
      <c r="M426" s="11"/>
      <c r="N426" s="310"/>
      <c r="O426" s="310"/>
      <c r="P426" s="10"/>
      <c r="Q426"/>
      <c r="R426"/>
      <c r="S426"/>
      <c r="T426" s="3"/>
      <c r="U426" s="3"/>
      <c r="V426"/>
      <c r="W426"/>
      <c r="X426"/>
      <c r="Y426"/>
      <c r="AD426" s="1"/>
      <c r="AE426"/>
      <c r="AF426"/>
      <c r="AG426"/>
    </row>
    <row r="427" spans="2:33" s="2" customFormat="1">
      <c r="B427"/>
      <c r="C427"/>
      <c r="D427"/>
      <c r="E427" s="9"/>
      <c r="F427" s="264"/>
      <c r="G427" s="8"/>
      <c r="H427" s="5"/>
      <c r="I427" s="284"/>
      <c r="J427" s="12"/>
      <c r="K427" s="11"/>
      <c r="L427" s="11"/>
      <c r="M427" s="11"/>
      <c r="N427" s="310"/>
      <c r="O427" s="310"/>
      <c r="P427" s="10"/>
      <c r="Q427"/>
      <c r="R427"/>
      <c r="S427"/>
      <c r="T427" s="3"/>
      <c r="U427" s="3"/>
      <c r="V427"/>
      <c r="W427"/>
      <c r="X427"/>
      <c r="Y427"/>
      <c r="AD427" s="1"/>
      <c r="AE427"/>
      <c r="AF427"/>
      <c r="AG427"/>
    </row>
    <row r="428" spans="2:33" s="2" customFormat="1">
      <c r="B428"/>
      <c r="C428"/>
      <c r="D428"/>
      <c r="E428" s="9"/>
      <c r="F428" s="264"/>
      <c r="G428" s="8"/>
      <c r="H428" s="5"/>
      <c r="I428" s="284"/>
      <c r="J428" s="12"/>
      <c r="K428" s="11"/>
      <c r="L428" s="11"/>
      <c r="M428" s="11"/>
      <c r="N428" s="310"/>
      <c r="O428" s="310"/>
      <c r="P428" s="10"/>
      <c r="Q428"/>
      <c r="R428"/>
      <c r="S428"/>
      <c r="T428" s="3"/>
      <c r="U428" s="3"/>
      <c r="V428"/>
      <c r="W428"/>
      <c r="X428"/>
      <c r="Y428"/>
      <c r="AD428" s="1"/>
      <c r="AE428"/>
      <c r="AF428"/>
      <c r="AG428"/>
    </row>
    <row r="429" spans="2:33" s="2" customFormat="1">
      <c r="B429"/>
      <c r="C429"/>
      <c r="D429"/>
      <c r="E429" s="9"/>
      <c r="F429" s="264"/>
      <c r="G429" s="8"/>
      <c r="H429" s="5"/>
      <c r="I429" s="284"/>
      <c r="J429" s="12"/>
      <c r="K429" s="11"/>
      <c r="L429" s="11"/>
      <c r="M429" s="11"/>
      <c r="N429" s="310"/>
      <c r="O429" s="310"/>
      <c r="P429" s="10"/>
      <c r="Q429"/>
      <c r="R429"/>
      <c r="S429"/>
      <c r="T429" s="3"/>
      <c r="U429" s="3"/>
      <c r="V429"/>
      <c r="W429"/>
      <c r="X429"/>
      <c r="Y429"/>
      <c r="AD429" s="1"/>
      <c r="AE429"/>
      <c r="AF429"/>
      <c r="AG429"/>
    </row>
    <row r="430" spans="2:33" s="2" customFormat="1">
      <c r="B430"/>
      <c r="C430"/>
      <c r="D430"/>
      <c r="E430" s="9"/>
      <c r="F430" s="264"/>
      <c r="G430" s="8"/>
      <c r="H430" s="5"/>
      <c r="I430" s="284"/>
      <c r="J430" s="12"/>
      <c r="K430" s="11"/>
      <c r="L430" s="11"/>
      <c r="M430" s="11"/>
      <c r="N430" s="310"/>
      <c r="O430" s="310"/>
      <c r="P430" s="10"/>
      <c r="Q430"/>
      <c r="R430"/>
      <c r="S430"/>
      <c r="T430" s="3"/>
      <c r="U430" s="3"/>
      <c r="V430"/>
      <c r="W430"/>
      <c r="X430"/>
      <c r="Y430"/>
      <c r="AD430" s="1"/>
      <c r="AE430"/>
      <c r="AF430"/>
      <c r="AG430"/>
    </row>
    <row r="431" spans="2:33" s="2" customFormat="1">
      <c r="B431"/>
      <c r="C431"/>
      <c r="D431"/>
      <c r="E431" s="9"/>
      <c r="F431" s="264"/>
      <c r="G431" s="8"/>
      <c r="H431" s="5"/>
      <c r="I431" s="284"/>
      <c r="J431" s="12"/>
      <c r="K431" s="11"/>
      <c r="L431" s="11"/>
      <c r="M431" s="11"/>
      <c r="N431" s="310"/>
      <c r="O431" s="310"/>
      <c r="P431" s="10"/>
      <c r="Q431"/>
      <c r="R431"/>
      <c r="S431"/>
      <c r="T431" s="3"/>
      <c r="U431" s="3"/>
      <c r="V431"/>
      <c r="W431"/>
      <c r="X431"/>
      <c r="Y431"/>
      <c r="AD431" s="1"/>
      <c r="AE431"/>
      <c r="AF431"/>
      <c r="AG431"/>
    </row>
    <row r="432" spans="2:33" s="2" customFormat="1">
      <c r="B432"/>
      <c r="C432"/>
      <c r="D432"/>
      <c r="E432" s="9"/>
      <c r="F432" s="264"/>
      <c r="G432" s="8"/>
      <c r="H432" s="5"/>
      <c r="I432" s="284"/>
      <c r="J432" s="12"/>
      <c r="K432" s="11"/>
      <c r="L432" s="11"/>
      <c r="M432" s="11"/>
      <c r="N432" s="310"/>
      <c r="O432" s="310"/>
      <c r="P432" s="10"/>
      <c r="Q432"/>
      <c r="R432"/>
      <c r="S432"/>
      <c r="T432" s="3"/>
      <c r="U432" s="3"/>
      <c r="V432"/>
      <c r="W432"/>
      <c r="X432"/>
      <c r="Y432"/>
      <c r="AD432" s="1"/>
      <c r="AE432"/>
      <c r="AF432"/>
      <c r="AG432"/>
    </row>
    <row r="433" spans="2:33" s="2" customFormat="1">
      <c r="B433"/>
      <c r="C433"/>
      <c r="D433"/>
      <c r="E433" s="9"/>
      <c r="F433" s="264"/>
      <c r="G433" s="8"/>
      <c r="H433" s="5"/>
      <c r="I433" s="284"/>
      <c r="J433" s="12"/>
      <c r="K433" s="11"/>
      <c r="L433" s="11"/>
      <c r="M433" s="11"/>
      <c r="N433" s="310"/>
      <c r="O433" s="310"/>
      <c r="P433" s="10"/>
      <c r="Q433"/>
      <c r="R433"/>
      <c r="S433"/>
      <c r="T433" s="3"/>
      <c r="U433" s="3"/>
      <c r="V433"/>
      <c r="W433"/>
      <c r="X433"/>
      <c r="Y433"/>
      <c r="AD433" s="1"/>
      <c r="AE433"/>
      <c r="AF433"/>
      <c r="AG433"/>
    </row>
    <row r="434" spans="2:33" s="2" customFormat="1">
      <c r="B434"/>
      <c r="C434"/>
      <c r="D434"/>
      <c r="E434" s="9"/>
      <c r="F434" s="264"/>
      <c r="G434" s="8"/>
      <c r="H434" s="5"/>
      <c r="I434" s="284"/>
      <c r="J434" s="12"/>
      <c r="K434" s="11"/>
      <c r="L434" s="11"/>
      <c r="M434" s="11"/>
      <c r="N434" s="310"/>
      <c r="O434" s="310"/>
      <c r="P434" s="10"/>
      <c r="Q434"/>
      <c r="R434"/>
      <c r="S434"/>
      <c r="T434" s="3"/>
      <c r="U434" s="3"/>
      <c r="V434"/>
      <c r="W434"/>
      <c r="X434"/>
      <c r="Y434"/>
      <c r="AD434" s="1"/>
      <c r="AE434"/>
      <c r="AF434"/>
      <c r="AG434"/>
    </row>
    <row r="435" spans="2:33" s="2" customFormat="1">
      <c r="B435"/>
      <c r="C435"/>
      <c r="D435"/>
      <c r="E435" s="9"/>
      <c r="F435" s="264"/>
      <c r="G435" s="8"/>
      <c r="H435" s="5"/>
      <c r="I435" s="284"/>
      <c r="J435" s="12"/>
      <c r="K435" s="11"/>
      <c r="L435" s="11"/>
      <c r="M435" s="11"/>
      <c r="N435" s="310"/>
      <c r="O435" s="310"/>
      <c r="P435" s="10"/>
      <c r="Q435"/>
      <c r="R435"/>
      <c r="S435"/>
      <c r="T435" s="3"/>
      <c r="U435" s="3"/>
      <c r="V435"/>
      <c r="W435"/>
      <c r="X435"/>
      <c r="Y435"/>
      <c r="AD435" s="1"/>
      <c r="AE435"/>
      <c r="AF435"/>
      <c r="AG435"/>
    </row>
    <row r="436" spans="2:33" s="2" customFormat="1">
      <c r="B436"/>
      <c r="C436"/>
      <c r="D436"/>
      <c r="E436" s="9"/>
      <c r="F436" s="264"/>
      <c r="G436" s="8"/>
      <c r="H436" s="5"/>
      <c r="I436" s="284"/>
      <c r="J436" s="12"/>
      <c r="K436" s="11"/>
      <c r="L436" s="11"/>
      <c r="M436" s="11"/>
      <c r="N436" s="310"/>
      <c r="O436" s="310"/>
      <c r="P436" s="10"/>
      <c r="Q436"/>
      <c r="R436"/>
      <c r="S436"/>
      <c r="T436" s="3"/>
      <c r="U436" s="3"/>
      <c r="V436"/>
      <c r="W436"/>
      <c r="X436"/>
      <c r="Y436"/>
      <c r="AD436" s="1"/>
      <c r="AE436"/>
      <c r="AF436"/>
      <c r="AG436"/>
    </row>
    <row r="437" spans="2:33" s="2" customFormat="1">
      <c r="B437"/>
      <c r="C437"/>
      <c r="D437"/>
      <c r="E437" s="9"/>
      <c r="F437" s="264"/>
      <c r="G437" s="8"/>
      <c r="H437" s="5"/>
      <c r="I437" s="284"/>
      <c r="J437" s="12"/>
      <c r="K437" s="11"/>
      <c r="L437" s="11"/>
      <c r="M437" s="11"/>
      <c r="N437" s="310"/>
      <c r="O437" s="310"/>
      <c r="P437" s="10"/>
      <c r="Q437"/>
      <c r="R437"/>
      <c r="S437"/>
      <c r="T437" s="3"/>
      <c r="U437" s="3"/>
      <c r="V437"/>
      <c r="W437"/>
      <c r="X437"/>
      <c r="Y437"/>
      <c r="AD437" s="1"/>
      <c r="AE437"/>
      <c r="AF437"/>
      <c r="AG437"/>
    </row>
    <row r="438" spans="2:33" s="2" customFormat="1">
      <c r="B438"/>
      <c r="C438"/>
      <c r="D438"/>
      <c r="E438" s="9"/>
      <c r="F438" s="264"/>
      <c r="G438" s="8"/>
      <c r="H438" s="5"/>
      <c r="I438" s="284"/>
      <c r="J438" s="12"/>
      <c r="K438" s="11"/>
      <c r="L438" s="11"/>
      <c r="M438" s="11"/>
      <c r="N438" s="310"/>
      <c r="O438" s="310"/>
      <c r="P438" s="10"/>
      <c r="Q438"/>
      <c r="R438"/>
      <c r="S438"/>
      <c r="T438" s="3"/>
      <c r="U438" s="3"/>
      <c r="V438"/>
      <c r="W438"/>
      <c r="X438"/>
      <c r="Y438"/>
      <c r="AD438" s="1"/>
      <c r="AE438"/>
      <c r="AF438"/>
      <c r="AG438"/>
    </row>
    <row r="439" spans="2:33" s="2" customFormat="1">
      <c r="B439"/>
      <c r="C439"/>
      <c r="D439"/>
      <c r="E439" s="9"/>
      <c r="F439" s="264"/>
      <c r="G439" s="8"/>
      <c r="H439" s="5"/>
      <c r="I439" s="284"/>
      <c r="J439" s="12"/>
      <c r="K439" s="11"/>
      <c r="L439" s="11"/>
      <c r="M439" s="11"/>
      <c r="N439" s="310"/>
      <c r="O439" s="310"/>
      <c r="P439" s="10"/>
      <c r="Q439"/>
      <c r="R439"/>
      <c r="S439"/>
      <c r="T439" s="3"/>
      <c r="U439" s="3"/>
      <c r="V439"/>
      <c r="W439"/>
      <c r="X439"/>
      <c r="Y439"/>
      <c r="AD439" s="1"/>
      <c r="AE439"/>
      <c r="AF439"/>
      <c r="AG439"/>
    </row>
    <row r="440" spans="2:33" s="2" customFormat="1">
      <c r="B440"/>
      <c r="C440"/>
      <c r="D440"/>
      <c r="E440" s="9"/>
      <c r="F440" s="264"/>
      <c r="G440" s="8"/>
      <c r="H440" s="5"/>
      <c r="I440" s="284"/>
      <c r="J440" s="12"/>
      <c r="K440" s="11"/>
      <c r="L440" s="11"/>
      <c r="M440" s="11"/>
      <c r="N440" s="310"/>
      <c r="O440" s="310"/>
      <c r="P440" s="10"/>
      <c r="Q440"/>
      <c r="R440"/>
      <c r="S440"/>
      <c r="T440" s="3"/>
      <c r="U440" s="3"/>
      <c r="V440"/>
      <c r="W440"/>
      <c r="X440"/>
      <c r="Y440"/>
      <c r="AD440" s="1"/>
      <c r="AE440"/>
      <c r="AF440"/>
      <c r="AG440"/>
    </row>
    <row r="441" spans="2:33" s="2" customFormat="1">
      <c r="B441"/>
      <c r="C441"/>
      <c r="D441"/>
      <c r="E441" s="9"/>
      <c r="F441" s="264"/>
      <c r="G441" s="8"/>
      <c r="H441" s="5"/>
      <c r="I441" s="284"/>
      <c r="J441" s="12"/>
      <c r="K441" s="11"/>
      <c r="L441" s="11"/>
      <c r="M441" s="11"/>
      <c r="N441" s="310"/>
      <c r="O441" s="310"/>
      <c r="P441" s="10"/>
      <c r="Q441"/>
      <c r="R441"/>
      <c r="S441"/>
      <c r="T441" s="3"/>
      <c r="U441" s="3"/>
      <c r="V441"/>
      <c r="W441"/>
      <c r="X441"/>
      <c r="Y441"/>
      <c r="AD441" s="1"/>
      <c r="AE441"/>
      <c r="AF441"/>
      <c r="AG441"/>
    </row>
    <row r="442" spans="2:33" s="2" customFormat="1">
      <c r="B442"/>
      <c r="C442"/>
      <c r="D442"/>
      <c r="E442" s="9"/>
      <c r="F442" s="264"/>
      <c r="G442" s="8"/>
      <c r="H442" s="5"/>
      <c r="I442" s="284"/>
      <c r="J442" s="12"/>
      <c r="K442" s="11"/>
      <c r="L442" s="11"/>
      <c r="M442" s="11"/>
      <c r="N442" s="310"/>
      <c r="O442" s="310"/>
      <c r="P442" s="10"/>
      <c r="Q442"/>
      <c r="R442"/>
      <c r="S442"/>
      <c r="T442" s="3"/>
      <c r="U442" s="3"/>
      <c r="V442"/>
      <c r="W442"/>
      <c r="X442"/>
      <c r="Y442"/>
      <c r="AD442" s="1"/>
      <c r="AE442"/>
      <c r="AF442"/>
      <c r="AG442"/>
    </row>
    <row r="443" spans="2:33" s="2" customFormat="1">
      <c r="B443"/>
      <c r="C443"/>
      <c r="D443"/>
      <c r="E443" s="9"/>
      <c r="F443" s="264"/>
      <c r="G443" s="8"/>
      <c r="H443" s="5"/>
      <c r="I443" s="284"/>
      <c r="J443" s="12"/>
      <c r="K443" s="11"/>
      <c r="L443" s="11"/>
      <c r="M443" s="11"/>
      <c r="N443" s="310"/>
      <c r="O443" s="310"/>
      <c r="P443" s="10"/>
      <c r="Q443"/>
      <c r="R443"/>
      <c r="S443"/>
      <c r="T443" s="3"/>
      <c r="U443" s="3"/>
      <c r="V443"/>
      <c r="W443"/>
      <c r="X443"/>
      <c r="Y443"/>
      <c r="AD443" s="1"/>
      <c r="AE443"/>
      <c r="AF443"/>
      <c r="AG443"/>
    </row>
    <row r="444" spans="2:33" s="2" customFormat="1">
      <c r="B444"/>
      <c r="C444"/>
      <c r="D444"/>
      <c r="E444" s="9"/>
      <c r="F444" s="264"/>
      <c r="G444" s="8"/>
      <c r="H444" s="5"/>
      <c r="I444" s="284"/>
      <c r="J444" s="12"/>
      <c r="K444" s="11"/>
      <c r="L444" s="11"/>
      <c r="M444" s="11"/>
      <c r="N444" s="310"/>
      <c r="O444" s="310"/>
      <c r="P444" s="10"/>
      <c r="Q444"/>
      <c r="R444"/>
      <c r="S444"/>
      <c r="T444" s="3"/>
      <c r="U444" s="3"/>
      <c r="V444"/>
      <c r="W444"/>
      <c r="X444"/>
      <c r="Y444"/>
      <c r="AD444" s="1"/>
      <c r="AE444"/>
      <c r="AF444"/>
      <c r="AG444"/>
    </row>
    <row r="445" spans="2:33" s="2" customFormat="1">
      <c r="B445"/>
      <c r="C445"/>
      <c r="D445"/>
      <c r="E445" s="9"/>
      <c r="F445" s="264"/>
      <c r="G445" s="8"/>
      <c r="H445" s="5"/>
      <c r="I445" s="284"/>
      <c r="J445" s="12"/>
      <c r="K445" s="11"/>
      <c r="L445" s="11"/>
      <c r="M445" s="11"/>
      <c r="N445" s="310"/>
      <c r="O445" s="310"/>
      <c r="P445" s="10"/>
      <c r="Q445"/>
      <c r="R445"/>
      <c r="S445"/>
      <c r="T445" s="3"/>
      <c r="U445" s="3"/>
      <c r="V445"/>
      <c r="W445"/>
      <c r="X445"/>
      <c r="Y445"/>
      <c r="AD445" s="1"/>
      <c r="AE445"/>
      <c r="AF445"/>
      <c r="AG445"/>
    </row>
    <row r="446" spans="2:33" s="2" customFormat="1">
      <c r="B446"/>
      <c r="C446"/>
      <c r="D446"/>
      <c r="E446" s="9"/>
      <c r="F446" s="264"/>
      <c r="G446" s="8"/>
      <c r="H446" s="5"/>
      <c r="I446" s="284"/>
      <c r="J446" s="12"/>
      <c r="K446" s="11"/>
      <c r="L446" s="11"/>
      <c r="M446" s="11"/>
      <c r="N446" s="310"/>
      <c r="O446" s="310"/>
      <c r="P446" s="10"/>
      <c r="Q446"/>
      <c r="R446"/>
      <c r="S446"/>
      <c r="T446" s="3"/>
      <c r="U446" s="3"/>
      <c r="V446"/>
      <c r="W446"/>
      <c r="X446"/>
      <c r="Y446"/>
      <c r="AD446" s="1"/>
      <c r="AE446"/>
      <c r="AF446"/>
      <c r="AG446"/>
    </row>
    <row r="447" spans="2:33" s="2" customFormat="1">
      <c r="B447"/>
      <c r="C447"/>
      <c r="D447"/>
      <c r="E447" s="9"/>
      <c r="F447" s="264"/>
      <c r="G447" s="8"/>
      <c r="H447" s="5"/>
      <c r="I447" s="284"/>
      <c r="J447" s="12"/>
      <c r="K447" s="11"/>
      <c r="L447" s="11"/>
      <c r="M447" s="11"/>
      <c r="N447" s="310"/>
      <c r="O447" s="310"/>
      <c r="P447" s="10"/>
      <c r="Q447"/>
      <c r="R447"/>
      <c r="S447"/>
      <c r="T447" s="3"/>
      <c r="U447" s="3"/>
      <c r="V447"/>
      <c r="W447"/>
      <c r="X447"/>
      <c r="Y447"/>
      <c r="AD447" s="1"/>
      <c r="AE447"/>
      <c r="AF447"/>
      <c r="AG447"/>
    </row>
    <row r="448" spans="2:33" s="2" customFormat="1">
      <c r="B448"/>
      <c r="C448"/>
      <c r="D448"/>
      <c r="E448" s="9"/>
      <c r="F448" s="264"/>
      <c r="G448" s="8"/>
      <c r="H448" s="5"/>
      <c r="I448" s="284"/>
      <c r="J448" s="12"/>
      <c r="K448" s="11"/>
      <c r="L448" s="11"/>
      <c r="M448" s="11"/>
      <c r="N448" s="310"/>
      <c r="O448" s="310"/>
      <c r="P448" s="10"/>
      <c r="Q448"/>
      <c r="R448"/>
      <c r="S448"/>
      <c r="T448" s="3"/>
      <c r="U448" s="3"/>
      <c r="V448"/>
      <c r="W448"/>
      <c r="X448"/>
      <c r="Y448"/>
      <c r="AD448" s="1"/>
      <c r="AE448"/>
      <c r="AF448"/>
      <c r="AG448"/>
    </row>
    <row r="449" spans="2:33" s="2" customFormat="1">
      <c r="B449"/>
      <c r="C449"/>
      <c r="D449"/>
      <c r="E449" s="9"/>
      <c r="F449" s="264"/>
      <c r="G449" s="8"/>
      <c r="H449" s="5"/>
      <c r="I449" s="284"/>
      <c r="J449" s="12"/>
      <c r="K449" s="11"/>
      <c r="L449" s="11"/>
      <c r="M449" s="11"/>
      <c r="N449" s="310"/>
      <c r="O449" s="310"/>
      <c r="P449" s="10"/>
      <c r="Q449"/>
      <c r="R449"/>
      <c r="S449"/>
      <c r="T449" s="3"/>
      <c r="U449" s="3"/>
      <c r="V449"/>
      <c r="W449"/>
      <c r="X449"/>
      <c r="Y449"/>
      <c r="AD449" s="1"/>
      <c r="AE449"/>
      <c r="AF449"/>
      <c r="AG449"/>
    </row>
    <row r="450" spans="2:33" s="2" customFormat="1">
      <c r="B450"/>
      <c r="C450"/>
      <c r="D450"/>
      <c r="E450" s="9"/>
      <c r="F450" s="264"/>
      <c r="G450" s="8"/>
      <c r="H450" s="5"/>
      <c r="I450" s="284"/>
      <c r="J450" s="12"/>
      <c r="K450" s="11"/>
      <c r="L450" s="11"/>
      <c r="M450" s="11"/>
      <c r="N450" s="310"/>
      <c r="O450" s="310"/>
      <c r="P450" s="10"/>
      <c r="Q450"/>
      <c r="R450"/>
      <c r="S450"/>
      <c r="T450" s="3"/>
      <c r="U450" s="3"/>
      <c r="V450"/>
      <c r="W450"/>
      <c r="X450"/>
      <c r="Y450"/>
      <c r="AD450" s="1"/>
      <c r="AE450"/>
      <c r="AF450"/>
      <c r="AG450"/>
    </row>
    <row r="451" spans="2:33" s="2" customFormat="1">
      <c r="B451"/>
      <c r="C451"/>
      <c r="D451"/>
      <c r="E451" s="9"/>
      <c r="F451" s="264"/>
      <c r="G451" s="8"/>
      <c r="H451" s="5"/>
      <c r="I451" s="284"/>
      <c r="J451" s="12"/>
      <c r="K451" s="11"/>
      <c r="L451" s="11"/>
      <c r="M451" s="11"/>
      <c r="N451" s="310"/>
      <c r="O451" s="310"/>
      <c r="P451" s="10"/>
      <c r="Q451"/>
      <c r="R451"/>
      <c r="S451"/>
      <c r="T451" s="3"/>
      <c r="U451" s="3"/>
      <c r="V451"/>
      <c r="W451"/>
      <c r="X451"/>
      <c r="Y451"/>
      <c r="AD451" s="1"/>
      <c r="AE451"/>
      <c r="AF451"/>
      <c r="AG451"/>
    </row>
    <row r="452" spans="2:33" s="2" customFormat="1">
      <c r="B452"/>
      <c r="C452"/>
      <c r="D452"/>
      <c r="E452" s="9"/>
      <c r="F452" s="264"/>
      <c r="G452" s="8"/>
      <c r="H452" s="5"/>
      <c r="I452" s="284"/>
      <c r="J452" s="12"/>
      <c r="K452" s="11"/>
      <c r="L452" s="11"/>
      <c r="M452" s="11"/>
      <c r="N452" s="310"/>
      <c r="O452" s="310"/>
      <c r="P452" s="10"/>
      <c r="Q452"/>
      <c r="R452"/>
      <c r="S452"/>
      <c r="T452" s="3"/>
      <c r="U452" s="3"/>
      <c r="V452"/>
      <c r="W452"/>
      <c r="X452"/>
      <c r="Y452"/>
      <c r="AD452" s="1"/>
      <c r="AE452"/>
      <c r="AF452"/>
      <c r="AG452"/>
    </row>
    <row r="453" spans="2:33" s="2" customFormat="1">
      <c r="B453"/>
      <c r="C453"/>
      <c r="D453"/>
      <c r="E453" s="9"/>
      <c r="F453" s="264"/>
      <c r="G453" s="8"/>
      <c r="H453" s="5"/>
      <c r="I453" s="284"/>
      <c r="J453" s="12"/>
      <c r="K453" s="11"/>
      <c r="L453" s="11"/>
      <c r="M453" s="11"/>
      <c r="N453" s="310"/>
      <c r="O453" s="310"/>
      <c r="P453" s="10"/>
      <c r="Q453"/>
      <c r="R453"/>
      <c r="S453"/>
      <c r="T453" s="3"/>
      <c r="U453" s="3"/>
      <c r="V453"/>
      <c r="W453"/>
      <c r="X453"/>
      <c r="Y453"/>
      <c r="AD453" s="1"/>
      <c r="AE453"/>
      <c r="AF453"/>
      <c r="AG453"/>
    </row>
    <row r="454" spans="2:33" s="2" customFormat="1">
      <c r="B454"/>
      <c r="C454"/>
      <c r="D454"/>
      <c r="E454" s="9"/>
      <c r="F454" s="264"/>
      <c r="G454" s="8"/>
      <c r="H454" s="5"/>
      <c r="I454" s="284"/>
      <c r="J454" s="12"/>
      <c r="K454" s="11"/>
      <c r="L454" s="11"/>
      <c r="M454" s="11"/>
      <c r="N454" s="310"/>
      <c r="O454" s="310"/>
      <c r="P454" s="10"/>
      <c r="Q454"/>
      <c r="R454"/>
      <c r="S454"/>
      <c r="T454" s="3"/>
      <c r="U454" s="3"/>
      <c r="V454"/>
      <c r="W454"/>
      <c r="X454"/>
      <c r="Y454"/>
      <c r="AD454" s="1"/>
      <c r="AE454"/>
      <c r="AF454"/>
      <c r="AG454"/>
    </row>
    <row r="455" spans="2:33" s="2" customFormat="1">
      <c r="B455"/>
      <c r="C455"/>
      <c r="D455"/>
      <c r="E455" s="9"/>
      <c r="F455" s="264"/>
      <c r="G455" s="8"/>
      <c r="H455" s="5"/>
      <c r="I455" s="284"/>
      <c r="J455" s="12"/>
      <c r="K455" s="11"/>
      <c r="L455" s="11"/>
      <c r="M455" s="11"/>
      <c r="N455" s="310"/>
      <c r="O455" s="310"/>
      <c r="P455" s="10"/>
      <c r="Q455"/>
      <c r="R455"/>
      <c r="S455"/>
      <c r="T455" s="3"/>
      <c r="U455" s="3"/>
      <c r="V455"/>
      <c r="W455"/>
      <c r="X455"/>
      <c r="Y455"/>
      <c r="AD455" s="1"/>
      <c r="AE455"/>
      <c r="AF455"/>
      <c r="AG455"/>
    </row>
    <row r="456" spans="2:33" s="2" customFormat="1">
      <c r="B456"/>
      <c r="C456"/>
      <c r="D456"/>
      <c r="E456" s="9"/>
      <c r="F456" s="264"/>
      <c r="G456" s="8"/>
      <c r="H456" s="5"/>
      <c r="I456" s="284"/>
      <c r="J456" s="12"/>
      <c r="K456" s="11"/>
      <c r="L456" s="11"/>
      <c r="M456" s="11"/>
      <c r="N456" s="310"/>
      <c r="O456" s="310"/>
      <c r="P456" s="10"/>
      <c r="Q456"/>
      <c r="R456"/>
      <c r="S456"/>
      <c r="T456" s="3"/>
      <c r="U456" s="3"/>
      <c r="V456"/>
      <c r="W456"/>
      <c r="X456"/>
      <c r="Y456"/>
      <c r="AD456" s="1"/>
      <c r="AE456"/>
      <c r="AF456"/>
      <c r="AG456"/>
    </row>
    <row r="457" spans="2:33" s="2" customFormat="1">
      <c r="B457"/>
      <c r="C457"/>
      <c r="D457"/>
      <c r="E457" s="9"/>
      <c r="F457" s="264"/>
      <c r="G457" s="8"/>
      <c r="H457" s="5"/>
      <c r="I457" s="284"/>
      <c r="J457" s="12"/>
      <c r="K457" s="11"/>
      <c r="L457" s="11"/>
      <c r="M457" s="11"/>
      <c r="N457" s="310"/>
      <c r="O457" s="310"/>
      <c r="P457" s="10"/>
      <c r="Q457"/>
      <c r="R457"/>
      <c r="S457"/>
      <c r="T457" s="3"/>
      <c r="U457" s="3"/>
      <c r="V457"/>
      <c r="W457"/>
      <c r="X457"/>
      <c r="Y457"/>
      <c r="AD457" s="1"/>
      <c r="AE457"/>
      <c r="AF457"/>
      <c r="AG457"/>
    </row>
    <row r="458" spans="2:33" s="2" customFormat="1">
      <c r="B458"/>
      <c r="C458"/>
      <c r="D458"/>
      <c r="E458" s="9"/>
      <c r="F458" s="264"/>
      <c r="G458" s="8"/>
      <c r="H458" s="5"/>
      <c r="I458" s="284"/>
      <c r="J458" s="12"/>
      <c r="K458" s="11"/>
      <c r="L458" s="11"/>
      <c r="M458" s="11"/>
      <c r="N458" s="310"/>
      <c r="O458" s="310"/>
      <c r="P458" s="10"/>
      <c r="Q458"/>
      <c r="R458"/>
      <c r="S458"/>
      <c r="T458" s="3"/>
      <c r="U458" s="3"/>
      <c r="V458"/>
      <c r="W458"/>
      <c r="X458"/>
      <c r="Y458"/>
      <c r="AD458" s="1"/>
      <c r="AE458"/>
      <c r="AF458"/>
      <c r="AG458"/>
    </row>
    <row r="459" spans="2:33" s="2" customFormat="1">
      <c r="B459"/>
      <c r="C459"/>
      <c r="D459"/>
      <c r="E459" s="9"/>
      <c r="F459" s="264"/>
      <c r="G459" s="8"/>
      <c r="H459" s="5"/>
      <c r="I459" s="284"/>
      <c r="J459" s="12"/>
      <c r="K459" s="11"/>
      <c r="L459" s="11"/>
      <c r="M459" s="11"/>
      <c r="N459" s="310"/>
      <c r="O459" s="310"/>
      <c r="P459" s="10"/>
      <c r="Q459"/>
      <c r="R459"/>
      <c r="S459"/>
      <c r="T459" s="3"/>
      <c r="U459" s="3"/>
      <c r="V459"/>
      <c r="W459"/>
      <c r="X459"/>
      <c r="Y459"/>
      <c r="AD459" s="1"/>
      <c r="AE459"/>
      <c r="AF459"/>
      <c r="AG459"/>
    </row>
    <row r="460" spans="2:33" s="2" customFormat="1">
      <c r="B460"/>
      <c r="C460"/>
      <c r="D460"/>
      <c r="E460" s="9"/>
      <c r="F460" s="264"/>
      <c r="G460" s="8"/>
      <c r="H460" s="5"/>
      <c r="I460" s="284"/>
      <c r="J460" s="12"/>
      <c r="K460" s="11"/>
      <c r="L460" s="11"/>
      <c r="M460" s="11"/>
      <c r="N460" s="310"/>
      <c r="O460" s="310"/>
      <c r="P460" s="10"/>
      <c r="Q460"/>
      <c r="R460"/>
      <c r="S460"/>
      <c r="T460" s="3"/>
      <c r="U460" s="3"/>
      <c r="V460"/>
      <c r="W460"/>
      <c r="X460"/>
      <c r="Y460"/>
      <c r="AD460" s="1"/>
      <c r="AE460"/>
      <c r="AF460"/>
      <c r="AG460"/>
    </row>
    <row r="461" spans="2:33" s="2" customFormat="1">
      <c r="B461"/>
      <c r="C461"/>
      <c r="D461"/>
      <c r="E461" s="9"/>
      <c r="F461" s="264"/>
      <c r="G461" s="8"/>
      <c r="H461" s="5"/>
      <c r="I461" s="284"/>
      <c r="J461" s="12"/>
      <c r="K461" s="11"/>
      <c r="L461" s="11"/>
      <c r="M461" s="11"/>
      <c r="N461" s="310"/>
      <c r="O461" s="310"/>
      <c r="P461" s="10"/>
      <c r="Q461"/>
      <c r="R461"/>
      <c r="S461"/>
      <c r="T461" s="3"/>
      <c r="U461" s="3"/>
      <c r="V461"/>
      <c r="W461"/>
      <c r="X461"/>
      <c r="Y461"/>
      <c r="AD461" s="1"/>
      <c r="AE461"/>
      <c r="AF461"/>
      <c r="AG461"/>
    </row>
    <row r="462" spans="2:33" s="2" customFormat="1">
      <c r="B462"/>
      <c r="C462"/>
      <c r="D462"/>
      <c r="E462" s="9"/>
      <c r="F462" s="264"/>
      <c r="G462" s="8"/>
      <c r="H462" s="5"/>
      <c r="I462" s="284"/>
      <c r="J462" s="12"/>
      <c r="K462" s="11"/>
      <c r="L462" s="11"/>
      <c r="M462" s="11"/>
      <c r="N462" s="310"/>
      <c r="O462" s="310"/>
      <c r="P462" s="10"/>
      <c r="Q462"/>
      <c r="R462"/>
      <c r="S462"/>
      <c r="T462" s="3"/>
      <c r="U462" s="3"/>
      <c r="V462"/>
      <c r="W462"/>
      <c r="X462"/>
      <c r="Y462"/>
      <c r="AD462" s="1"/>
      <c r="AE462"/>
      <c r="AF462"/>
      <c r="AG462"/>
    </row>
    <row r="463" spans="2:33" s="2" customFormat="1">
      <c r="B463"/>
      <c r="C463"/>
      <c r="D463"/>
      <c r="E463" s="9"/>
      <c r="F463" s="264"/>
      <c r="G463" s="8"/>
      <c r="H463" s="5"/>
      <c r="I463" s="284"/>
      <c r="J463" s="12"/>
      <c r="K463" s="11"/>
      <c r="L463" s="11"/>
      <c r="M463" s="11"/>
      <c r="N463" s="310"/>
      <c r="O463" s="310"/>
      <c r="P463" s="10"/>
      <c r="Q463"/>
      <c r="R463"/>
      <c r="S463"/>
      <c r="T463" s="3"/>
      <c r="U463" s="3"/>
      <c r="V463"/>
      <c r="W463"/>
      <c r="X463"/>
      <c r="Y463"/>
      <c r="AD463" s="1"/>
      <c r="AE463"/>
      <c r="AF463"/>
      <c r="AG463"/>
    </row>
    <row r="464" spans="2:33" s="2" customFormat="1">
      <c r="B464"/>
      <c r="C464"/>
      <c r="D464"/>
      <c r="E464" s="9"/>
      <c r="F464" s="264"/>
      <c r="G464" s="8"/>
      <c r="H464" s="5"/>
      <c r="I464" s="284"/>
      <c r="J464" s="12"/>
      <c r="K464" s="11"/>
      <c r="L464" s="11"/>
      <c r="M464" s="11"/>
      <c r="N464" s="310"/>
      <c r="O464" s="310"/>
      <c r="P464" s="10"/>
      <c r="Q464"/>
      <c r="R464"/>
      <c r="S464"/>
      <c r="T464" s="3"/>
      <c r="U464" s="3"/>
      <c r="V464"/>
      <c r="W464"/>
      <c r="X464"/>
      <c r="Y464"/>
      <c r="AD464" s="1"/>
      <c r="AE464"/>
      <c r="AF464"/>
      <c r="AG464"/>
    </row>
    <row r="465" spans="2:33" s="2" customFormat="1">
      <c r="B465"/>
      <c r="C465"/>
      <c r="D465"/>
      <c r="E465" s="9"/>
      <c r="F465" s="264"/>
      <c r="G465" s="8"/>
      <c r="H465" s="5"/>
      <c r="I465" s="284"/>
      <c r="J465" s="12"/>
      <c r="K465" s="11"/>
      <c r="L465" s="11"/>
      <c r="M465" s="11"/>
      <c r="N465" s="310"/>
      <c r="O465" s="310"/>
      <c r="P465" s="10"/>
      <c r="Q465"/>
      <c r="R465"/>
      <c r="S465"/>
      <c r="T465" s="3"/>
      <c r="U465" s="3"/>
      <c r="V465"/>
      <c r="W465"/>
      <c r="X465"/>
      <c r="Y465"/>
      <c r="AD465" s="1"/>
      <c r="AE465"/>
      <c r="AF465"/>
      <c r="AG465"/>
    </row>
    <row r="466" spans="2:33" s="2" customFormat="1">
      <c r="B466"/>
      <c r="C466"/>
      <c r="D466"/>
      <c r="E466" s="9"/>
      <c r="F466" s="264"/>
      <c r="G466" s="8"/>
      <c r="H466" s="5"/>
      <c r="I466" s="284"/>
      <c r="J466" s="12"/>
      <c r="K466" s="11"/>
      <c r="L466" s="11"/>
      <c r="M466" s="11"/>
      <c r="N466" s="310"/>
      <c r="O466" s="310"/>
      <c r="P466" s="10"/>
      <c r="Q466"/>
      <c r="R466"/>
      <c r="S466"/>
      <c r="T466" s="3"/>
      <c r="U466" s="3"/>
      <c r="V466"/>
      <c r="W466"/>
      <c r="X466"/>
      <c r="Y466"/>
      <c r="AD466" s="1"/>
      <c r="AE466"/>
      <c r="AF466"/>
      <c r="AG466"/>
    </row>
    <row r="467" spans="2:33" s="2" customFormat="1">
      <c r="B467"/>
      <c r="C467"/>
      <c r="D467"/>
      <c r="E467" s="9"/>
      <c r="F467" s="264"/>
      <c r="G467" s="8"/>
      <c r="H467" s="5"/>
      <c r="I467" s="284"/>
      <c r="J467" s="12"/>
      <c r="K467" s="11"/>
      <c r="L467" s="11"/>
      <c r="M467" s="11"/>
      <c r="N467" s="310"/>
      <c r="O467" s="310"/>
      <c r="P467" s="10"/>
      <c r="Q467"/>
      <c r="R467"/>
      <c r="S467"/>
      <c r="T467" s="3"/>
      <c r="U467" s="3"/>
      <c r="V467"/>
      <c r="W467"/>
      <c r="X467"/>
      <c r="Y467"/>
      <c r="AD467" s="1"/>
      <c r="AE467"/>
      <c r="AF467"/>
      <c r="AG467"/>
    </row>
    <row r="468" spans="2:33" s="2" customFormat="1">
      <c r="B468"/>
      <c r="C468"/>
      <c r="D468"/>
      <c r="E468" s="9"/>
      <c r="F468" s="264"/>
      <c r="G468" s="8"/>
      <c r="H468" s="5"/>
      <c r="I468" s="284"/>
      <c r="J468" s="12"/>
      <c r="K468" s="11"/>
      <c r="L468" s="11"/>
      <c r="M468" s="11"/>
      <c r="N468" s="310"/>
      <c r="O468" s="310"/>
      <c r="P468" s="10"/>
      <c r="Q468"/>
      <c r="R468"/>
      <c r="S468"/>
      <c r="T468" s="3"/>
      <c r="U468" s="3"/>
      <c r="V468"/>
      <c r="W468"/>
      <c r="X468"/>
      <c r="Y468"/>
      <c r="AD468" s="1"/>
      <c r="AE468"/>
      <c r="AF468"/>
      <c r="AG468"/>
    </row>
    <row r="469" spans="2:33" s="2" customFormat="1">
      <c r="B469"/>
      <c r="C469"/>
      <c r="D469"/>
      <c r="E469" s="9"/>
      <c r="F469" s="264"/>
      <c r="G469" s="8"/>
      <c r="H469" s="5"/>
      <c r="I469" s="284"/>
      <c r="J469" s="12"/>
      <c r="K469" s="11"/>
      <c r="L469" s="11"/>
      <c r="M469" s="11"/>
      <c r="N469" s="310"/>
      <c r="O469" s="310"/>
      <c r="P469" s="10"/>
      <c r="Q469"/>
      <c r="R469"/>
      <c r="S469"/>
      <c r="T469" s="3"/>
      <c r="U469" s="3"/>
      <c r="V469"/>
      <c r="W469"/>
      <c r="X469"/>
      <c r="Y469"/>
      <c r="AD469" s="1"/>
      <c r="AE469"/>
      <c r="AF469"/>
      <c r="AG469"/>
    </row>
    <row r="470" spans="2:33" s="2" customFormat="1">
      <c r="B470"/>
      <c r="C470"/>
      <c r="D470"/>
      <c r="E470" s="9"/>
      <c r="F470" s="264"/>
      <c r="G470" s="8"/>
      <c r="H470" s="5"/>
      <c r="I470" s="284"/>
      <c r="J470" s="12"/>
      <c r="K470" s="11"/>
      <c r="L470" s="11"/>
      <c r="M470" s="11"/>
      <c r="N470" s="310"/>
      <c r="O470" s="310"/>
      <c r="P470" s="10"/>
      <c r="Q470"/>
      <c r="R470"/>
      <c r="S470"/>
      <c r="T470" s="3"/>
      <c r="U470" s="3"/>
      <c r="V470"/>
      <c r="W470"/>
      <c r="X470"/>
      <c r="Y470"/>
      <c r="AD470" s="1"/>
      <c r="AE470"/>
      <c r="AF470"/>
      <c r="AG470"/>
    </row>
    <row r="471" spans="2:33" s="2" customFormat="1">
      <c r="B471"/>
      <c r="C471"/>
      <c r="D471"/>
      <c r="E471" s="9"/>
      <c r="F471" s="264"/>
      <c r="G471" s="8"/>
      <c r="H471" s="5"/>
      <c r="I471" s="284"/>
      <c r="J471" s="12"/>
      <c r="K471" s="11"/>
      <c r="L471" s="11"/>
      <c r="M471" s="11"/>
      <c r="N471" s="310"/>
      <c r="O471" s="310"/>
      <c r="P471" s="10"/>
      <c r="Q471"/>
      <c r="R471"/>
      <c r="S471"/>
      <c r="T471" s="3"/>
      <c r="U471" s="3"/>
      <c r="V471"/>
      <c r="W471"/>
      <c r="X471"/>
      <c r="Y471"/>
      <c r="AD471" s="1"/>
      <c r="AE471"/>
      <c r="AF471"/>
      <c r="AG471"/>
    </row>
    <row r="472" spans="2:33" s="2" customFormat="1">
      <c r="B472"/>
      <c r="C472"/>
      <c r="D472"/>
      <c r="E472" s="9"/>
      <c r="F472" s="264"/>
      <c r="G472" s="8"/>
      <c r="H472" s="5"/>
      <c r="I472" s="284"/>
      <c r="J472" s="12"/>
      <c r="K472" s="11"/>
      <c r="L472" s="11"/>
      <c r="M472" s="11"/>
      <c r="N472" s="310"/>
      <c r="O472" s="310"/>
      <c r="P472" s="10"/>
      <c r="Q472"/>
      <c r="R472"/>
      <c r="S472"/>
      <c r="T472" s="3"/>
      <c r="U472" s="3"/>
      <c r="V472"/>
      <c r="W472"/>
      <c r="X472"/>
      <c r="Y472"/>
      <c r="AD472" s="1"/>
      <c r="AE472"/>
      <c r="AF472"/>
      <c r="AG472"/>
    </row>
    <row r="473" spans="2:33" s="2" customFormat="1">
      <c r="B473"/>
      <c r="C473"/>
      <c r="D473"/>
      <c r="E473" s="9"/>
      <c r="F473" s="264"/>
      <c r="G473" s="8"/>
      <c r="H473" s="5"/>
      <c r="I473" s="284"/>
      <c r="J473" s="12"/>
      <c r="K473" s="11"/>
      <c r="L473" s="11"/>
      <c r="M473" s="11"/>
      <c r="N473" s="310"/>
      <c r="O473" s="310"/>
      <c r="P473" s="10"/>
      <c r="Q473"/>
      <c r="R473"/>
      <c r="S473"/>
      <c r="T473" s="3"/>
      <c r="U473" s="3"/>
      <c r="V473"/>
      <c r="W473"/>
      <c r="X473"/>
      <c r="Y473"/>
      <c r="AD473" s="1"/>
      <c r="AE473"/>
      <c r="AF473"/>
      <c r="AG473"/>
    </row>
    <row r="474" spans="2:33" s="2" customFormat="1">
      <c r="B474"/>
      <c r="C474"/>
      <c r="D474"/>
      <c r="E474" s="9"/>
      <c r="F474" s="264"/>
      <c r="G474" s="8"/>
      <c r="H474" s="5"/>
      <c r="I474" s="284"/>
      <c r="J474" s="12"/>
      <c r="K474" s="11"/>
      <c r="L474" s="11"/>
      <c r="M474" s="11"/>
      <c r="N474" s="310"/>
      <c r="O474" s="310"/>
      <c r="P474" s="10"/>
      <c r="Q474"/>
      <c r="R474"/>
      <c r="S474"/>
      <c r="T474" s="3"/>
      <c r="U474" s="3"/>
      <c r="V474"/>
      <c r="W474"/>
      <c r="X474"/>
      <c r="Y474"/>
      <c r="AD474" s="1"/>
      <c r="AE474"/>
      <c r="AF474"/>
      <c r="AG474"/>
    </row>
    <row r="475" spans="2:33" s="2" customFormat="1">
      <c r="B475"/>
      <c r="C475"/>
      <c r="D475"/>
      <c r="E475" s="9"/>
      <c r="F475" s="264"/>
      <c r="G475" s="8"/>
      <c r="H475" s="5"/>
      <c r="I475" s="284"/>
      <c r="J475" s="12"/>
      <c r="K475" s="11"/>
      <c r="L475" s="11"/>
      <c r="M475" s="11"/>
      <c r="N475" s="310"/>
      <c r="O475" s="310"/>
      <c r="P475" s="10"/>
      <c r="Q475"/>
      <c r="R475"/>
      <c r="S475"/>
      <c r="T475" s="3"/>
      <c r="U475" s="3"/>
      <c r="V475"/>
      <c r="W475"/>
      <c r="X475"/>
      <c r="Y475"/>
      <c r="AD475" s="1"/>
      <c r="AE475"/>
      <c r="AF475"/>
      <c r="AG475"/>
    </row>
    <row r="476" spans="2:33" s="2" customFormat="1">
      <c r="B476"/>
      <c r="C476"/>
      <c r="D476"/>
      <c r="E476" s="9"/>
      <c r="F476" s="264"/>
      <c r="G476" s="8"/>
      <c r="H476" s="5"/>
      <c r="I476" s="284"/>
      <c r="J476" s="12"/>
      <c r="K476" s="11"/>
      <c r="L476" s="11"/>
      <c r="M476" s="11"/>
      <c r="N476" s="310"/>
      <c r="O476" s="310"/>
      <c r="P476" s="10"/>
      <c r="Q476"/>
      <c r="R476"/>
      <c r="S476"/>
      <c r="T476" s="3"/>
      <c r="U476" s="3"/>
      <c r="V476"/>
      <c r="W476"/>
      <c r="X476"/>
      <c r="Y476"/>
      <c r="AD476" s="1"/>
      <c r="AE476"/>
      <c r="AF476"/>
      <c r="AG476"/>
    </row>
    <row r="477" spans="2:33" s="2" customFormat="1">
      <c r="B477"/>
      <c r="C477"/>
      <c r="D477"/>
      <c r="E477" s="9"/>
      <c r="F477" s="264"/>
      <c r="G477" s="8"/>
      <c r="H477" s="5"/>
      <c r="I477" s="284"/>
      <c r="J477" s="12"/>
      <c r="K477" s="11"/>
      <c r="L477" s="11"/>
      <c r="M477" s="11"/>
      <c r="N477" s="310"/>
      <c r="O477" s="310"/>
      <c r="P477" s="10"/>
      <c r="Q477"/>
      <c r="R477"/>
      <c r="S477"/>
      <c r="T477" s="3"/>
      <c r="U477" s="3"/>
      <c r="V477"/>
      <c r="W477"/>
      <c r="X477"/>
      <c r="Y477"/>
      <c r="AD477" s="1"/>
      <c r="AE477"/>
      <c r="AF477"/>
      <c r="AG477"/>
    </row>
    <row r="478" spans="2:33" s="2" customFormat="1">
      <c r="B478"/>
      <c r="C478"/>
      <c r="D478"/>
      <c r="E478" s="9"/>
      <c r="F478" s="264"/>
      <c r="G478" s="8"/>
      <c r="H478" s="5"/>
      <c r="I478" s="284"/>
      <c r="J478" s="12"/>
      <c r="K478" s="11"/>
      <c r="L478" s="11"/>
      <c r="M478" s="11"/>
      <c r="N478" s="310"/>
      <c r="O478" s="310"/>
      <c r="P478" s="10"/>
      <c r="Q478"/>
      <c r="R478"/>
      <c r="S478"/>
      <c r="T478" s="3"/>
      <c r="U478" s="3"/>
      <c r="V478"/>
      <c r="W478"/>
      <c r="X478"/>
      <c r="Y478"/>
      <c r="AD478" s="1"/>
      <c r="AE478"/>
      <c r="AF478"/>
      <c r="AG478"/>
    </row>
    <row r="479" spans="2:33" s="2" customFormat="1">
      <c r="B479"/>
      <c r="C479"/>
      <c r="D479"/>
      <c r="E479" s="9"/>
      <c r="F479" s="264"/>
      <c r="G479" s="8"/>
      <c r="H479" s="5"/>
      <c r="I479" s="284"/>
      <c r="J479" s="12"/>
      <c r="K479" s="11"/>
      <c r="L479" s="11"/>
      <c r="M479" s="11"/>
      <c r="N479" s="310"/>
      <c r="O479" s="310"/>
      <c r="P479" s="10"/>
      <c r="Q479"/>
      <c r="R479"/>
      <c r="S479"/>
      <c r="T479" s="3"/>
      <c r="U479" s="3"/>
      <c r="V479"/>
      <c r="W479"/>
      <c r="X479"/>
      <c r="Y479"/>
      <c r="AD479" s="1"/>
      <c r="AE479"/>
      <c r="AF479"/>
      <c r="AG479"/>
    </row>
    <row r="480" spans="2:33" s="2" customFormat="1">
      <c r="B480"/>
      <c r="C480"/>
      <c r="D480"/>
      <c r="E480" s="9"/>
      <c r="F480" s="264"/>
      <c r="G480" s="8"/>
      <c r="H480" s="5"/>
      <c r="I480" s="284"/>
      <c r="J480" s="12"/>
      <c r="K480" s="11"/>
      <c r="L480" s="11"/>
      <c r="M480" s="11"/>
      <c r="N480" s="310"/>
      <c r="O480" s="310"/>
      <c r="P480" s="10"/>
      <c r="Q480"/>
      <c r="R480"/>
      <c r="S480"/>
      <c r="T480" s="3"/>
      <c r="U480" s="3"/>
      <c r="V480"/>
      <c r="W480"/>
      <c r="X480"/>
      <c r="Y480"/>
      <c r="AD480" s="1"/>
      <c r="AE480"/>
      <c r="AF480"/>
      <c r="AG480"/>
    </row>
    <row r="481" spans="2:33" s="2" customFormat="1">
      <c r="B481"/>
      <c r="C481"/>
      <c r="D481"/>
      <c r="E481" s="9"/>
      <c r="F481" s="264"/>
      <c r="G481" s="8"/>
      <c r="H481" s="5"/>
      <c r="I481" s="284"/>
      <c r="J481" s="12"/>
      <c r="K481" s="11"/>
      <c r="L481" s="11"/>
      <c r="M481" s="11"/>
      <c r="N481" s="310"/>
      <c r="O481" s="310"/>
      <c r="P481" s="10"/>
      <c r="Q481"/>
      <c r="R481"/>
      <c r="S481"/>
      <c r="T481" s="3"/>
      <c r="U481" s="3"/>
      <c r="V481"/>
      <c r="W481"/>
      <c r="X481"/>
      <c r="Y481"/>
      <c r="AD481" s="1"/>
      <c r="AE481"/>
      <c r="AF481"/>
      <c r="AG481"/>
    </row>
    <row r="482" spans="2:33" s="2" customFormat="1">
      <c r="B482"/>
      <c r="C482"/>
      <c r="D482"/>
      <c r="E482" s="9"/>
      <c r="F482" s="264"/>
      <c r="G482" s="8"/>
      <c r="H482" s="5"/>
      <c r="I482" s="284"/>
      <c r="J482" s="12"/>
      <c r="K482" s="11"/>
      <c r="L482" s="11"/>
      <c r="M482" s="11"/>
      <c r="N482" s="310"/>
      <c r="O482" s="310"/>
      <c r="P482" s="10"/>
      <c r="Q482"/>
      <c r="R482"/>
      <c r="S482"/>
      <c r="T482" s="3"/>
      <c r="U482" s="3"/>
      <c r="V482"/>
      <c r="W482"/>
      <c r="X482"/>
      <c r="Y482"/>
      <c r="AD482" s="1"/>
      <c r="AE482"/>
      <c r="AF482"/>
      <c r="AG482"/>
    </row>
    <row r="483" spans="2:33" s="2" customFormat="1">
      <c r="B483"/>
      <c r="C483"/>
      <c r="D483"/>
      <c r="E483" s="9"/>
      <c r="F483" s="264"/>
      <c r="G483" s="8"/>
      <c r="H483" s="5"/>
      <c r="I483" s="284"/>
      <c r="J483" s="12"/>
      <c r="K483" s="11"/>
      <c r="L483" s="11"/>
      <c r="M483" s="11"/>
      <c r="N483" s="310"/>
      <c r="O483" s="310"/>
      <c r="P483" s="10"/>
      <c r="Q483"/>
      <c r="R483"/>
      <c r="S483"/>
      <c r="T483" s="3"/>
      <c r="U483" s="3"/>
      <c r="V483"/>
      <c r="W483"/>
      <c r="X483"/>
      <c r="Y483"/>
      <c r="AD483" s="1"/>
      <c r="AE483"/>
      <c r="AF483"/>
      <c r="AG483"/>
    </row>
    <row r="484" spans="2:33" s="2" customFormat="1">
      <c r="B484"/>
      <c r="C484"/>
      <c r="D484"/>
      <c r="E484" s="9"/>
      <c r="F484" s="264"/>
      <c r="G484" s="8"/>
      <c r="H484" s="5"/>
      <c r="I484" s="284"/>
      <c r="J484" s="12"/>
      <c r="K484" s="11"/>
      <c r="L484" s="11"/>
      <c r="M484" s="11"/>
      <c r="N484" s="310"/>
      <c r="O484" s="310"/>
      <c r="P484" s="10"/>
      <c r="Q484"/>
      <c r="R484"/>
      <c r="S484"/>
      <c r="T484" s="3"/>
      <c r="U484" s="3"/>
      <c r="V484"/>
      <c r="W484"/>
      <c r="X484"/>
      <c r="Y484"/>
      <c r="AD484" s="1"/>
      <c r="AE484"/>
      <c r="AF484"/>
      <c r="AG484"/>
    </row>
    <row r="485" spans="2:33" s="2" customFormat="1">
      <c r="B485"/>
      <c r="C485"/>
      <c r="D485"/>
      <c r="E485" s="9"/>
      <c r="F485" s="264"/>
      <c r="G485" s="8"/>
      <c r="H485" s="5"/>
      <c r="I485" s="284"/>
      <c r="J485" s="12"/>
      <c r="K485" s="11"/>
      <c r="L485" s="11"/>
      <c r="M485" s="11"/>
      <c r="N485" s="310"/>
      <c r="O485" s="310"/>
      <c r="P485" s="10"/>
      <c r="Q485"/>
      <c r="R485"/>
      <c r="S485"/>
      <c r="T485" s="3"/>
      <c r="U485" s="3"/>
      <c r="V485"/>
      <c r="W485"/>
      <c r="X485"/>
      <c r="Y485"/>
      <c r="AD485" s="1"/>
      <c r="AE485"/>
      <c r="AF485"/>
      <c r="AG485"/>
    </row>
    <row r="486" spans="2:33" s="2" customFormat="1">
      <c r="B486"/>
      <c r="C486"/>
      <c r="D486"/>
      <c r="E486" s="9"/>
      <c r="F486" s="264"/>
      <c r="G486" s="8"/>
      <c r="H486" s="5"/>
      <c r="I486" s="284"/>
      <c r="J486" s="12"/>
      <c r="K486" s="11"/>
      <c r="L486" s="11"/>
      <c r="M486" s="11"/>
      <c r="N486" s="310"/>
      <c r="O486" s="310"/>
      <c r="P486" s="10"/>
      <c r="Q486"/>
      <c r="R486"/>
      <c r="S486"/>
      <c r="T486" s="3"/>
      <c r="U486" s="3"/>
      <c r="V486"/>
      <c r="W486"/>
      <c r="X486"/>
      <c r="Y486"/>
      <c r="AD486" s="1"/>
      <c r="AE486"/>
      <c r="AF486"/>
      <c r="AG486"/>
    </row>
    <row r="487" spans="2:33" s="2" customFormat="1">
      <c r="B487"/>
      <c r="C487"/>
      <c r="D487"/>
      <c r="E487" s="9"/>
      <c r="F487" s="264"/>
      <c r="G487" s="8"/>
      <c r="H487" s="5"/>
      <c r="I487" s="284"/>
      <c r="J487" s="12"/>
      <c r="K487" s="11"/>
      <c r="L487" s="11"/>
      <c r="M487" s="11"/>
      <c r="N487" s="310"/>
      <c r="O487" s="310"/>
      <c r="P487" s="10"/>
      <c r="Q487"/>
      <c r="R487"/>
      <c r="S487"/>
      <c r="T487" s="3"/>
      <c r="U487" s="3"/>
      <c r="V487"/>
      <c r="W487"/>
      <c r="X487"/>
      <c r="Y487"/>
      <c r="AD487" s="1"/>
      <c r="AE487"/>
      <c r="AF487"/>
      <c r="AG487"/>
    </row>
    <row r="488" spans="2:33" s="2" customFormat="1">
      <c r="B488"/>
      <c r="C488"/>
      <c r="D488"/>
      <c r="E488" s="9"/>
      <c r="F488" s="264"/>
      <c r="G488" s="8"/>
      <c r="H488" s="5"/>
      <c r="I488" s="284"/>
      <c r="J488" s="12"/>
      <c r="K488" s="11"/>
      <c r="L488" s="11"/>
      <c r="M488" s="11"/>
      <c r="N488" s="310"/>
      <c r="O488" s="310"/>
      <c r="P488" s="10"/>
      <c r="Q488"/>
      <c r="R488"/>
      <c r="S488"/>
      <c r="T488" s="3"/>
      <c r="U488" s="3"/>
      <c r="V488"/>
      <c r="W488"/>
      <c r="X488"/>
      <c r="Y488"/>
      <c r="AD488" s="1"/>
      <c r="AE488"/>
      <c r="AF488"/>
      <c r="AG488"/>
    </row>
    <row r="489" spans="2:33" s="2" customFormat="1">
      <c r="B489"/>
      <c r="C489"/>
      <c r="D489"/>
      <c r="E489" s="9"/>
      <c r="F489" s="264"/>
      <c r="G489" s="8"/>
      <c r="H489" s="5"/>
      <c r="I489" s="284"/>
      <c r="J489" s="12"/>
      <c r="K489" s="11"/>
      <c r="L489" s="11"/>
      <c r="M489" s="11"/>
      <c r="N489" s="310"/>
      <c r="O489" s="310"/>
      <c r="P489" s="10"/>
      <c r="Q489"/>
      <c r="R489"/>
      <c r="S489"/>
      <c r="T489" s="3"/>
      <c r="U489" s="3"/>
      <c r="V489"/>
      <c r="W489"/>
      <c r="X489"/>
      <c r="Y489"/>
      <c r="AD489" s="1"/>
      <c r="AE489"/>
      <c r="AF489"/>
      <c r="AG489"/>
    </row>
    <row r="490" spans="2:33" s="2" customFormat="1">
      <c r="B490"/>
      <c r="C490"/>
      <c r="D490"/>
      <c r="E490" s="9"/>
      <c r="F490" s="264"/>
      <c r="G490" s="8"/>
      <c r="H490" s="5"/>
      <c r="I490" s="284"/>
      <c r="J490" s="12"/>
      <c r="K490" s="11"/>
      <c r="L490" s="11"/>
      <c r="M490" s="11"/>
      <c r="N490" s="310"/>
      <c r="O490" s="310"/>
      <c r="P490" s="10"/>
      <c r="Q490"/>
      <c r="R490"/>
      <c r="S490"/>
      <c r="T490" s="3"/>
      <c r="U490" s="3"/>
      <c r="V490"/>
      <c r="W490"/>
      <c r="X490"/>
      <c r="Y490"/>
      <c r="AD490" s="1"/>
      <c r="AE490"/>
      <c r="AF490"/>
      <c r="AG490"/>
    </row>
    <row r="491" spans="2:33" s="2" customFormat="1">
      <c r="B491"/>
      <c r="C491"/>
      <c r="D491"/>
      <c r="E491" s="9"/>
      <c r="F491" s="264"/>
      <c r="G491" s="8"/>
      <c r="H491" s="5"/>
      <c r="I491" s="284"/>
      <c r="J491" s="12"/>
      <c r="K491" s="11"/>
      <c r="L491" s="11"/>
      <c r="M491" s="11"/>
      <c r="N491" s="310"/>
      <c r="O491" s="310"/>
      <c r="P491" s="10"/>
      <c r="Q491"/>
      <c r="R491"/>
      <c r="S491"/>
      <c r="T491" s="3"/>
      <c r="U491" s="3"/>
      <c r="V491"/>
      <c r="W491"/>
      <c r="X491"/>
      <c r="Y491"/>
      <c r="AD491" s="1"/>
      <c r="AE491"/>
      <c r="AF491"/>
      <c r="AG491"/>
    </row>
    <row r="492" spans="2:33" s="2" customFormat="1">
      <c r="B492"/>
      <c r="C492"/>
      <c r="D492"/>
      <c r="E492" s="9"/>
      <c r="F492" s="264"/>
      <c r="G492" s="8"/>
      <c r="H492" s="5"/>
      <c r="I492" s="284"/>
      <c r="J492" s="12"/>
      <c r="K492" s="11"/>
      <c r="L492" s="11"/>
      <c r="M492" s="11"/>
      <c r="N492" s="310"/>
      <c r="O492" s="310"/>
      <c r="P492" s="10"/>
      <c r="Q492"/>
      <c r="R492"/>
      <c r="S492"/>
      <c r="T492" s="3"/>
      <c r="U492" s="3"/>
      <c r="V492"/>
      <c r="W492"/>
      <c r="X492"/>
      <c r="Y492"/>
      <c r="AD492" s="1"/>
      <c r="AE492"/>
      <c r="AF492"/>
      <c r="AG492"/>
    </row>
    <row r="493" spans="2:33" s="2" customFormat="1">
      <c r="B493"/>
      <c r="C493"/>
      <c r="D493"/>
      <c r="E493" s="9"/>
      <c r="F493" s="264"/>
      <c r="G493" s="8"/>
      <c r="H493" s="5"/>
      <c r="I493" s="284"/>
      <c r="J493" s="12"/>
      <c r="K493" s="11"/>
      <c r="L493" s="11"/>
      <c r="M493" s="11"/>
      <c r="N493" s="310"/>
      <c r="O493" s="310"/>
      <c r="P493" s="10"/>
      <c r="Q493"/>
      <c r="R493"/>
      <c r="S493"/>
      <c r="T493" s="3"/>
      <c r="U493" s="3"/>
      <c r="V493"/>
      <c r="W493"/>
      <c r="X493"/>
      <c r="Y493"/>
      <c r="AD493" s="1"/>
      <c r="AE493"/>
      <c r="AF493"/>
      <c r="AG493"/>
    </row>
    <row r="494" spans="2:33" s="2" customFormat="1">
      <c r="B494"/>
      <c r="C494"/>
      <c r="D494"/>
      <c r="E494" s="9"/>
      <c r="F494" s="264"/>
      <c r="G494" s="8"/>
      <c r="H494" s="5"/>
      <c r="I494" s="284"/>
      <c r="J494" s="12"/>
      <c r="K494" s="11"/>
      <c r="L494" s="11"/>
      <c r="M494" s="11"/>
      <c r="N494" s="310"/>
      <c r="O494" s="310"/>
      <c r="P494" s="10"/>
      <c r="Q494"/>
      <c r="R494"/>
      <c r="S494"/>
      <c r="T494" s="3"/>
      <c r="U494" s="3"/>
      <c r="V494"/>
      <c r="W494"/>
      <c r="X494"/>
      <c r="Y494"/>
      <c r="AD494" s="1"/>
      <c r="AE494"/>
      <c r="AF494"/>
      <c r="AG494"/>
    </row>
    <row r="495" spans="2:33" s="2" customFormat="1">
      <c r="B495"/>
      <c r="C495"/>
      <c r="D495"/>
      <c r="E495" s="9"/>
      <c r="F495" s="264"/>
      <c r="G495" s="8"/>
      <c r="H495" s="5"/>
      <c r="I495" s="284"/>
      <c r="J495" s="12"/>
      <c r="K495" s="11"/>
      <c r="L495" s="11"/>
      <c r="M495" s="11"/>
      <c r="N495" s="310"/>
      <c r="O495" s="310"/>
      <c r="P495" s="10"/>
      <c r="Q495"/>
      <c r="R495"/>
      <c r="S495"/>
      <c r="T495" s="3"/>
      <c r="U495" s="3"/>
      <c r="V495"/>
      <c r="W495"/>
      <c r="X495"/>
      <c r="Y495"/>
      <c r="AD495" s="1"/>
      <c r="AE495"/>
      <c r="AF495"/>
      <c r="AG495"/>
    </row>
    <row r="496" spans="2:33" s="2" customFormat="1">
      <c r="B496"/>
      <c r="C496"/>
      <c r="D496"/>
      <c r="E496" s="9"/>
      <c r="F496" s="264"/>
      <c r="G496" s="8"/>
      <c r="H496" s="5"/>
      <c r="I496" s="284"/>
      <c r="J496" s="12"/>
      <c r="K496" s="11"/>
      <c r="L496" s="11"/>
      <c r="M496" s="11"/>
      <c r="N496" s="310"/>
      <c r="O496" s="310"/>
      <c r="P496" s="10"/>
      <c r="Q496"/>
      <c r="R496"/>
      <c r="S496"/>
      <c r="T496" s="3"/>
      <c r="U496" s="3"/>
      <c r="V496"/>
      <c r="W496"/>
      <c r="X496"/>
      <c r="Y496"/>
      <c r="AD496" s="1"/>
      <c r="AE496"/>
      <c r="AF496"/>
      <c r="AG496"/>
    </row>
    <row r="497" spans="2:33" s="2" customFormat="1">
      <c r="B497"/>
      <c r="C497"/>
      <c r="D497"/>
      <c r="E497" s="9"/>
      <c r="F497" s="264"/>
      <c r="G497" s="8"/>
      <c r="H497" s="5"/>
      <c r="I497" s="284"/>
      <c r="J497" s="12"/>
      <c r="K497" s="11"/>
      <c r="L497" s="11"/>
      <c r="M497" s="11"/>
      <c r="N497" s="310"/>
      <c r="O497" s="310"/>
      <c r="P497" s="10"/>
      <c r="Q497"/>
      <c r="R497"/>
      <c r="S497"/>
      <c r="T497" s="3"/>
      <c r="U497" s="3"/>
      <c r="V497"/>
      <c r="W497"/>
      <c r="X497"/>
      <c r="Y497"/>
      <c r="AD497" s="1"/>
      <c r="AE497"/>
      <c r="AF497"/>
      <c r="AG497"/>
    </row>
    <row r="498" spans="2:33" s="2" customFormat="1">
      <c r="B498"/>
      <c r="C498"/>
      <c r="D498"/>
      <c r="E498" s="9"/>
      <c r="F498" s="264"/>
      <c r="G498" s="8"/>
      <c r="H498" s="5"/>
      <c r="I498" s="284"/>
      <c r="J498" s="12"/>
      <c r="K498" s="11"/>
      <c r="L498" s="11"/>
      <c r="M498" s="11"/>
      <c r="N498" s="310"/>
      <c r="O498" s="310"/>
      <c r="P498" s="10"/>
      <c r="Q498"/>
      <c r="R498"/>
      <c r="S498"/>
      <c r="T498" s="3"/>
      <c r="U498" s="3"/>
      <c r="V498"/>
      <c r="W498"/>
      <c r="X498"/>
      <c r="Y498"/>
      <c r="AD498" s="1"/>
      <c r="AE498"/>
      <c r="AF498"/>
      <c r="AG498"/>
    </row>
    <row r="499" spans="2:33" s="2" customFormat="1">
      <c r="B499"/>
      <c r="C499"/>
      <c r="D499"/>
      <c r="E499" s="9"/>
      <c r="F499" s="264"/>
      <c r="G499" s="8"/>
      <c r="H499" s="5"/>
      <c r="I499" s="284"/>
      <c r="J499" s="12"/>
      <c r="K499" s="11"/>
      <c r="L499" s="11"/>
      <c r="M499" s="11"/>
      <c r="N499" s="310"/>
      <c r="O499" s="310"/>
      <c r="P499" s="10"/>
      <c r="Q499"/>
      <c r="R499"/>
      <c r="S499"/>
      <c r="T499" s="3"/>
      <c r="U499" s="3"/>
      <c r="V499"/>
      <c r="W499"/>
      <c r="X499"/>
      <c r="Y499"/>
      <c r="AD499" s="1"/>
      <c r="AE499"/>
      <c r="AF499"/>
      <c r="AG499"/>
    </row>
    <row r="500" spans="2:33" s="2" customFormat="1">
      <c r="B500"/>
      <c r="C500"/>
      <c r="D500"/>
      <c r="E500" s="9"/>
      <c r="F500" s="264"/>
      <c r="G500" s="8"/>
      <c r="H500" s="5"/>
      <c r="I500" s="284"/>
      <c r="J500" s="12"/>
      <c r="K500" s="11"/>
      <c r="L500" s="11"/>
      <c r="M500" s="11"/>
      <c r="N500" s="310"/>
      <c r="O500" s="310"/>
      <c r="P500" s="10"/>
      <c r="Q500"/>
      <c r="R500"/>
      <c r="S500"/>
      <c r="T500" s="3"/>
      <c r="U500" s="3"/>
      <c r="V500"/>
      <c r="W500"/>
      <c r="X500"/>
      <c r="Y500"/>
      <c r="AD500" s="1"/>
      <c r="AE500"/>
      <c r="AF500"/>
      <c r="AG500"/>
    </row>
    <row r="501" spans="2:33" s="2" customFormat="1">
      <c r="B501"/>
      <c r="C501"/>
      <c r="D501"/>
      <c r="E501" s="9"/>
      <c r="F501" s="264"/>
      <c r="G501" s="8"/>
      <c r="H501" s="5"/>
      <c r="I501" s="284"/>
      <c r="J501" s="12"/>
      <c r="K501" s="11"/>
      <c r="L501" s="11"/>
      <c r="M501" s="11"/>
      <c r="N501" s="310"/>
      <c r="O501" s="310"/>
      <c r="P501" s="10"/>
      <c r="Q501"/>
      <c r="R501"/>
      <c r="S501"/>
      <c r="T501" s="3"/>
      <c r="U501" s="3"/>
      <c r="V501"/>
      <c r="W501"/>
      <c r="X501"/>
      <c r="Y501"/>
      <c r="AD501" s="1"/>
      <c r="AE501"/>
      <c r="AF501"/>
      <c r="AG501"/>
    </row>
    <row r="502" spans="2:33" s="2" customFormat="1">
      <c r="B502"/>
      <c r="C502"/>
      <c r="D502"/>
      <c r="E502" s="9"/>
      <c r="F502" s="264"/>
      <c r="G502" s="8"/>
      <c r="H502" s="5"/>
      <c r="I502" s="284"/>
      <c r="J502" s="12"/>
      <c r="K502" s="11"/>
      <c r="L502" s="11"/>
      <c r="M502" s="11"/>
      <c r="N502" s="310"/>
      <c r="O502" s="310"/>
      <c r="P502" s="10"/>
      <c r="Q502"/>
      <c r="R502"/>
      <c r="S502"/>
      <c r="T502" s="3"/>
      <c r="U502" s="3"/>
      <c r="V502"/>
      <c r="W502"/>
      <c r="X502"/>
      <c r="Y502"/>
      <c r="AD502" s="1"/>
      <c r="AE502"/>
      <c r="AF502"/>
      <c r="AG502"/>
    </row>
    <row r="503" spans="2:33" s="2" customFormat="1">
      <c r="B503"/>
      <c r="C503"/>
      <c r="D503"/>
      <c r="E503" s="9"/>
      <c r="F503" s="264"/>
      <c r="G503" s="8"/>
      <c r="H503" s="5"/>
      <c r="I503" s="284"/>
      <c r="J503" s="12"/>
      <c r="K503" s="11"/>
      <c r="L503" s="11"/>
      <c r="M503" s="11"/>
      <c r="N503" s="310"/>
      <c r="O503" s="310"/>
      <c r="P503" s="10"/>
      <c r="Q503"/>
      <c r="R503"/>
      <c r="S503"/>
      <c r="T503" s="3"/>
      <c r="U503" s="3"/>
      <c r="V503"/>
      <c r="W503"/>
      <c r="X503"/>
      <c r="Y503"/>
      <c r="AD503" s="1"/>
      <c r="AE503"/>
      <c r="AF503"/>
      <c r="AG503"/>
    </row>
    <row r="504" spans="2:33" s="2" customFormat="1">
      <c r="B504"/>
      <c r="C504"/>
      <c r="D504"/>
      <c r="E504" s="9"/>
      <c r="F504" s="264"/>
      <c r="G504" s="8"/>
      <c r="H504" s="5"/>
      <c r="I504" s="284"/>
      <c r="J504" s="12"/>
      <c r="K504" s="11"/>
      <c r="L504" s="11"/>
      <c r="M504" s="11"/>
      <c r="N504" s="310"/>
      <c r="O504" s="310"/>
      <c r="P504" s="10"/>
      <c r="Q504"/>
      <c r="R504"/>
      <c r="S504"/>
      <c r="T504" s="3"/>
      <c r="U504" s="3"/>
      <c r="V504"/>
      <c r="W504"/>
      <c r="X504"/>
      <c r="Y504"/>
      <c r="AD504" s="1"/>
      <c r="AE504"/>
      <c r="AF504"/>
      <c r="AG504"/>
    </row>
    <row r="505" spans="2:33" s="2" customFormat="1">
      <c r="B505"/>
      <c r="C505"/>
      <c r="D505"/>
      <c r="E505" s="9"/>
      <c r="F505" s="264"/>
      <c r="G505" s="8"/>
      <c r="H505" s="5"/>
      <c r="I505" s="284"/>
      <c r="J505" s="12"/>
      <c r="K505" s="11"/>
      <c r="L505" s="11"/>
      <c r="M505" s="11"/>
      <c r="N505" s="310"/>
      <c r="O505" s="310"/>
      <c r="P505" s="10"/>
      <c r="Q505"/>
      <c r="R505"/>
      <c r="S505"/>
      <c r="T505" s="3"/>
      <c r="U505" s="3"/>
      <c r="V505"/>
      <c r="W505"/>
      <c r="X505"/>
      <c r="Y505"/>
      <c r="AD505" s="1"/>
      <c r="AE505"/>
      <c r="AF505"/>
      <c r="AG505"/>
    </row>
    <row r="506" spans="2:33" s="2" customFormat="1">
      <c r="B506"/>
      <c r="C506"/>
      <c r="D506"/>
      <c r="E506" s="9"/>
      <c r="F506" s="264"/>
      <c r="G506" s="8"/>
      <c r="H506" s="5"/>
      <c r="I506" s="284"/>
      <c r="J506" s="12"/>
      <c r="K506" s="11"/>
      <c r="L506" s="11"/>
      <c r="M506" s="11"/>
      <c r="N506" s="310"/>
      <c r="O506" s="310"/>
      <c r="P506" s="10"/>
      <c r="Q506"/>
      <c r="R506"/>
      <c r="S506"/>
      <c r="T506" s="3"/>
      <c r="U506" s="3"/>
      <c r="V506"/>
      <c r="W506"/>
      <c r="X506"/>
      <c r="Y506"/>
      <c r="AD506" s="1"/>
      <c r="AE506"/>
      <c r="AF506"/>
      <c r="AG506"/>
    </row>
    <row r="507" spans="2:33" s="2" customFormat="1">
      <c r="B507"/>
      <c r="C507"/>
      <c r="D507"/>
      <c r="E507" s="9"/>
      <c r="F507" s="264"/>
      <c r="G507" s="8"/>
      <c r="H507" s="5"/>
      <c r="I507" s="284"/>
      <c r="J507" s="12"/>
      <c r="K507" s="11"/>
      <c r="L507" s="11"/>
      <c r="M507" s="11"/>
      <c r="N507" s="310"/>
      <c r="O507" s="310"/>
      <c r="P507" s="10"/>
      <c r="Q507"/>
      <c r="R507"/>
      <c r="S507"/>
      <c r="T507" s="3"/>
      <c r="U507" s="3"/>
      <c r="V507"/>
      <c r="W507"/>
      <c r="X507"/>
      <c r="Y507"/>
      <c r="AD507" s="1"/>
      <c r="AE507"/>
      <c r="AF507"/>
      <c r="AG507"/>
    </row>
    <row r="508" spans="2:33" s="2" customFormat="1">
      <c r="B508"/>
      <c r="C508"/>
      <c r="D508"/>
      <c r="E508" s="9"/>
      <c r="F508" s="264"/>
      <c r="G508" s="8"/>
      <c r="H508" s="5"/>
      <c r="I508" s="284"/>
      <c r="J508" s="12"/>
      <c r="K508" s="11"/>
      <c r="L508" s="11"/>
      <c r="M508" s="11"/>
      <c r="N508" s="310"/>
      <c r="O508" s="310"/>
      <c r="P508" s="10"/>
      <c r="Q508"/>
      <c r="R508"/>
      <c r="S508"/>
      <c r="T508" s="3"/>
      <c r="U508" s="3"/>
      <c r="V508"/>
      <c r="W508"/>
      <c r="X508"/>
      <c r="Y508"/>
      <c r="AD508" s="1"/>
      <c r="AE508"/>
      <c r="AF508"/>
      <c r="AG508"/>
    </row>
    <row r="509" spans="2:33" s="2" customFormat="1">
      <c r="B509"/>
      <c r="C509"/>
      <c r="D509"/>
      <c r="E509" s="9"/>
      <c r="F509" s="264"/>
      <c r="G509" s="8"/>
      <c r="H509" s="5"/>
      <c r="I509" s="284"/>
      <c r="J509" s="12"/>
      <c r="K509" s="11"/>
      <c r="L509" s="11"/>
      <c r="M509" s="11"/>
      <c r="N509" s="310"/>
      <c r="O509" s="310"/>
      <c r="P509" s="10"/>
      <c r="Q509"/>
      <c r="R509"/>
      <c r="S509"/>
      <c r="T509" s="3"/>
      <c r="U509" s="3"/>
      <c r="V509"/>
      <c r="W509"/>
      <c r="X509"/>
      <c r="Y509"/>
      <c r="AD509" s="1"/>
      <c r="AE509"/>
      <c r="AF509"/>
      <c r="AG509"/>
    </row>
    <row r="510" spans="2:33" s="2" customFormat="1">
      <c r="B510"/>
      <c r="C510"/>
      <c r="D510"/>
      <c r="E510" s="9"/>
      <c r="F510" s="264"/>
      <c r="G510" s="8"/>
      <c r="H510" s="5"/>
      <c r="I510" s="284"/>
      <c r="J510" s="12"/>
      <c r="K510" s="11"/>
      <c r="L510" s="11"/>
      <c r="M510" s="11"/>
      <c r="N510" s="310"/>
      <c r="O510" s="310"/>
      <c r="P510" s="10"/>
      <c r="Q510"/>
      <c r="R510"/>
      <c r="S510"/>
      <c r="T510" s="3"/>
      <c r="U510" s="3"/>
      <c r="V510"/>
      <c r="W510"/>
      <c r="X510"/>
      <c r="Y510"/>
      <c r="AD510" s="1"/>
      <c r="AE510"/>
      <c r="AF510"/>
      <c r="AG510"/>
    </row>
    <row r="511" spans="2:33" s="2" customFormat="1">
      <c r="B511"/>
      <c r="C511"/>
      <c r="D511"/>
      <c r="E511" s="9"/>
      <c r="F511" s="264"/>
      <c r="G511" s="8"/>
      <c r="H511" s="5"/>
      <c r="I511" s="284"/>
      <c r="J511" s="12"/>
      <c r="K511" s="11"/>
      <c r="L511" s="11"/>
      <c r="M511" s="11"/>
      <c r="N511" s="310"/>
      <c r="O511" s="310"/>
      <c r="P511" s="10"/>
      <c r="Q511"/>
      <c r="R511"/>
      <c r="S511"/>
      <c r="T511" s="3"/>
      <c r="U511" s="3"/>
      <c r="V511"/>
      <c r="W511"/>
      <c r="X511"/>
      <c r="Y511"/>
      <c r="AD511" s="1"/>
      <c r="AE511"/>
      <c r="AF511"/>
      <c r="AG511"/>
    </row>
    <row r="512" spans="2:33" s="2" customFormat="1">
      <c r="B512"/>
      <c r="C512"/>
      <c r="D512"/>
      <c r="E512" s="9"/>
      <c r="F512" s="264"/>
      <c r="G512" s="8"/>
      <c r="H512" s="5"/>
      <c r="I512" s="284"/>
      <c r="J512" s="12"/>
      <c r="K512" s="11"/>
      <c r="L512" s="11"/>
      <c r="M512" s="11"/>
      <c r="N512" s="310"/>
      <c r="O512" s="310"/>
      <c r="P512" s="10"/>
      <c r="Q512"/>
      <c r="R512"/>
      <c r="S512"/>
      <c r="T512" s="3"/>
      <c r="U512" s="3"/>
      <c r="V512"/>
      <c r="W512"/>
      <c r="X512"/>
      <c r="Y512"/>
      <c r="AD512" s="1"/>
      <c r="AE512"/>
      <c r="AF512"/>
      <c r="AG512"/>
    </row>
    <row r="513" spans="2:33" s="2" customFormat="1">
      <c r="B513"/>
      <c r="C513"/>
      <c r="D513"/>
      <c r="E513" s="9"/>
      <c r="F513" s="264"/>
      <c r="G513" s="8"/>
      <c r="H513" s="5"/>
      <c r="I513" s="284"/>
      <c r="J513" s="12"/>
      <c r="K513" s="11"/>
      <c r="L513" s="11"/>
      <c r="M513" s="11"/>
      <c r="N513" s="310"/>
      <c r="O513" s="310"/>
      <c r="P513" s="10"/>
      <c r="Q513"/>
      <c r="R513"/>
      <c r="S513"/>
      <c r="T513" s="3"/>
      <c r="U513" s="3"/>
      <c r="V513"/>
      <c r="W513"/>
      <c r="X513"/>
      <c r="Y513"/>
      <c r="AD513" s="1"/>
      <c r="AE513"/>
      <c r="AF513"/>
      <c r="AG513"/>
    </row>
    <row r="514" spans="2:33" s="2" customFormat="1">
      <c r="B514"/>
      <c r="C514"/>
      <c r="D514"/>
      <c r="E514" s="9"/>
      <c r="F514" s="264"/>
      <c r="G514" s="8"/>
      <c r="H514" s="5"/>
      <c r="I514" s="284"/>
      <c r="J514" s="12"/>
      <c r="K514" s="11"/>
      <c r="L514" s="11"/>
      <c r="M514" s="11"/>
      <c r="N514" s="310"/>
      <c r="O514" s="310"/>
      <c r="P514" s="10"/>
      <c r="Q514"/>
      <c r="R514"/>
      <c r="S514"/>
      <c r="T514" s="3"/>
      <c r="U514" s="3"/>
      <c r="V514"/>
      <c r="W514"/>
      <c r="X514"/>
      <c r="Y514"/>
      <c r="AD514" s="1"/>
      <c r="AE514"/>
      <c r="AF514"/>
      <c r="AG514"/>
    </row>
    <row r="515" spans="2:33" s="2" customFormat="1">
      <c r="B515"/>
      <c r="C515"/>
      <c r="D515"/>
      <c r="E515" s="9"/>
      <c r="F515" s="264"/>
      <c r="G515" s="8"/>
      <c r="H515" s="5"/>
      <c r="I515" s="284"/>
      <c r="J515" s="12"/>
      <c r="K515" s="11"/>
      <c r="L515" s="11"/>
      <c r="M515" s="11"/>
      <c r="N515" s="310"/>
      <c r="O515" s="310"/>
      <c r="P515" s="10"/>
      <c r="Q515"/>
      <c r="R515"/>
      <c r="S515"/>
      <c r="T515" s="3"/>
      <c r="U515" s="3"/>
      <c r="V515"/>
      <c r="W515"/>
      <c r="X515"/>
      <c r="Y515"/>
      <c r="AD515" s="1"/>
      <c r="AE515"/>
      <c r="AF515"/>
      <c r="AG515"/>
    </row>
    <row r="516" spans="2:33" s="2" customFormat="1">
      <c r="B516"/>
      <c r="C516"/>
      <c r="D516"/>
      <c r="E516" s="9"/>
      <c r="F516" s="264"/>
      <c r="G516" s="8"/>
      <c r="H516" s="5"/>
      <c r="I516" s="284"/>
      <c r="J516" s="12"/>
      <c r="K516" s="11"/>
      <c r="L516" s="11"/>
      <c r="M516" s="11"/>
      <c r="N516" s="310"/>
      <c r="O516" s="310"/>
      <c r="P516" s="10"/>
      <c r="Q516"/>
      <c r="R516"/>
      <c r="S516"/>
      <c r="T516" s="3"/>
      <c r="U516" s="3"/>
      <c r="V516"/>
      <c r="W516"/>
      <c r="X516"/>
      <c r="Y516"/>
      <c r="AD516" s="1"/>
      <c r="AE516"/>
      <c r="AF516"/>
      <c r="AG516"/>
    </row>
    <row r="517" spans="2:33" s="2" customFormat="1">
      <c r="B517"/>
      <c r="C517"/>
      <c r="D517"/>
      <c r="E517" s="9"/>
      <c r="F517" s="264"/>
      <c r="G517" s="8"/>
      <c r="H517" s="5"/>
      <c r="I517" s="284"/>
      <c r="J517" s="12"/>
      <c r="K517" s="11"/>
      <c r="L517" s="11"/>
      <c r="M517" s="11"/>
      <c r="N517" s="310"/>
      <c r="O517" s="310"/>
      <c r="P517" s="10"/>
      <c r="Q517"/>
      <c r="R517"/>
      <c r="S517"/>
      <c r="T517" s="3"/>
      <c r="U517" s="3"/>
      <c r="V517"/>
      <c r="W517"/>
      <c r="X517"/>
      <c r="Y517"/>
      <c r="AD517" s="1"/>
      <c r="AE517"/>
      <c r="AF517"/>
      <c r="AG517"/>
    </row>
    <row r="518" spans="2:33" s="2" customFormat="1">
      <c r="B518"/>
      <c r="C518"/>
      <c r="D518"/>
      <c r="E518" s="9"/>
      <c r="F518" s="264"/>
      <c r="G518" s="8"/>
      <c r="H518" s="5"/>
      <c r="I518" s="284"/>
      <c r="J518" s="12"/>
      <c r="K518" s="11"/>
      <c r="L518" s="11"/>
      <c r="M518" s="11"/>
      <c r="N518" s="310"/>
      <c r="O518" s="310"/>
      <c r="P518" s="10"/>
      <c r="Q518"/>
      <c r="R518"/>
      <c r="S518"/>
      <c r="T518" s="3"/>
      <c r="U518" s="3"/>
      <c r="V518"/>
      <c r="W518"/>
      <c r="X518"/>
      <c r="Y518"/>
      <c r="AD518" s="1"/>
      <c r="AE518"/>
      <c r="AF518"/>
      <c r="AG518"/>
    </row>
    <row r="519" spans="2:33" s="2" customFormat="1">
      <c r="B519"/>
      <c r="C519"/>
      <c r="D519"/>
      <c r="E519" s="9"/>
      <c r="F519" s="264"/>
      <c r="G519" s="8"/>
      <c r="H519" s="5"/>
      <c r="I519" s="284"/>
      <c r="J519" s="12"/>
      <c r="K519" s="11"/>
      <c r="L519" s="11"/>
      <c r="M519" s="11"/>
      <c r="N519" s="310"/>
      <c r="O519" s="310"/>
      <c r="P519" s="10"/>
      <c r="Q519"/>
      <c r="R519"/>
      <c r="S519"/>
      <c r="T519" s="3"/>
      <c r="U519" s="3"/>
      <c r="V519"/>
      <c r="W519"/>
      <c r="X519"/>
      <c r="Y519"/>
      <c r="AD519" s="1"/>
      <c r="AE519"/>
      <c r="AF519"/>
      <c r="AG519"/>
    </row>
    <row r="520" spans="2:33" s="2" customFormat="1">
      <c r="B520"/>
      <c r="C520"/>
      <c r="D520"/>
      <c r="E520" s="9"/>
      <c r="F520" s="264"/>
      <c r="G520" s="8"/>
      <c r="H520" s="5"/>
      <c r="I520" s="284"/>
      <c r="J520" s="12"/>
      <c r="K520" s="11"/>
      <c r="L520" s="11"/>
      <c r="M520" s="11"/>
      <c r="N520" s="310"/>
      <c r="O520" s="310"/>
      <c r="P520" s="10"/>
      <c r="Q520"/>
      <c r="R520"/>
      <c r="S520"/>
      <c r="T520" s="3"/>
      <c r="U520" s="3"/>
      <c r="V520"/>
      <c r="W520"/>
      <c r="X520"/>
      <c r="Y520"/>
      <c r="AD520" s="1"/>
      <c r="AE520"/>
      <c r="AF520"/>
      <c r="AG520"/>
    </row>
    <row r="521" spans="2:33" s="2" customFormat="1">
      <c r="B521"/>
      <c r="C521"/>
      <c r="D521"/>
      <c r="E521" s="9"/>
      <c r="F521" s="264"/>
      <c r="G521" s="8"/>
      <c r="H521" s="5"/>
      <c r="I521" s="284"/>
      <c r="J521" s="12"/>
      <c r="K521" s="11"/>
      <c r="L521" s="11"/>
      <c r="M521" s="11"/>
      <c r="N521" s="310"/>
      <c r="O521" s="310"/>
      <c r="P521" s="10"/>
      <c r="Q521"/>
      <c r="R521"/>
      <c r="S521"/>
      <c r="T521" s="3"/>
      <c r="U521" s="3"/>
      <c r="V521"/>
      <c r="W521"/>
      <c r="X521"/>
      <c r="Y521"/>
      <c r="AD521" s="1"/>
      <c r="AE521"/>
      <c r="AF521"/>
      <c r="AG521"/>
    </row>
    <row r="522" spans="2:33" s="2" customFormat="1">
      <c r="B522"/>
      <c r="C522"/>
      <c r="D522"/>
      <c r="E522" s="9"/>
      <c r="F522" s="264"/>
      <c r="G522" s="8"/>
      <c r="H522" s="5"/>
      <c r="I522" s="284"/>
      <c r="J522" s="12"/>
      <c r="K522" s="11"/>
      <c r="L522" s="11"/>
      <c r="M522" s="11"/>
      <c r="N522" s="310"/>
      <c r="O522" s="310"/>
      <c r="P522" s="10"/>
      <c r="Q522"/>
      <c r="R522"/>
      <c r="S522"/>
      <c r="T522" s="3"/>
      <c r="U522" s="3"/>
      <c r="V522"/>
      <c r="W522"/>
      <c r="X522"/>
      <c r="Y522"/>
      <c r="AD522" s="1"/>
      <c r="AE522"/>
      <c r="AF522"/>
      <c r="AG522"/>
    </row>
    <row r="523" spans="2:33" s="2" customFormat="1">
      <c r="B523"/>
      <c r="C523"/>
      <c r="D523"/>
      <c r="E523" s="9"/>
      <c r="F523" s="264"/>
      <c r="G523" s="8"/>
      <c r="H523" s="5"/>
      <c r="I523" s="284"/>
      <c r="J523" s="12"/>
      <c r="K523" s="11"/>
      <c r="L523" s="11"/>
      <c r="M523" s="11"/>
      <c r="N523" s="310"/>
      <c r="O523" s="310"/>
      <c r="P523" s="10"/>
      <c r="Q523"/>
      <c r="R523"/>
      <c r="S523"/>
      <c r="T523" s="3"/>
      <c r="U523" s="3"/>
      <c r="V523"/>
      <c r="W523"/>
      <c r="X523"/>
      <c r="Y523"/>
      <c r="AD523" s="1"/>
      <c r="AE523"/>
      <c r="AF523"/>
      <c r="AG523"/>
    </row>
    <row r="524" spans="2:33" s="2" customFormat="1">
      <c r="B524"/>
      <c r="C524"/>
      <c r="D524"/>
      <c r="E524" s="9"/>
      <c r="F524" s="264"/>
      <c r="G524" s="8"/>
      <c r="H524" s="5"/>
      <c r="I524" s="284"/>
      <c r="J524" s="12"/>
      <c r="K524" s="11"/>
      <c r="L524" s="11"/>
      <c r="M524" s="11"/>
      <c r="N524" s="310"/>
      <c r="O524" s="310"/>
      <c r="P524" s="10"/>
      <c r="Q524"/>
      <c r="R524"/>
      <c r="S524"/>
      <c r="T524" s="3"/>
      <c r="U524" s="3"/>
      <c r="V524"/>
      <c r="W524"/>
      <c r="X524"/>
      <c r="Y524"/>
      <c r="AD524" s="1"/>
      <c r="AE524"/>
      <c r="AF524"/>
      <c r="AG524"/>
    </row>
    <row r="525" spans="2:33" s="2" customFormat="1">
      <c r="B525"/>
      <c r="C525"/>
      <c r="D525"/>
      <c r="E525" s="9"/>
      <c r="F525" s="264"/>
      <c r="G525" s="8"/>
      <c r="H525" s="5"/>
      <c r="I525" s="284"/>
      <c r="J525" s="12"/>
      <c r="K525" s="11"/>
      <c r="L525" s="11"/>
      <c r="M525" s="11"/>
      <c r="N525" s="310"/>
      <c r="O525" s="310"/>
      <c r="P525" s="10"/>
      <c r="Q525"/>
      <c r="R525"/>
      <c r="S525"/>
      <c r="T525" s="3"/>
      <c r="U525" s="3"/>
      <c r="V525"/>
      <c r="W525"/>
      <c r="X525"/>
      <c r="Y525"/>
      <c r="AD525" s="1"/>
      <c r="AE525"/>
      <c r="AF525"/>
      <c r="AG525"/>
    </row>
    <row r="526" spans="2:33" s="2" customFormat="1">
      <c r="B526"/>
      <c r="C526"/>
      <c r="D526"/>
      <c r="E526" s="9"/>
      <c r="F526" s="264"/>
      <c r="G526" s="8"/>
      <c r="H526" s="5"/>
      <c r="I526" s="284"/>
      <c r="J526" s="12"/>
      <c r="K526" s="11"/>
      <c r="L526" s="11"/>
      <c r="M526" s="11"/>
      <c r="N526" s="310"/>
      <c r="O526" s="310"/>
      <c r="P526" s="10"/>
      <c r="Q526"/>
      <c r="R526"/>
      <c r="S526"/>
      <c r="T526" s="3"/>
      <c r="U526" s="3"/>
      <c r="V526"/>
      <c r="W526"/>
      <c r="X526"/>
      <c r="Y526"/>
      <c r="AD526" s="1"/>
      <c r="AE526"/>
      <c r="AF526"/>
      <c r="AG526"/>
    </row>
    <row r="527" spans="2:33" s="2" customFormat="1">
      <c r="B527"/>
      <c r="C527"/>
      <c r="D527"/>
      <c r="E527" s="9"/>
      <c r="F527" s="264"/>
      <c r="G527" s="8"/>
      <c r="H527" s="5"/>
      <c r="I527" s="284"/>
      <c r="J527" s="12"/>
      <c r="K527" s="11"/>
      <c r="L527" s="11"/>
      <c r="M527" s="11"/>
      <c r="N527" s="310"/>
      <c r="O527" s="310"/>
      <c r="P527" s="10"/>
      <c r="Q527"/>
      <c r="R527"/>
      <c r="S527"/>
      <c r="T527" s="3"/>
      <c r="U527" s="3"/>
      <c r="V527"/>
      <c r="W527"/>
      <c r="X527"/>
      <c r="Y527"/>
      <c r="AD527" s="1"/>
      <c r="AE527"/>
      <c r="AF527"/>
      <c r="AG527"/>
    </row>
    <row r="528" spans="2:33" s="2" customFormat="1">
      <c r="B528"/>
      <c r="C528"/>
      <c r="D528"/>
      <c r="E528" s="9"/>
      <c r="F528" s="264"/>
      <c r="G528" s="8"/>
      <c r="H528" s="5"/>
      <c r="I528" s="284"/>
      <c r="J528" s="12"/>
      <c r="K528" s="11"/>
      <c r="L528" s="11"/>
      <c r="M528" s="11"/>
      <c r="N528" s="310"/>
      <c r="O528" s="310"/>
      <c r="P528" s="10"/>
      <c r="Q528"/>
      <c r="R528"/>
      <c r="S528"/>
      <c r="T528" s="3"/>
      <c r="U528" s="3"/>
      <c r="V528"/>
      <c r="W528"/>
      <c r="X528"/>
      <c r="Y528"/>
      <c r="AD528" s="1"/>
      <c r="AE528"/>
      <c r="AF528"/>
      <c r="AG528"/>
    </row>
    <row r="529" spans="2:33" s="2" customFormat="1">
      <c r="B529"/>
      <c r="C529"/>
      <c r="D529"/>
      <c r="E529" s="9"/>
      <c r="F529" s="264"/>
      <c r="G529" s="8"/>
      <c r="H529" s="5"/>
      <c r="I529" s="284"/>
      <c r="J529" s="12"/>
      <c r="K529" s="11"/>
      <c r="L529" s="11"/>
      <c r="M529" s="11"/>
      <c r="N529" s="310"/>
      <c r="O529" s="310"/>
      <c r="P529" s="10"/>
      <c r="Q529"/>
      <c r="R529"/>
      <c r="S529"/>
      <c r="T529" s="3"/>
      <c r="U529" s="3"/>
      <c r="V529"/>
      <c r="W529"/>
      <c r="X529"/>
      <c r="Y529"/>
      <c r="AD529" s="1"/>
      <c r="AE529"/>
      <c r="AF529"/>
      <c r="AG529"/>
    </row>
    <row r="530" spans="2:33" s="2" customFormat="1">
      <c r="B530"/>
      <c r="C530"/>
      <c r="D530"/>
      <c r="E530" s="9"/>
      <c r="F530" s="264"/>
      <c r="G530" s="8"/>
      <c r="H530" s="5"/>
      <c r="I530" s="284"/>
      <c r="J530" s="12"/>
      <c r="K530" s="11"/>
      <c r="L530" s="11"/>
      <c r="M530" s="11"/>
      <c r="N530" s="310"/>
      <c r="O530" s="310"/>
      <c r="P530" s="10"/>
      <c r="Q530"/>
      <c r="R530"/>
      <c r="S530"/>
      <c r="T530" s="3"/>
      <c r="U530" s="3"/>
      <c r="V530"/>
      <c r="W530"/>
      <c r="X530"/>
      <c r="Y530"/>
      <c r="AD530" s="1"/>
      <c r="AE530"/>
      <c r="AF530"/>
      <c r="AG530"/>
    </row>
    <row r="531" spans="2:33" s="2" customFormat="1">
      <c r="B531"/>
      <c r="C531"/>
      <c r="D531"/>
      <c r="E531" s="9"/>
      <c r="F531" s="264"/>
      <c r="G531" s="8"/>
      <c r="H531" s="5"/>
      <c r="I531" s="284"/>
      <c r="J531" s="12"/>
      <c r="K531" s="11"/>
      <c r="L531" s="11"/>
      <c r="M531" s="11"/>
      <c r="N531" s="310"/>
      <c r="O531" s="310"/>
      <c r="P531" s="10"/>
      <c r="Q531"/>
      <c r="R531"/>
      <c r="S531"/>
      <c r="T531" s="3"/>
      <c r="U531" s="3"/>
      <c r="V531"/>
      <c r="W531"/>
      <c r="X531"/>
      <c r="Y531"/>
      <c r="AD531" s="1"/>
      <c r="AE531"/>
      <c r="AF531"/>
      <c r="AG531"/>
    </row>
    <row r="532" spans="2:33" s="2" customFormat="1">
      <c r="B532"/>
      <c r="C532"/>
      <c r="D532"/>
      <c r="E532" s="9"/>
      <c r="F532" s="264"/>
      <c r="G532" s="8"/>
      <c r="H532" s="5"/>
      <c r="I532" s="284"/>
      <c r="J532" s="12"/>
      <c r="K532" s="11"/>
      <c r="L532" s="11"/>
      <c r="M532" s="11"/>
      <c r="N532" s="310"/>
      <c r="O532" s="310"/>
      <c r="P532" s="10"/>
      <c r="Q532"/>
      <c r="R532"/>
      <c r="S532"/>
      <c r="T532" s="3"/>
      <c r="U532" s="3"/>
      <c r="V532"/>
      <c r="W532"/>
      <c r="X532"/>
      <c r="Y532"/>
      <c r="AD532" s="1"/>
      <c r="AE532"/>
      <c r="AF532"/>
      <c r="AG532"/>
    </row>
    <row r="533" spans="2:33" s="2" customFormat="1">
      <c r="B533"/>
      <c r="C533"/>
      <c r="D533"/>
      <c r="E533" s="9"/>
      <c r="F533" s="264"/>
      <c r="G533" s="8"/>
      <c r="H533" s="5"/>
      <c r="I533" s="284"/>
      <c r="J533" s="12"/>
      <c r="K533" s="11"/>
      <c r="L533" s="11"/>
      <c r="M533" s="11"/>
      <c r="N533" s="310"/>
      <c r="O533" s="310"/>
      <c r="P533" s="10"/>
      <c r="Q533"/>
      <c r="R533"/>
      <c r="S533"/>
      <c r="T533" s="3"/>
      <c r="U533" s="3"/>
      <c r="V533"/>
      <c r="W533"/>
      <c r="X533"/>
      <c r="Y533"/>
      <c r="AD533" s="1"/>
      <c r="AE533"/>
      <c r="AF533"/>
      <c r="AG533"/>
    </row>
    <row r="534" spans="2:33" s="2" customFormat="1">
      <c r="B534"/>
      <c r="C534"/>
      <c r="D534"/>
      <c r="E534" s="9"/>
      <c r="F534" s="264"/>
      <c r="G534" s="8"/>
      <c r="H534" s="5"/>
      <c r="I534" s="284"/>
      <c r="J534" s="12"/>
      <c r="K534" s="11"/>
      <c r="L534" s="11"/>
      <c r="M534" s="11"/>
      <c r="N534" s="310"/>
      <c r="O534" s="310"/>
      <c r="P534" s="10"/>
      <c r="Q534"/>
      <c r="R534"/>
      <c r="S534"/>
      <c r="T534" s="3"/>
      <c r="U534" s="3"/>
      <c r="V534"/>
      <c r="W534"/>
      <c r="X534"/>
      <c r="Y534"/>
      <c r="AD534" s="1"/>
      <c r="AE534"/>
      <c r="AF534"/>
      <c r="AG534"/>
    </row>
    <row r="535" spans="2:33" s="2" customFormat="1">
      <c r="B535"/>
      <c r="C535"/>
      <c r="D535"/>
      <c r="E535" s="9"/>
      <c r="F535" s="264"/>
      <c r="G535" s="8"/>
      <c r="H535" s="5"/>
      <c r="I535" s="284"/>
      <c r="J535" s="12"/>
      <c r="K535" s="11"/>
      <c r="L535" s="11"/>
      <c r="M535" s="11"/>
      <c r="N535" s="310"/>
      <c r="O535" s="310"/>
      <c r="P535" s="10"/>
      <c r="Q535"/>
      <c r="R535"/>
      <c r="S535"/>
      <c r="T535" s="3"/>
      <c r="U535" s="3"/>
      <c r="V535"/>
      <c r="W535"/>
      <c r="X535"/>
      <c r="Y535"/>
      <c r="AD535" s="1"/>
      <c r="AE535"/>
      <c r="AF535"/>
      <c r="AG535"/>
    </row>
    <row r="536" spans="2:33" s="2" customFormat="1">
      <c r="B536"/>
      <c r="C536"/>
      <c r="D536"/>
      <c r="E536" s="9"/>
      <c r="F536" s="264"/>
      <c r="G536" s="8"/>
      <c r="H536" s="5"/>
      <c r="I536" s="284"/>
      <c r="J536" s="12"/>
      <c r="K536" s="11"/>
      <c r="L536" s="11"/>
      <c r="M536" s="11"/>
      <c r="N536" s="310"/>
      <c r="O536" s="310"/>
      <c r="P536" s="10"/>
      <c r="Q536"/>
      <c r="R536"/>
      <c r="S536"/>
      <c r="T536" s="3"/>
      <c r="U536" s="3"/>
      <c r="V536"/>
      <c r="W536"/>
      <c r="X536"/>
      <c r="Y536"/>
      <c r="AD536" s="1"/>
      <c r="AE536"/>
      <c r="AF536"/>
      <c r="AG536"/>
    </row>
    <row r="537" spans="2:33" s="2" customFormat="1">
      <c r="B537"/>
      <c r="C537"/>
      <c r="D537"/>
      <c r="E537" s="9"/>
      <c r="F537" s="264"/>
      <c r="G537" s="8"/>
      <c r="H537" s="5"/>
      <c r="I537" s="284"/>
      <c r="J537" s="12"/>
      <c r="K537" s="11"/>
      <c r="L537" s="11"/>
      <c r="M537" s="11"/>
      <c r="N537" s="310"/>
      <c r="O537" s="310"/>
      <c r="P537" s="10"/>
      <c r="Q537"/>
      <c r="R537"/>
      <c r="S537"/>
      <c r="T537" s="3"/>
      <c r="U537" s="3"/>
      <c r="V537"/>
      <c r="W537"/>
      <c r="X537"/>
      <c r="Y537"/>
      <c r="AD537" s="1"/>
      <c r="AE537"/>
      <c r="AF537"/>
      <c r="AG537"/>
    </row>
    <row r="538" spans="2:33" s="2" customFormat="1">
      <c r="B538"/>
      <c r="C538"/>
      <c r="D538"/>
      <c r="E538" s="9"/>
      <c r="F538" s="264"/>
      <c r="G538" s="8"/>
      <c r="H538" s="5"/>
      <c r="I538" s="284"/>
      <c r="J538" s="12"/>
      <c r="K538" s="11"/>
      <c r="L538" s="11"/>
      <c r="M538" s="11"/>
      <c r="N538" s="310"/>
      <c r="O538" s="310"/>
      <c r="P538" s="10"/>
      <c r="Q538"/>
      <c r="R538"/>
      <c r="S538"/>
      <c r="T538" s="3"/>
      <c r="U538" s="3"/>
      <c r="V538"/>
      <c r="W538"/>
      <c r="X538"/>
      <c r="Y538"/>
      <c r="AD538" s="1"/>
      <c r="AE538"/>
      <c r="AF538"/>
      <c r="AG538"/>
    </row>
    <row r="539" spans="2:33" s="2" customFormat="1">
      <c r="B539"/>
      <c r="C539"/>
      <c r="D539"/>
      <c r="E539" s="9"/>
      <c r="F539" s="264"/>
      <c r="G539" s="8"/>
      <c r="H539" s="5"/>
      <c r="I539" s="284"/>
      <c r="J539" s="12"/>
      <c r="K539" s="11"/>
      <c r="L539" s="11"/>
      <c r="M539" s="11"/>
      <c r="N539" s="310"/>
      <c r="O539" s="310"/>
      <c r="P539" s="10"/>
      <c r="Q539"/>
      <c r="R539"/>
      <c r="S539"/>
      <c r="T539" s="3"/>
      <c r="U539" s="3"/>
      <c r="V539"/>
      <c r="W539"/>
      <c r="X539"/>
      <c r="Y539"/>
      <c r="AD539" s="1"/>
      <c r="AE539"/>
      <c r="AF539"/>
      <c r="AG539"/>
    </row>
    <row r="540" spans="2:33" s="2" customFormat="1">
      <c r="B540"/>
      <c r="C540"/>
      <c r="D540"/>
      <c r="E540" s="9"/>
      <c r="F540" s="264"/>
      <c r="G540" s="8"/>
      <c r="H540" s="5"/>
      <c r="I540" s="284"/>
      <c r="J540" s="12"/>
      <c r="K540" s="11"/>
      <c r="L540" s="11"/>
      <c r="M540" s="11"/>
      <c r="N540" s="310"/>
      <c r="O540" s="310"/>
      <c r="P540" s="10"/>
      <c r="Q540"/>
      <c r="R540"/>
      <c r="S540"/>
      <c r="T540" s="3"/>
      <c r="U540" s="3"/>
      <c r="V540"/>
      <c r="W540"/>
      <c r="X540"/>
      <c r="Y540"/>
      <c r="AD540" s="1"/>
      <c r="AE540"/>
      <c r="AF540"/>
      <c r="AG540"/>
    </row>
    <row r="541" spans="2:33" s="2" customFormat="1">
      <c r="B541"/>
      <c r="C541"/>
      <c r="D541"/>
      <c r="E541" s="9"/>
      <c r="F541" s="264"/>
      <c r="G541" s="8"/>
      <c r="H541" s="5"/>
      <c r="I541" s="284"/>
      <c r="J541" s="12"/>
      <c r="K541" s="11"/>
      <c r="L541" s="11"/>
      <c r="M541" s="11"/>
      <c r="N541" s="310"/>
      <c r="O541" s="310"/>
      <c r="P541" s="10"/>
      <c r="Q541"/>
      <c r="R541"/>
      <c r="S541"/>
      <c r="T541" s="3"/>
      <c r="U541" s="3"/>
      <c r="V541"/>
      <c r="W541"/>
      <c r="X541"/>
      <c r="Y541"/>
      <c r="AD541" s="1"/>
      <c r="AE541"/>
      <c r="AF541"/>
      <c r="AG541"/>
    </row>
    <row r="542" spans="2:33" s="2" customFormat="1">
      <c r="B542"/>
      <c r="C542"/>
      <c r="D542"/>
      <c r="E542" s="9"/>
      <c r="F542" s="264"/>
      <c r="G542" s="8"/>
      <c r="H542" s="5"/>
      <c r="I542" s="284"/>
      <c r="J542" s="12"/>
      <c r="K542" s="11"/>
      <c r="L542" s="11"/>
      <c r="M542" s="11"/>
      <c r="N542" s="310"/>
      <c r="O542" s="310"/>
      <c r="P542" s="10"/>
      <c r="Q542"/>
      <c r="R542"/>
      <c r="S542"/>
      <c r="T542" s="3"/>
      <c r="U542" s="3"/>
      <c r="V542"/>
      <c r="W542"/>
      <c r="X542"/>
      <c r="Y542"/>
      <c r="AD542" s="1"/>
      <c r="AE542"/>
      <c r="AF542"/>
      <c r="AG542"/>
    </row>
    <row r="543" spans="2:33" s="2" customFormat="1">
      <c r="B543"/>
      <c r="C543"/>
      <c r="D543"/>
      <c r="E543" s="9"/>
      <c r="F543" s="264"/>
      <c r="G543" s="8"/>
      <c r="H543" s="5"/>
      <c r="I543" s="284"/>
      <c r="J543" s="12"/>
      <c r="K543" s="11"/>
      <c r="L543" s="11"/>
      <c r="M543" s="11"/>
      <c r="N543" s="310"/>
      <c r="O543" s="310"/>
      <c r="P543" s="10"/>
      <c r="Q543"/>
      <c r="R543"/>
      <c r="S543"/>
      <c r="T543" s="3"/>
      <c r="U543" s="3"/>
      <c r="V543"/>
      <c r="W543"/>
      <c r="X543"/>
      <c r="Y543"/>
      <c r="AD543" s="1"/>
      <c r="AE543"/>
      <c r="AF543"/>
      <c r="AG543"/>
    </row>
    <row r="544" spans="2:33" s="2" customFormat="1">
      <c r="B544"/>
      <c r="C544"/>
      <c r="D544"/>
      <c r="E544" s="9"/>
      <c r="F544" s="264"/>
      <c r="G544" s="8"/>
      <c r="H544" s="5"/>
      <c r="I544" s="284"/>
      <c r="J544" s="12"/>
      <c r="K544" s="11"/>
      <c r="L544" s="11"/>
      <c r="M544" s="11"/>
      <c r="N544" s="310"/>
      <c r="O544" s="310"/>
      <c r="P544" s="10"/>
      <c r="Q544"/>
      <c r="R544"/>
      <c r="S544"/>
      <c r="T544" s="3"/>
      <c r="U544" s="3"/>
      <c r="V544"/>
      <c r="W544"/>
      <c r="X544"/>
      <c r="Y544"/>
      <c r="AD544" s="1"/>
      <c r="AE544"/>
      <c r="AF544"/>
      <c r="AG544"/>
    </row>
    <row r="545" spans="2:33" s="2" customFormat="1">
      <c r="B545"/>
      <c r="C545"/>
      <c r="D545"/>
      <c r="E545" s="9"/>
      <c r="F545" s="264"/>
      <c r="G545" s="8"/>
      <c r="H545" s="5"/>
      <c r="I545" s="284"/>
      <c r="J545" s="12"/>
      <c r="K545" s="11"/>
      <c r="L545" s="11"/>
      <c r="M545" s="11"/>
      <c r="N545" s="310"/>
      <c r="O545" s="310"/>
      <c r="P545" s="10"/>
      <c r="Q545"/>
      <c r="R545"/>
      <c r="S545"/>
      <c r="T545" s="3"/>
      <c r="U545" s="3"/>
      <c r="V545"/>
      <c r="W545"/>
      <c r="X545"/>
      <c r="Y545"/>
      <c r="AD545" s="1"/>
      <c r="AE545"/>
      <c r="AF545"/>
      <c r="AG545"/>
    </row>
    <row r="546" spans="2:33" s="2" customFormat="1">
      <c r="B546"/>
      <c r="C546"/>
      <c r="D546"/>
      <c r="E546" s="9"/>
      <c r="F546" s="264"/>
      <c r="G546" s="8"/>
      <c r="H546" s="5"/>
      <c r="I546" s="284"/>
      <c r="J546" s="12"/>
      <c r="K546" s="11"/>
      <c r="L546" s="11"/>
      <c r="M546" s="11"/>
      <c r="N546" s="310"/>
      <c r="O546" s="310"/>
      <c r="P546" s="10"/>
      <c r="Q546"/>
      <c r="R546"/>
      <c r="S546"/>
      <c r="T546" s="3"/>
      <c r="U546" s="3"/>
      <c r="V546"/>
      <c r="W546"/>
      <c r="X546"/>
      <c r="Y546"/>
      <c r="AD546" s="1"/>
      <c r="AE546"/>
      <c r="AF546"/>
      <c r="AG546"/>
    </row>
    <row r="547" spans="2:33" s="2" customFormat="1">
      <c r="B547"/>
      <c r="C547"/>
      <c r="D547"/>
      <c r="E547" s="9"/>
      <c r="F547" s="264"/>
      <c r="G547" s="8"/>
      <c r="H547" s="5"/>
      <c r="I547" s="284"/>
      <c r="J547" s="12"/>
      <c r="K547" s="11"/>
      <c r="L547" s="11"/>
      <c r="M547" s="11"/>
      <c r="N547" s="310"/>
      <c r="O547" s="310"/>
      <c r="P547" s="10"/>
      <c r="Q547"/>
      <c r="R547"/>
      <c r="S547"/>
      <c r="T547" s="3"/>
      <c r="U547" s="3"/>
      <c r="V547"/>
      <c r="W547"/>
      <c r="X547"/>
      <c r="Y547"/>
      <c r="AD547" s="1"/>
      <c r="AE547"/>
      <c r="AF547"/>
      <c r="AG547"/>
    </row>
    <row r="548" spans="2:33" s="2" customFormat="1">
      <c r="B548"/>
      <c r="C548"/>
      <c r="D548"/>
      <c r="E548" s="9"/>
      <c r="F548" s="264"/>
      <c r="G548" s="8"/>
      <c r="H548" s="5"/>
      <c r="I548" s="284"/>
      <c r="J548" s="12"/>
      <c r="K548" s="11"/>
      <c r="L548" s="11"/>
      <c r="M548" s="11"/>
      <c r="N548" s="310"/>
      <c r="O548" s="310"/>
      <c r="P548" s="10"/>
      <c r="Q548"/>
      <c r="R548"/>
      <c r="S548"/>
      <c r="T548" s="3"/>
      <c r="U548" s="3"/>
      <c r="V548"/>
      <c r="W548"/>
      <c r="X548"/>
      <c r="Y548"/>
      <c r="AD548" s="1"/>
      <c r="AE548"/>
      <c r="AF548"/>
      <c r="AG548"/>
    </row>
    <row r="549" spans="2:33" s="2" customFormat="1">
      <c r="B549"/>
      <c r="C549"/>
      <c r="D549"/>
      <c r="E549" s="9"/>
      <c r="F549" s="264"/>
      <c r="G549" s="8"/>
      <c r="H549" s="5"/>
      <c r="I549" s="284"/>
      <c r="J549" s="12"/>
      <c r="K549" s="11"/>
      <c r="L549" s="11"/>
      <c r="M549" s="11"/>
      <c r="N549" s="310"/>
      <c r="O549" s="310"/>
      <c r="P549" s="10"/>
      <c r="Q549"/>
      <c r="R549"/>
      <c r="S549"/>
      <c r="T549" s="3"/>
      <c r="U549" s="3"/>
      <c r="V549"/>
      <c r="W549"/>
      <c r="X549"/>
      <c r="Y549"/>
      <c r="AD549" s="1"/>
      <c r="AE549"/>
      <c r="AF549"/>
      <c r="AG549"/>
    </row>
    <row r="550" spans="2:33" s="2" customFormat="1">
      <c r="B550"/>
      <c r="C550"/>
      <c r="D550"/>
      <c r="E550" s="9"/>
      <c r="F550" s="264"/>
      <c r="G550" s="8"/>
      <c r="H550" s="5"/>
      <c r="I550" s="284"/>
      <c r="J550" s="12"/>
      <c r="K550" s="11"/>
      <c r="L550" s="11"/>
      <c r="M550" s="11"/>
      <c r="N550" s="310"/>
      <c r="O550" s="310"/>
      <c r="P550" s="10"/>
      <c r="Q550"/>
      <c r="R550"/>
      <c r="S550"/>
      <c r="T550" s="3"/>
      <c r="U550" s="3"/>
      <c r="V550"/>
      <c r="W550"/>
      <c r="X550"/>
      <c r="Y550"/>
      <c r="AD550" s="1"/>
      <c r="AE550"/>
      <c r="AF550"/>
      <c r="AG550"/>
    </row>
    <row r="551" spans="2:33" s="2" customFormat="1">
      <c r="B551"/>
      <c r="C551"/>
      <c r="D551"/>
      <c r="E551" s="9"/>
      <c r="F551" s="264"/>
      <c r="G551" s="8"/>
      <c r="H551" s="5"/>
      <c r="I551" s="284"/>
      <c r="J551" s="12"/>
      <c r="K551" s="11"/>
      <c r="L551" s="11"/>
      <c r="M551" s="11"/>
      <c r="N551" s="310"/>
      <c r="O551" s="310"/>
      <c r="P551" s="10"/>
      <c r="Q551"/>
      <c r="R551"/>
      <c r="S551"/>
      <c r="T551" s="3"/>
      <c r="U551" s="3"/>
      <c r="V551"/>
      <c r="W551"/>
      <c r="X551"/>
      <c r="Y551"/>
      <c r="AD551" s="1"/>
      <c r="AE551"/>
      <c r="AF551"/>
      <c r="AG551"/>
    </row>
    <row r="552" spans="2:33" s="2" customFormat="1">
      <c r="B552"/>
      <c r="C552"/>
      <c r="D552"/>
      <c r="E552" s="9"/>
      <c r="F552" s="264"/>
      <c r="G552" s="8"/>
      <c r="H552" s="5"/>
      <c r="I552" s="284"/>
      <c r="J552" s="12"/>
      <c r="K552" s="11"/>
      <c r="L552" s="11"/>
      <c r="M552" s="11"/>
      <c r="N552" s="310"/>
      <c r="O552" s="310"/>
      <c r="P552" s="10"/>
      <c r="Q552"/>
      <c r="R552"/>
      <c r="S552"/>
      <c r="T552" s="3"/>
      <c r="U552" s="3"/>
      <c r="V552"/>
      <c r="W552"/>
      <c r="X552"/>
      <c r="Y552"/>
      <c r="AD552" s="1"/>
      <c r="AE552"/>
      <c r="AF552"/>
      <c r="AG552"/>
    </row>
    <row r="553" spans="2:33" s="2" customFormat="1">
      <c r="B553"/>
      <c r="C553"/>
      <c r="D553"/>
      <c r="E553" s="9"/>
      <c r="F553" s="264"/>
      <c r="G553" s="8"/>
      <c r="H553" s="5"/>
      <c r="I553" s="284"/>
      <c r="J553" s="12"/>
      <c r="K553" s="11"/>
      <c r="L553" s="11"/>
      <c r="M553" s="11"/>
      <c r="N553" s="310"/>
      <c r="O553" s="310"/>
      <c r="P553" s="10"/>
      <c r="Q553"/>
      <c r="R553"/>
      <c r="S553"/>
      <c r="T553" s="3"/>
      <c r="U553" s="3"/>
      <c r="V553"/>
      <c r="W553"/>
      <c r="X553"/>
      <c r="Y553"/>
      <c r="AD553" s="1"/>
      <c r="AE553"/>
      <c r="AF553"/>
      <c r="AG553"/>
    </row>
  </sheetData>
  <autoFilter ref="AB5:AB282" xr:uid="{7F75DD98-3595-40C2-ABF8-CF5B627B1A52}"/>
  <mergeCells count="26">
    <mergeCell ref="E292:Z292"/>
    <mergeCell ref="AB289:AC291"/>
    <mergeCell ref="E287:Z287"/>
    <mergeCell ref="E288:Z288"/>
    <mergeCell ref="E289:Z289"/>
    <mergeCell ref="E290:Z290"/>
    <mergeCell ref="E291:Z291"/>
    <mergeCell ref="B250:AC250"/>
    <mergeCell ref="U281:Z281"/>
    <mergeCell ref="U282:Z282"/>
    <mergeCell ref="R2:S2"/>
    <mergeCell ref="T2:U2"/>
    <mergeCell ref="V2:W2"/>
    <mergeCell ref="X2:Y2"/>
    <mergeCell ref="Z2:AA2"/>
    <mergeCell ref="AB2:AC2"/>
    <mergeCell ref="B1:AC1"/>
    <mergeCell ref="B2:B3"/>
    <mergeCell ref="C2:C3"/>
    <mergeCell ref="D2:D3"/>
    <mergeCell ref="E2:E3"/>
    <mergeCell ref="H2:I2"/>
    <mergeCell ref="J2:K2"/>
    <mergeCell ref="L2:M2"/>
    <mergeCell ref="N2:O2"/>
    <mergeCell ref="P2:Q2"/>
  </mergeCells>
  <pageMargins left="0.39370078740157483" right="0.15748031496062992" top="0.19685039370078741" bottom="0.19685039370078741" header="0.51181102362204722" footer="0.51181102362204722"/>
  <pageSetup paperSize="8" scale="76" fitToHeight="13" orientation="landscape" r:id="rId1"/>
  <rowBreaks count="2" manualBreakCount="2">
    <brk id="79" min="1" max="29" man="1"/>
    <brk id="104" min="1" max="2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FA68-12DC-4EF0-A923-2DB0CB0261FF}">
  <dimension ref="B1:AG60"/>
  <sheetViews>
    <sheetView zoomScale="85" zoomScaleNormal="85" workbookViewId="0">
      <pane xSplit="1" ySplit="3" topLeftCell="B54" activePane="bottomRight" state="frozen"/>
      <selection pane="topRight" activeCell="B1" sqref="B1"/>
      <selection pane="bottomLeft" activeCell="A4" sqref="A4"/>
      <selection pane="bottomRight" activeCell="T59" sqref="T59"/>
    </sheetView>
  </sheetViews>
  <sheetFormatPr defaultRowHeight="14.4"/>
  <cols>
    <col min="2" max="2" width="5.6640625" customWidth="1"/>
    <col min="3" max="3" width="5.33203125" customWidth="1"/>
    <col min="4" max="4" width="8.33203125" bestFit="1" customWidth="1"/>
    <col min="5" max="5" width="49.6640625" customWidth="1"/>
    <col min="6" max="6" width="5.88671875" bestFit="1" customWidth="1"/>
    <col min="17" max="17" width="9.109375" bestFit="1" customWidth="1"/>
    <col min="18" max="18" width="11.33203125" bestFit="1" customWidth="1"/>
    <col min="19" max="19" width="9.109375" bestFit="1" customWidth="1"/>
    <col min="20" max="20" width="20.33203125" customWidth="1"/>
  </cols>
  <sheetData>
    <row r="1" spans="2:20" ht="23.4" customHeight="1" thickBot="1">
      <c r="H1" s="214" t="s">
        <v>29</v>
      </c>
      <c r="I1" s="214"/>
      <c r="J1" s="214"/>
      <c r="K1" s="214" t="s">
        <v>560</v>
      </c>
      <c r="L1" s="214"/>
      <c r="M1" s="214"/>
      <c r="N1" s="214" t="s">
        <v>561</v>
      </c>
      <c r="O1" s="214"/>
      <c r="P1" s="214"/>
      <c r="Q1" s="214" t="s">
        <v>566</v>
      </c>
      <c r="R1" s="214"/>
      <c r="S1" s="214"/>
      <c r="T1" s="214" t="s">
        <v>567</v>
      </c>
    </row>
    <row r="2" spans="2:20" ht="14.4" customHeight="1" thickBot="1">
      <c r="B2" s="196" t="s">
        <v>531</v>
      </c>
      <c r="C2" s="198" t="s">
        <v>530</v>
      </c>
      <c r="D2" s="198" t="s">
        <v>529</v>
      </c>
      <c r="E2" s="198" t="s">
        <v>528</v>
      </c>
      <c r="F2" s="218" t="s">
        <v>31</v>
      </c>
      <c r="G2" s="220" t="s">
        <v>29</v>
      </c>
      <c r="H2" s="222" t="s">
        <v>555</v>
      </c>
      <c r="I2" s="222" t="s">
        <v>556</v>
      </c>
      <c r="J2" s="215" t="s">
        <v>562</v>
      </c>
      <c r="K2" s="215" t="s">
        <v>551</v>
      </c>
      <c r="L2" s="215" t="s">
        <v>552</v>
      </c>
      <c r="M2" s="215" t="s">
        <v>554</v>
      </c>
      <c r="N2" s="215" t="s">
        <v>557</v>
      </c>
      <c r="O2" s="215" t="s">
        <v>558</v>
      </c>
      <c r="P2" s="215" t="s">
        <v>559</v>
      </c>
      <c r="Q2" s="217" t="s">
        <v>563</v>
      </c>
      <c r="R2" s="217" t="s">
        <v>564</v>
      </c>
      <c r="S2" s="217" t="s">
        <v>565</v>
      </c>
      <c r="T2" s="214"/>
    </row>
    <row r="3" spans="2:20" ht="26.4" customHeight="1" thickBot="1">
      <c r="B3" s="197"/>
      <c r="C3" s="199"/>
      <c r="D3" s="199"/>
      <c r="E3" s="199"/>
      <c r="F3" s="219"/>
      <c r="G3" s="221"/>
      <c r="H3" s="216"/>
      <c r="I3" s="216"/>
      <c r="J3" s="216"/>
      <c r="K3" s="216"/>
      <c r="L3" s="216"/>
      <c r="M3" s="216"/>
      <c r="N3" s="216"/>
      <c r="O3" s="216"/>
      <c r="P3" s="216"/>
      <c r="Q3" s="217"/>
      <c r="R3" s="217"/>
      <c r="S3" s="217"/>
      <c r="T3" s="214"/>
    </row>
    <row r="4" spans="2:20" ht="86.4">
      <c r="B4" s="183">
        <v>1</v>
      </c>
      <c r="C4" s="148">
        <v>116</v>
      </c>
      <c r="D4" s="148" t="s">
        <v>235</v>
      </c>
      <c r="E4" s="184" t="s">
        <v>234</v>
      </c>
      <c r="F4" s="185" t="s">
        <v>25</v>
      </c>
      <c r="G4" s="186">
        <v>10</v>
      </c>
      <c r="H4" s="175"/>
      <c r="I4" s="187"/>
      <c r="J4" s="175"/>
      <c r="K4" s="175">
        <v>0.4</v>
      </c>
      <c r="L4" s="175">
        <v>0.8</v>
      </c>
      <c r="M4" s="175">
        <v>0.51200000000000001</v>
      </c>
      <c r="N4" s="179">
        <v>44</v>
      </c>
      <c r="O4" s="179">
        <v>75</v>
      </c>
      <c r="P4" s="179">
        <f>60/1000</f>
        <v>0.06</v>
      </c>
      <c r="Q4" s="181">
        <f>H4*K4*N4</f>
        <v>0</v>
      </c>
      <c r="R4" s="181">
        <f>I4*L4*O4</f>
        <v>0</v>
      </c>
      <c r="S4" s="181">
        <f>J4*M4*P4</f>
        <v>0</v>
      </c>
      <c r="T4" s="181">
        <f>SUM(Q4:S4)</f>
        <v>0</v>
      </c>
    </row>
    <row r="5" spans="2:20" ht="87" thickBot="1">
      <c r="B5" s="61">
        <v>2</v>
      </c>
      <c r="C5" s="62">
        <v>117</v>
      </c>
      <c r="D5" s="62" t="s">
        <v>233</v>
      </c>
      <c r="E5" s="70" t="s">
        <v>232</v>
      </c>
      <c r="F5" s="64" t="s">
        <v>25</v>
      </c>
      <c r="G5" s="67">
        <v>51.901499999999999</v>
      </c>
      <c r="H5" s="65"/>
      <c r="I5" s="176"/>
      <c r="J5" s="65"/>
      <c r="K5" s="65">
        <v>0.4</v>
      </c>
      <c r="L5" s="65">
        <v>0.8</v>
      </c>
      <c r="M5" s="65">
        <v>0.51200000000000001</v>
      </c>
      <c r="N5" s="69">
        <v>44</v>
      </c>
      <c r="O5" s="69">
        <v>75</v>
      </c>
      <c r="P5" s="69">
        <f t="shared" ref="P5:P59" si="0">60/1000</f>
        <v>0.06</v>
      </c>
      <c r="Q5" s="188">
        <f t="shared" ref="Q5:Q59" si="1">H5*K5*N5</f>
        <v>0</v>
      </c>
      <c r="R5" s="188">
        <f t="shared" ref="R5:R59" si="2">I5*L5*O5</f>
        <v>0</v>
      </c>
      <c r="S5" s="188">
        <f t="shared" ref="S5:S59" si="3">J5*M5*P5</f>
        <v>0</v>
      </c>
      <c r="T5" s="188">
        <f t="shared" ref="T5:T59" si="4">SUM(Q5:S5)</f>
        <v>0</v>
      </c>
    </row>
    <row r="6" spans="2:20" ht="86.4">
      <c r="B6" s="183">
        <v>3</v>
      </c>
      <c r="C6" s="62">
        <v>118</v>
      </c>
      <c r="D6" s="62" t="s">
        <v>231</v>
      </c>
      <c r="E6" s="70" t="s">
        <v>230</v>
      </c>
      <c r="F6" s="64" t="s">
        <v>25</v>
      </c>
      <c r="G6" s="67">
        <v>152.691</v>
      </c>
      <c r="H6" s="65"/>
      <c r="I6" s="176"/>
      <c r="J6" s="65"/>
      <c r="K6" s="65">
        <v>0.4</v>
      </c>
      <c r="L6" s="65">
        <v>0.8</v>
      </c>
      <c r="M6" s="65">
        <v>0.51200000000000001</v>
      </c>
      <c r="N6" s="69">
        <v>44</v>
      </c>
      <c r="O6" s="69">
        <v>75</v>
      </c>
      <c r="P6" s="69">
        <f t="shared" si="0"/>
        <v>0.06</v>
      </c>
      <c r="Q6" s="188">
        <f t="shared" si="1"/>
        <v>0</v>
      </c>
      <c r="R6" s="188">
        <f t="shared" si="2"/>
        <v>0</v>
      </c>
      <c r="S6" s="188">
        <f t="shared" si="3"/>
        <v>0</v>
      </c>
      <c r="T6" s="188">
        <f t="shared" si="4"/>
        <v>0</v>
      </c>
    </row>
    <row r="7" spans="2:20" ht="78" customHeight="1" thickBot="1">
      <c r="B7" s="61">
        <v>4</v>
      </c>
      <c r="C7" s="62">
        <v>119</v>
      </c>
      <c r="D7" s="62" t="s">
        <v>229</v>
      </c>
      <c r="E7" s="70" t="s">
        <v>228</v>
      </c>
      <c r="F7" s="64" t="s">
        <v>0</v>
      </c>
      <c r="G7" s="67">
        <v>692.92650000000003</v>
      </c>
      <c r="H7" s="65"/>
      <c r="I7" s="176"/>
      <c r="J7" s="65"/>
      <c r="K7" s="65">
        <v>0.4</v>
      </c>
      <c r="L7" s="65">
        <v>0.8</v>
      </c>
      <c r="M7" s="65">
        <v>0.51200000000000001</v>
      </c>
      <c r="N7" s="69">
        <v>44</v>
      </c>
      <c r="O7" s="69">
        <v>75</v>
      </c>
      <c r="P7" s="69">
        <f t="shared" si="0"/>
        <v>0.06</v>
      </c>
      <c r="Q7" s="188">
        <f t="shared" si="1"/>
        <v>0</v>
      </c>
      <c r="R7" s="188">
        <f t="shared" si="2"/>
        <v>0</v>
      </c>
      <c r="S7" s="188">
        <f t="shared" si="3"/>
        <v>0</v>
      </c>
      <c r="T7" s="188">
        <f t="shared" si="4"/>
        <v>0</v>
      </c>
    </row>
    <row r="8" spans="2:20" ht="86.4">
      <c r="B8" s="183">
        <v>5</v>
      </c>
      <c r="C8" s="62">
        <v>120</v>
      </c>
      <c r="D8" s="62" t="s">
        <v>227</v>
      </c>
      <c r="E8" s="70" t="s">
        <v>226</v>
      </c>
      <c r="F8" s="64" t="s">
        <v>3</v>
      </c>
      <c r="G8" s="67">
        <v>203</v>
      </c>
      <c r="H8" s="65"/>
      <c r="I8" s="176"/>
      <c r="J8" s="65"/>
      <c r="K8" s="65">
        <v>0.4</v>
      </c>
      <c r="L8" s="65">
        <v>0.8</v>
      </c>
      <c r="M8" s="65">
        <v>0.51200000000000001</v>
      </c>
      <c r="N8" s="69">
        <v>44</v>
      </c>
      <c r="O8" s="69">
        <v>75</v>
      </c>
      <c r="P8" s="69">
        <f t="shared" si="0"/>
        <v>0.06</v>
      </c>
      <c r="Q8" s="188">
        <f t="shared" si="1"/>
        <v>0</v>
      </c>
      <c r="R8" s="188">
        <f t="shared" si="2"/>
        <v>0</v>
      </c>
      <c r="S8" s="188">
        <f t="shared" si="3"/>
        <v>0</v>
      </c>
      <c r="T8" s="188">
        <f t="shared" si="4"/>
        <v>0</v>
      </c>
    </row>
    <row r="9" spans="2:20" ht="43.8" thickBot="1">
      <c r="B9" s="61">
        <v>6</v>
      </c>
      <c r="C9" s="62">
        <v>121</v>
      </c>
      <c r="D9" s="62" t="s">
        <v>225</v>
      </c>
      <c r="E9" s="70" t="s">
        <v>224</v>
      </c>
      <c r="F9" s="64" t="s">
        <v>25</v>
      </c>
      <c r="G9" s="67">
        <v>314.76900000000001</v>
      </c>
      <c r="H9" s="65"/>
      <c r="I9" s="176"/>
      <c r="J9" s="65"/>
      <c r="K9" s="65">
        <v>0.4</v>
      </c>
      <c r="L9" s="65">
        <v>0.8</v>
      </c>
      <c r="M9" s="65">
        <v>0.51200000000000001</v>
      </c>
      <c r="N9" s="69">
        <v>44</v>
      </c>
      <c r="O9" s="69">
        <v>75</v>
      </c>
      <c r="P9" s="69">
        <f t="shared" si="0"/>
        <v>0.06</v>
      </c>
      <c r="Q9" s="188">
        <f t="shared" si="1"/>
        <v>0</v>
      </c>
      <c r="R9" s="188">
        <f t="shared" si="2"/>
        <v>0</v>
      </c>
      <c r="S9" s="188">
        <f t="shared" si="3"/>
        <v>0</v>
      </c>
      <c r="T9" s="188">
        <f t="shared" si="4"/>
        <v>0</v>
      </c>
    </row>
    <row r="10" spans="2:20">
      <c r="B10" s="183">
        <v>7</v>
      </c>
      <c r="C10" s="62">
        <v>122</v>
      </c>
      <c r="D10" s="62" t="s">
        <v>223</v>
      </c>
      <c r="E10" s="70" t="s">
        <v>222</v>
      </c>
      <c r="F10" s="64" t="s">
        <v>25</v>
      </c>
      <c r="G10" s="67">
        <v>3.1710000000000003</v>
      </c>
      <c r="H10" s="65">
        <f>(1/4)*G10</f>
        <v>0.79275000000000007</v>
      </c>
      <c r="I10" s="176">
        <f>(1/2)*G10</f>
        <v>1.5855000000000001</v>
      </c>
      <c r="J10" s="65"/>
      <c r="K10" s="65">
        <v>0.4</v>
      </c>
      <c r="L10" s="65">
        <v>0.8</v>
      </c>
      <c r="M10" s="65">
        <v>0.51200000000000001</v>
      </c>
      <c r="N10" s="69">
        <v>44</v>
      </c>
      <c r="O10" s="69">
        <v>75</v>
      </c>
      <c r="P10" s="69">
        <f t="shared" si="0"/>
        <v>0.06</v>
      </c>
      <c r="Q10" s="188">
        <f t="shared" si="1"/>
        <v>13.952400000000003</v>
      </c>
      <c r="R10" s="188">
        <f t="shared" si="2"/>
        <v>95.13000000000001</v>
      </c>
      <c r="S10" s="188">
        <f t="shared" si="3"/>
        <v>0</v>
      </c>
      <c r="T10" s="188">
        <f t="shared" si="4"/>
        <v>109.08240000000001</v>
      </c>
    </row>
    <row r="11" spans="2:20" ht="15" thickBot="1">
      <c r="B11" s="61">
        <v>8</v>
      </c>
      <c r="C11" s="62">
        <v>123</v>
      </c>
      <c r="D11" s="62" t="s">
        <v>221</v>
      </c>
      <c r="E11" s="70" t="s">
        <v>220</v>
      </c>
      <c r="F11" s="64" t="s">
        <v>0</v>
      </c>
      <c r="G11" s="67">
        <v>0</v>
      </c>
      <c r="H11" s="65">
        <f>(1.5/5.5)*G11</f>
        <v>0</v>
      </c>
      <c r="I11" s="176">
        <f>(3/5.5)*G11</f>
        <v>0</v>
      </c>
      <c r="J11" s="65"/>
      <c r="K11" s="65">
        <v>0.4</v>
      </c>
      <c r="L11" s="65">
        <v>0.8</v>
      </c>
      <c r="M11" s="65">
        <v>0.51200000000000001</v>
      </c>
      <c r="N11" s="69">
        <v>44</v>
      </c>
      <c r="O11" s="69">
        <v>75</v>
      </c>
      <c r="P11" s="69">
        <f t="shared" si="0"/>
        <v>0.06</v>
      </c>
      <c r="Q11" s="188">
        <f t="shared" si="1"/>
        <v>0</v>
      </c>
      <c r="R11" s="188">
        <f t="shared" si="2"/>
        <v>0</v>
      </c>
      <c r="S11" s="188">
        <f t="shared" si="3"/>
        <v>0</v>
      </c>
      <c r="T11" s="188">
        <f t="shared" si="4"/>
        <v>0</v>
      </c>
    </row>
    <row r="12" spans="2:20">
      <c r="B12" s="183">
        <v>9</v>
      </c>
      <c r="C12" s="62">
        <v>124</v>
      </c>
      <c r="D12" s="62" t="s">
        <v>219</v>
      </c>
      <c r="E12" s="70" t="s">
        <v>218</v>
      </c>
      <c r="F12" s="64" t="s">
        <v>0</v>
      </c>
      <c r="G12" s="67">
        <v>0</v>
      </c>
      <c r="H12" s="65">
        <f>(1.5/5.5)*G12</f>
        <v>0</v>
      </c>
      <c r="I12" s="176">
        <f>(3/5.5)*G12</f>
        <v>0</v>
      </c>
      <c r="J12" s="65"/>
      <c r="K12" s="65">
        <v>0.4</v>
      </c>
      <c r="L12" s="65">
        <v>0.8</v>
      </c>
      <c r="M12" s="65">
        <v>0.51200000000000001</v>
      </c>
      <c r="N12" s="69">
        <v>44</v>
      </c>
      <c r="O12" s="69">
        <v>75</v>
      </c>
      <c r="P12" s="69">
        <f t="shared" si="0"/>
        <v>0.06</v>
      </c>
      <c r="Q12" s="188">
        <f t="shared" si="1"/>
        <v>0</v>
      </c>
      <c r="R12" s="188">
        <f t="shared" si="2"/>
        <v>0</v>
      </c>
      <c r="S12" s="188">
        <f t="shared" si="3"/>
        <v>0</v>
      </c>
      <c r="T12" s="188">
        <f t="shared" si="4"/>
        <v>0</v>
      </c>
    </row>
    <row r="13" spans="2:20" ht="15" thickBot="1">
      <c r="B13" s="61">
        <v>10</v>
      </c>
      <c r="C13" s="62">
        <v>125</v>
      </c>
      <c r="D13" s="62" t="s">
        <v>217</v>
      </c>
      <c r="E13" s="70" t="s">
        <v>216</v>
      </c>
      <c r="F13" s="64" t="s">
        <v>25</v>
      </c>
      <c r="G13" s="67">
        <v>111.95100000000001</v>
      </c>
      <c r="H13" s="65">
        <v>14.238000000000003</v>
      </c>
      <c r="I13" s="176">
        <v>7945</v>
      </c>
      <c r="J13" s="65"/>
      <c r="K13" s="65">
        <v>0.4</v>
      </c>
      <c r="L13" s="65">
        <v>0.8</v>
      </c>
      <c r="M13" s="65">
        <v>0.51200000000000001</v>
      </c>
      <c r="N13" s="69">
        <v>44</v>
      </c>
      <c r="O13" s="69">
        <v>75</v>
      </c>
      <c r="P13" s="69">
        <f t="shared" si="0"/>
        <v>0.06</v>
      </c>
      <c r="Q13" s="188">
        <f t="shared" si="1"/>
        <v>250.58880000000008</v>
      </c>
      <c r="R13" s="188">
        <f t="shared" si="2"/>
        <v>476700</v>
      </c>
      <c r="S13" s="188">
        <f t="shared" si="3"/>
        <v>0</v>
      </c>
      <c r="T13" s="188">
        <f t="shared" si="4"/>
        <v>476950.58880000003</v>
      </c>
    </row>
    <row r="14" spans="2:20" ht="28.8">
      <c r="B14" s="183">
        <v>11</v>
      </c>
      <c r="C14" s="62">
        <v>126</v>
      </c>
      <c r="D14" s="62" t="s">
        <v>215</v>
      </c>
      <c r="E14" s="70" t="s">
        <v>214</v>
      </c>
      <c r="F14" s="64" t="s">
        <v>0</v>
      </c>
      <c r="G14" s="67">
        <v>404.9325</v>
      </c>
      <c r="H14" s="65">
        <v>110.43613636363635</v>
      </c>
      <c r="I14" s="65">
        <v>220.8722727272727</v>
      </c>
      <c r="J14" s="65"/>
      <c r="K14" s="65">
        <v>0.4</v>
      </c>
      <c r="L14" s="65">
        <v>0.8</v>
      </c>
      <c r="M14" s="65">
        <v>0.51200000000000001</v>
      </c>
      <c r="N14" s="69">
        <v>44</v>
      </c>
      <c r="O14" s="69">
        <v>75</v>
      </c>
      <c r="P14" s="69">
        <f t="shared" si="0"/>
        <v>0.06</v>
      </c>
      <c r="Q14" s="188">
        <f t="shared" si="1"/>
        <v>1943.6759999999999</v>
      </c>
      <c r="R14" s="188">
        <f t="shared" si="2"/>
        <v>13252.336363636363</v>
      </c>
      <c r="S14" s="188">
        <f t="shared" si="3"/>
        <v>0</v>
      </c>
      <c r="T14" s="188">
        <f t="shared" si="4"/>
        <v>15196.012363636362</v>
      </c>
    </row>
    <row r="15" spans="2:20" ht="29.4" thickBot="1">
      <c r="B15" s="61">
        <v>12</v>
      </c>
      <c r="C15" s="62">
        <v>127</v>
      </c>
      <c r="D15" s="62" t="s">
        <v>213</v>
      </c>
      <c r="E15" s="70" t="s">
        <v>212</v>
      </c>
      <c r="F15" s="64" t="s">
        <v>25</v>
      </c>
      <c r="G15" s="67">
        <v>0</v>
      </c>
      <c r="H15" s="65"/>
      <c r="I15" s="65"/>
      <c r="J15" s="65"/>
      <c r="K15" s="65">
        <v>0.4</v>
      </c>
      <c r="L15" s="65">
        <v>0.8</v>
      </c>
      <c r="M15" s="65">
        <v>0.51200000000000001</v>
      </c>
      <c r="N15" s="69">
        <v>44</v>
      </c>
      <c r="O15" s="69">
        <v>75</v>
      </c>
      <c r="P15" s="69">
        <f t="shared" si="0"/>
        <v>0.06</v>
      </c>
      <c r="Q15" s="188">
        <f t="shared" si="1"/>
        <v>0</v>
      </c>
      <c r="R15" s="188">
        <f t="shared" si="2"/>
        <v>0</v>
      </c>
      <c r="S15" s="188">
        <f t="shared" si="3"/>
        <v>0</v>
      </c>
      <c r="T15" s="188">
        <f t="shared" si="4"/>
        <v>0</v>
      </c>
    </row>
    <row r="16" spans="2:20" ht="28.8">
      <c r="B16" s="183">
        <v>13</v>
      </c>
      <c r="C16" s="62">
        <v>128</v>
      </c>
      <c r="D16" s="62" t="s">
        <v>211</v>
      </c>
      <c r="E16" s="70" t="s">
        <v>210</v>
      </c>
      <c r="F16" s="64" t="s">
        <v>25</v>
      </c>
      <c r="G16" s="67">
        <v>16.865100000000002</v>
      </c>
      <c r="H16" s="65">
        <v>5.2703437500000003</v>
      </c>
      <c r="I16" s="65"/>
      <c r="J16" s="65">
        <v>6850</v>
      </c>
      <c r="K16" s="65">
        <v>0.4</v>
      </c>
      <c r="L16" s="65">
        <v>0.8</v>
      </c>
      <c r="M16" s="65">
        <v>0.51200000000000001</v>
      </c>
      <c r="N16" s="69">
        <v>44</v>
      </c>
      <c r="O16" s="69">
        <v>75</v>
      </c>
      <c r="P16" s="69">
        <f t="shared" si="0"/>
        <v>0.06</v>
      </c>
      <c r="Q16" s="188">
        <f t="shared" si="1"/>
        <v>92.758050000000011</v>
      </c>
      <c r="R16" s="188">
        <f t="shared" si="2"/>
        <v>0</v>
      </c>
      <c r="S16" s="188">
        <f t="shared" si="3"/>
        <v>210.43200000000002</v>
      </c>
      <c r="T16" s="188">
        <f t="shared" si="4"/>
        <v>303.19005000000004</v>
      </c>
    </row>
    <row r="17" spans="2:20" ht="29.4" thickBot="1">
      <c r="B17" s="61">
        <v>14</v>
      </c>
      <c r="C17" s="62">
        <v>129</v>
      </c>
      <c r="D17" s="62" t="s">
        <v>209</v>
      </c>
      <c r="E17" s="70" t="s">
        <v>208</v>
      </c>
      <c r="F17" s="64" t="s">
        <v>207</v>
      </c>
      <c r="G17" s="67">
        <v>0.76860000000000006</v>
      </c>
      <c r="H17" s="65"/>
      <c r="I17" s="176"/>
      <c r="J17" s="65"/>
      <c r="K17" s="65">
        <v>0.4</v>
      </c>
      <c r="L17" s="65">
        <v>0.8</v>
      </c>
      <c r="M17" s="65">
        <v>0.51200000000000001</v>
      </c>
      <c r="N17" s="69">
        <v>44</v>
      </c>
      <c r="O17" s="69">
        <v>75</v>
      </c>
      <c r="P17" s="69">
        <f t="shared" si="0"/>
        <v>0.06</v>
      </c>
      <c r="Q17" s="188">
        <f t="shared" si="1"/>
        <v>0</v>
      </c>
      <c r="R17" s="188">
        <f t="shared" si="2"/>
        <v>0</v>
      </c>
      <c r="S17" s="188">
        <f t="shared" si="3"/>
        <v>0</v>
      </c>
      <c r="T17" s="188">
        <f t="shared" si="4"/>
        <v>0</v>
      </c>
    </row>
    <row r="18" spans="2:20" ht="43.2">
      <c r="B18" s="183">
        <v>15</v>
      </c>
      <c r="C18" s="62">
        <v>130</v>
      </c>
      <c r="D18" s="62" t="s">
        <v>206</v>
      </c>
      <c r="E18" s="70" t="s">
        <v>205</v>
      </c>
      <c r="F18" s="64" t="s">
        <v>0</v>
      </c>
      <c r="G18" s="67">
        <v>2148.8040000000001</v>
      </c>
      <c r="H18" s="65">
        <v>28.742402304000006</v>
      </c>
      <c r="I18" s="176"/>
      <c r="J18" s="65"/>
      <c r="K18" s="65">
        <v>0.4</v>
      </c>
      <c r="L18" s="65">
        <v>0.8</v>
      </c>
      <c r="M18" s="65">
        <v>0.51200000000000001</v>
      </c>
      <c r="N18" s="69">
        <v>44</v>
      </c>
      <c r="O18" s="69">
        <v>75</v>
      </c>
      <c r="P18" s="69">
        <f t="shared" si="0"/>
        <v>0.06</v>
      </c>
      <c r="Q18" s="188">
        <f t="shared" si="1"/>
        <v>505.86628055040012</v>
      </c>
      <c r="R18" s="188">
        <f t="shared" si="2"/>
        <v>0</v>
      </c>
      <c r="S18" s="188">
        <f t="shared" si="3"/>
        <v>0</v>
      </c>
      <c r="T18" s="188">
        <f t="shared" si="4"/>
        <v>505.86628055040012</v>
      </c>
    </row>
    <row r="19" spans="2:20" ht="29.4" thickBot="1">
      <c r="B19" s="61">
        <v>16</v>
      </c>
      <c r="C19" s="62">
        <v>131</v>
      </c>
      <c r="D19" s="62" t="s">
        <v>204</v>
      </c>
      <c r="E19" s="70" t="s">
        <v>203</v>
      </c>
      <c r="F19" s="64" t="s">
        <v>0</v>
      </c>
      <c r="G19" s="67">
        <v>43.050000000000004</v>
      </c>
      <c r="H19" s="65"/>
      <c r="I19" s="176"/>
      <c r="J19" s="65"/>
      <c r="K19" s="65">
        <v>0.4</v>
      </c>
      <c r="L19" s="65">
        <v>0.8</v>
      </c>
      <c r="M19" s="65">
        <v>0.51200000000000001</v>
      </c>
      <c r="N19" s="69">
        <v>44</v>
      </c>
      <c r="O19" s="69">
        <v>75</v>
      </c>
      <c r="P19" s="69">
        <f t="shared" si="0"/>
        <v>0.06</v>
      </c>
      <c r="Q19" s="188">
        <f t="shared" si="1"/>
        <v>0</v>
      </c>
      <c r="R19" s="188">
        <f t="shared" si="2"/>
        <v>0</v>
      </c>
      <c r="S19" s="188">
        <f t="shared" si="3"/>
        <v>0</v>
      </c>
      <c r="T19" s="188">
        <f t="shared" si="4"/>
        <v>0</v>
      </c>
    </row>
    <row r="20" spans="2:20" ht="115.2">
      <c r="B20" s="183">
        <v>17</v>
      </c>
      <c r="C20" s="62">
        <v>222</v>
      </c>
      <c r="D20" s="62" t="s">
        <v>202</v>
      </c>
      <c r="E20" s="70" t="s">
        <v>201</v>
      </c>
      <c r="F20" s="64" t="s">
        <v>0</v>
      </c>
      <c r="G20" s="67">
        <v>1811.5335</v>
      </c>
      <c r="H20" s="65"/>
      <c r="I20" s="176"/>
      <c r="J20" s="65"/>
      <c r="K20" s="65">
        <v>0.4</v>
      </c>
      <c r="L20" s="65">
        <v>0.8</v>
      </c>
      <c r="M20" s="65">
        <v>0.51200000000000001</v>
      </c>
      <c r="N20" s="69">
        <v>44</v>
      </c>
      <c r="O20" s="69">
        <v>75</v>
      </c>
      <c r="P20" s="69">
        <f t="shared" si="0"/>
        <v>0.06</v>
      </c>
      <c r="Q20" s="188">
        <f t="shared" si="1"/>
        <v>0</v>
      </c>
      <c r="R20" s="188">
        <f t="shared" si="2"/>
        <v>0</v>
      </c>
      <c r="S20" s="188">
        <f t="shared" si="3"/>
        <v>0</v>
      </c>
      <c r="T20" s="188">
        <f t="shared" si="4"/>
        <v>0</v>
      </c>
    </row>
    <row r="21" spans="2:20" ht="15" thickBot="1">
      <c r="B21" s="61">
        <v>18</v>
      </c>
      <c r="C21" s="62">
        <v>132</v>
      </c>
      <c r="D21" s="62" t="s">
        <v>200</v>
      </c>
      <c r="E21" s="70" t="s">
        <v>199</v>
      </c>
      <c r="F21" s="64" t="s">
        <v>0</v>
      </c>
      <c r="G21" s="67">
        <v>98.080500000000001</v>
      </c>
      <c r="H21" s="65"/>
      <c r="I21" s="176"/>
      <c r="J21" s="65"/>
      <c r="K21" s="65">
        <v>0.4</v>
      </c>
      <c r="L21" s="65">
        <v>0.8</v>
      </c>
      <c r="M21" s="65">
        <v>0.51200000000000001</v>
      </c>
      <c r="N21" s="69">
        <v>44</v>
      </c>
      <c r="O21" s="69">
        <v>75</v>
      </c>
      <c r="P21" s="69">
        <f t="shared" si="0"/>
        <v>0.06</v>
      </c>
      <c r="Q21" s="188">
        <f t="shared" si="1"/>
        <v>0</v>
      </c>
      <c r="R21" s="188">
        <f t="shared" si="2"/>
        <v>0</v>
      </c>
      <c r="S21" s="188">
        <f t="shared" si="3"/>
        <v>0</v>
      </c>
      <c r="T21" s="188">
        <f t="shared" si="4"/>
        <v>0</v>
      </c>
    </row>
    <row r="22" spans="2:20">
      <c r="B22" s="183">
        <v>19</v>
      </c>
      <c r="C22" s="62">
        <v>133</v>
      </c>
      <c r="D22" s="62" t="s">
        <v>198</v>
      </c>
      <c r="E22" s="70" t="s">
        <v>197</v>
      </c>
      <c r="F22" s="64" t="s">
        <v>0</v>
      </c>
      <c r="G22" s="67">
        <v>340</v>
      </c>
      <c r="H22" s="65"/>
      <c r="I22" s="176"/>
      <c r="J22" s="65"/>
      <c r="K22" s="65">
        <v>0.4</v>
      </c>
      <c r="L22" s="65">
        <v>0.8</v>
      </c>
      <c r="M22" s="65">
        <v>0.51200000000000001</v>
      </c>
      <c r="N22" s="69">
        <v>44</v>
      </c>
      <c r="O22" s="69">
        <v>75</v>
      </c>
      <c r="P22" s="69">
        <f t="shared" si="0"/>
        <v>0.06</v>
      </c>
      <c r="Q22" s="188">
        <f t="shared" si="1"/>
        <v>0</v>
      </c>
      <c r="R22" s="188">
        <f t="shared" si="2"/>
        <v>0</v>
      </c>
      <c r="S22" s="188">
        <f t="shared" si="3"/>
        <v>0</v>
      </c>
      <c r="T22" s="188">
        <f t="shared" si="4"/>
        <v>0</v>
      </c>
    </row>
    <row r="23" spans="2:20" ht="15" thickBot="1">
      <c r="B23" s="61">
        <v>20</v>
      </c>
      <c r="C23" s="62">
        <v>134</v>
      </c>
      <c r="D23" s="62" t="s">
        <v>196</v>
      </c>
      <c r="E23" s="70" t="s">
        <v>195</v>
      </c>
      <c r="F23" s="64" t="s">
        <v>0</v>
      </c>
      <c r="G23" s="67">
        <v>270.21750000000003</v>
      </c>
      <c r="H23" s="65"/>
      <c r="I23" s="176"/>
      <c r="J23" s="65"/>
      <c r="K23" s="65">
        <v>0.4</v>
      </c>
      <c r="L23" s="65">
        <v>0.8</v>
      </c>
      <c r="M23" s="65">
        <v>0.51200000000000001</v>
      </c>
      <c r="N23" s="69">
        <v>44</v>
      </c>
      <c r="O23" s="69">
        <v>75</v>
      </c>
      <c r="P23" s="69">
        <f t="shared" si="0"/>
        <v>0.06</v>
      </c>
      <c r="Q23" s="188">
        <f t="shared" si="1"/>
        <v>0</v>
      </c>
      <c r="R23" s="188">
        <f t="shared" si="2"/>
        <v>0</v>
      </c>
      <c r="S23" s="188">
        <f t="shared" si="3"/>
        <v>0</v>
      </c>
      <c r="T23" s="188">
        <f t="shared" si="4"/>
        <v>0</v>
      </c>
    </row>
    <row r="24" spans="2:20" ht="43.2">
      <c r="B24" s="183">
        <v>21</v>
      </c>
      <c r="C24" s="62">
        <v>135</v>
      </c>
      <c r="D24" s="62" t="s">
        <v>194</v>
      </c>
      <c r="E24" s="70" t="s">
        <v>193</v>
      </c>
      <c r="F24" s="64" t="s">
        <v>0</v>
      </c>
      <c r="G24" s="67">
        <v>1372.0140000000001</v>
      </c>
      <c r="H24" s="65"/>
      <c r="I24" s="176"/>
      <c r="J24" s="65"/>
      <c r="K24" s="65">
        <v>0.4</v>
      </c>
      <c r="L24" s="65">
        <v>0.8</v>
      </c>
      <c r="M24" s="65">
        <v>0.51200000000000001</v>
      </c>
      <c r="N24" s="69">
        <v>44</v>
      </c>
      <c r="O24" s="69">
        <v>75</v>
      </c>
      <c r="P24" s="69">
        <f t="shared" si="0"/>
        <v>0.06</v>
      </c>
      <c r="Q24" s="188">
        <f t="shared" si="1"/>
        <v>0</v>
      </c>
      <c r="R24" s="188">
        <f t="shared" si="2"/>
        <v>0</v>
      </c>
      <c r="S24" s="188">
        <f t="shared" si="3"/>
        <v>0</v>
      </c>
      <c r="T24" s="188">
        <f t="shared" si="4"/>
        <v>0</v>
      </c>
    </row>
    <row r="25" spans="2:20" ht="15" thickBot="1">
      <c r="B25" s="61">
        <v>22</v>
      </c>
      <c r="C25" s="62">
        <v>136</v>
      </c>
      <c r="D25" s="62" t="s">
        <v>192</v>
      </c>
      <c r="E25" s="70" t="s">
        <v>191</v>
      </c>
      <c r="F25" s="64" t="s">
        <v>0</v>
      </c>
      <c r="G25" s="67">
        <v>75</v>
      </c>
      <c r="H25" s="65"/>
      <c r="I25" s="176"/>
      <c r="J25" s="65"/>
      <c r="K25" s="65">
        <v>0.4</v>
      </c>
      <c r="L25" s="65">
        <v>0.8</v>
      </c>
      <c r="M25" s="65">
        <v>0.51200000000000001</v>
      </c>
      <c r="N25" s="69">
        <v>44</v>
      </c>
      <c r="O25" s="69">
        <v>75</v>
      </c>
      <c r="P25" s="69">
        <f t="shared" si="0"/>
        <v>0.06</v>
      </c>
      <c r="Q25" s="188">
        <f t="shared" si="1"/>
        <v>0</v>
      </c>
      <c r="R25" s="188">
        <f t="shared" si="2"/>
        <v>0</v>
      </c>
      <c r="S25" s="188">
        <f t="shared" si="3"/>
        <v>0</v>
      </c>
      <c r="T25" s="188">
        <f t="shared" si="4"/>
        <v>0</v>
      </c>
    </row>
    <row r="26" spans="2:20">
      <c r="B26" s="183">
        <v>23</v>
      </c>
      <c r="C26" s="62">
        <v>137</v>
      </c>
      <c r="D26" s="62" t="s">
        <v>190</v>
      </c>
      <c r="E26" s="70" t="s">
        <v>189</v>
      </c>
      <c r="F26" s="64" t="s">
        <v>0</v>
      </c>
      <c r="G26" s="67">
        <v>126.42000000000002</v>
      </c>
      <c r="H26" s="65"/>
      <c r="I26" s="176"/>
      <c r="J26" s="65"/>
      <c r="K26" s="65">
        <v>0.4</v>
      </c>
      <c r="L26" s="65">
        <v>0.8</v>
      </c>
      <c r="M26" s="65">
        <v>0.51200000000000001</v>
      </c>
      <c r="N26" s="69">
        <v>44</v>
      </c>
      <c r="O26" s="69">
        <v>75</v>
      </c>
      <c r="P26" s="69">
        <f t="shared" si="0"/>
        <v>0.06</v>
      </c>
      <c r="Q26" s="188">
        <f t="shared" si="1"/>
        <v>0</v>
      </c>
      <c r="R26" s="188">
        <f t="shared" si="2"/>
        <v>0</v>
      </c>
      <c r="S26" s="188">
        <f t="shared" si="3"/>
        <v>0</v>
      </c>
      <c r="T26" s="188">
        <f t="shared" si="4"/>
        <v>0</v>
      </c>
    </row>
    <row r="27" spans="2:20" ht="15" thickBot="1">
      <c r="B27" s="61">
        <v>24</v>
      </c>
      <c r="C27" s="62">
        <v>138</v>
      </c>
      <c r="D27" s="62" t="s">
        <v>188</v>
      </c>
      <c r="E27" s="70" t="s">
        <v>187</v>
      </c>
      <c r="F27" s="64" t="s">
        <v>0</v>
      </c>
      <c r="G27" s="67">
        <v>0</v>
      </c>
      <c r="H27" s="65"/>
      <c r="I27" s="176"/>
      <c r="J27" s="65"/>
      <c r="K27" s="65">
        <v>0.4</v>
      </c>
      <c r="L27" s="65">
        <v>0.8</v>
      </c>
      <c r="M27" s="65">
        <v>0.51200000000000001</v>
      </c>
      <c r="N27" s="69">
        <v>44</v>
      </c>
      <c r="O27" s="69">
        <v>75</v>
      </c>
      <c r="P27" s="69">
        <f t="shared" si="0"/>
        <v>0.06</v>
      </c>
      <c r="Q27" s="188">
        <f t="shared" si="1"/>
        <v>0</v>
      </c>
      <c r="R27" s="188">
        <f t="shared" si="2"/>
        <v>0</v>
      </c>
      <c r="S27" s="188">
        <f t="shared" si="3"/>
        <v>0</v>
      </c>
      <c r="T27" s="188">
        <f t="shared" si="4"/>
        <v>0</v>
      </c>
    </row>
    <row r="28" spans="2:20">
      <c r="B28" s="183">
        <v>25</v>
      </c>
      <c r="C28" s="62">
        <v>139</v>
      </c>
      <c r="D28" s="62" t="s">
        <v>186</v>
      </c>
      <c r="E28" s="70" t="s">
        <v>185</v>
      </c>
      <c r="F28" s="64" t="s">
        <v>0</v>
      </c>
      <c r="G28" s="67">
        <v>16.516500000000001</v>
      </c>
      <c r="H28" s="65"/>
      <c r="I28" s="176"/>
      <c r="J28" s="65"/>
      <c r="K28" s="65">
        <v>0.4</v>
      </c>
      <c r="L28" s="65">
        <v>0.8</v>
      </c>
      <c r="M28" s="65">
        <v>0.51200000000000001</v>
      </c>
      <c r="N28" s="69">
        <v>44</v>
      </c>
      <c r="O28" s="69">
        <v>75</v>
      </c>
      <c r="P28" s="69">
        <f t="shared" si="0"/>
        <v>0.06</v>
      </c>
      <c r="Q28" s="188">
        <f t="shared" si="1"/>
        <v>0</v>
      </c>
      <c r="R28" s="188">
        <f t="shared" si="2"/>
        <v>0</v>
      </c>
      <c r="S28" s="188">
        <f t="shared" si="3"/>
        <v>0</v>
      </c>
      <c r="T28" s="188">
        <f t="shared" si="4"/>
        <v>0</v>
      </c>
    </row>
    <row r="29" spans="2:20" ht="15" thickBot="1">
      <c r="B29" s="61">
        <v>26</v>
      </c>
      <c r="C29" s="62">
        <v>140</v>
      </c>
      <c r="D29" s="62" t="s">
        <v>184</v>
      </c>
      <c r="E29" s="70" t="s">
        <v>183</v>
      </c>
      <c r="F29" s="64" t="s">
        <v>0</v>
      </c>
      <c r="G29" s="67">
        <v>45.275999999999996</v>
      </c>
      <c r="H29" s="65"/>
      <c r="I29" s="176"/>
      <c r="J29" s="65"/>
      <c r="K29" s="65">
        <v>0.4</v>
      </c>
      <c r="L29" s="65">
        <v>0.8</v>
      </c>
      <c r="M29" s="65">
        <v>0.51200000000000001</v>
      </c>
      <c r="N29" s="69">
        <v>44</v>
      </c>
      <c r="O29" s="69">
        <v>75</v>
      </c>
      <c r="P29" s="69">
        <f t="shared" si="0"/>
        <v>0.06</v>
      </c>
      <c r="Q29" s="188">
        <f t="shared" si="1"/>
        <v>0</v>
      </c>
      <c r="R29" s="188">
        <f t="shared" si="2"/>
        <v>0</v>
      </c>
      <c r="S29" s="188">
        <f t="shared" si="3"/>
        <v>0</v>
      </c>
      <c r="T29" s="188">
        <f t="shared" si="4"/>
        <v>0</v>
      </c>
    </row>
    <row r="30" spans="2:20">
      <c r="B30" s="183">
        <v>27</v>
      </c>
      <c r="C30" s="62">
        <v>141</v>
      </c>
      <c r="D30" s="62" t="s">
        <v>182</v>
      </c>
      <c r="E30" s="70" t="s">
        <v>181</v>
      </c>
      <c r="F30" s="64" t="s">
        <v>0</v>
      </c>
      <c r="G30" s="67">
        <v>126.42000000000002</v>
      </c>
      <c r="H30" s="65"/>
      <c r="I30" s="176"/>
      <c r="J30" s="65"/>
      <c r="K30" s="65">
        <v>0.4</v>
      </c>
      <c r="L30" s="65">
        <v>0.8</v>
      </c>
      <c r="M30" s="65">
        <v>0.51200000000000001</v>
      </c>
      <c r="N30" s="69">
        <v>44</v>
      </c>
      <c r="O30" s="69">
        <v>75</v>
      </c>
      <c r="P30" s="69">
        <f t="shared" si="0"/>
        <v>0.06</v>
      </c>
      <c r="Q30" s="188">
        <f t="shared" si="1"/>
        <v>0</v>
      </c>
      <c r="R30" s="188">
        <f t="shared" si="2"/>
        <v>0</v>
      </c>
      <c r="S30" s="188">
        <f t="shared" si="3"/>
        <v>0</v>
      </c>
      <c r="T30" s="188">
        <f t="shared" si="4"/>
        <v>0</v>
      </c>
    </row>
    <row r="31" spans="2:20" ht="43.8" thickBot="1">
      <c r="B31" s="61">
        <v>28</v>
      </c>
      <c r="C31" s="62">
        <v>142</v>
      </c>
      <c r="D31" s="62" t="s">
        <v>180</v>
      </c>
      <c r="E31" s="74" t="s">
        <v>179</v>
      </c>
      <c r="F31" s="64" t="s">
        <v>0</v>
      </c>
      <c r="G31" s="67">
        <v>422</v>
      </c>
      <c r="H31" s="65"/>
      <c r="I31" s="176"/>
      <c r="J31" s="65"/>
      <c r="K31" s="65">
        <v>0.4</v>
      </c>
      <c r="L31" s="65">
        <v>0.8</v>
      </c>
      <c r="M31" s="65">
        <v>0.51200000000000001</v>
      </c>
      <c r="N31" s="69">
        <v>44</v>
      </c>
      <c r="O31" s="69">
        <v>75</v>
      </c>
      <c r="P31" s="69">
        <f t="shared" si="0"/>
        <v>0.06</v>
      </c>
      <c r="Q31" s="188">
        <f t="shared" si="1"/>
        <v>0</v>
      </c>
      <c r="R31" s="188">
        <f t="shared" si="2"/>
        <v>0</v>
      </c>
      <c r="S31" s="188">
        <f t="shared" si="3"/>
        <v>0</v>
      </c>
      <c r="T31" s="188">
        <f t="shared" si="4"/>
        <v>0</v>
      </c>
    </row>
    <row r="32" spans="2:20" ht="28.8">
      <c r="B32" s="183">
        <v>29</v>
      </c>
      <c r="C32" s="62">
        <v>143</v>
      </c>
      <c r="D32" s="62" t="s">
        <v>178</v>
      </c>
      <c r="E32" s="70" t="s">
        <v>177</v>
      </c>
      <c r="F32" s="64" t="s">
        <v>0</v>
      </c>
      <c r="G32" s="67">
        <v>15.4</v>
      </c>
      <c r="H32" s="65"/>
      <c r="I32" s="176"/>
      <c r="J32" s="65"/>
      <c r="K32" s="65">
        <v>0.4</v>
      </c>
      <c r="L32" s="65">
        <v>0.8</v>
      </c>
      <c r="M32" s="65">
        <v>0.51200000000000001</v>
      </c>
      <c r="N32" s="69">
        <v>44</v>
      </c>
      <c r="O32" s="69">
        <v>75</v>
      </c>
      <c r="P32" s="69">
        <f t="shared" si="0"/>
        <v>0.06</v>
      </c>
      <c r="Q32" s="188">
        <f t="shared" si="1"/>
        <v>0</v>
      </c>
      <c r="R32" s="188">
        <f t="shared" si="2"/>
        <v>0</v>
      </c>
      <c r="S32" s="188">
        <f t="shared" si="3"/>
        <v>0</v>
      </c>
      <c r="T32" s="188">
        <f t="shared" si="4"/>
        <v>0</v>
      </c>
    </row>
    <row r="33" spans="2:33" ht="29.4" thickBot="1">
      <c r="B33" s="61">
        <v>30</v>
      </c>
      <c r="C33" s="62">
        <v>144</v>
      </c>
      <c r="D33" s="62" t="s">
        <v>176</v>
      </c>
      <c r="E33" s="70" t="s">
        <v>175</v>
      </c>
      <c r="F33" s="64" t="s">
        <v>0</v>
      </c>
      <c r="G33" s="67">
        <v>17.2</v>
      </c>
      <c r="H33" s="65"/>
      <c r="I33" s="176"/>
      <c r="J33" s="65"/>
      <c r="K33" s="65">
        <v>0.4</v>
      </c>
      <c r="L33" s="65">
        <v>0.8</v>
      </c>
      <c r="M33" s="65">
        <v>0.51200000000000001</v>
      </c>
      <c r="N33" s="69">
        <v>44</v>
      </c>
      <c r="O33" s="69">
        <v>75</v>
      </c>
      <c r="P33" s="69">
        <f t="shared" si="0"/>
        <v>0.06</v>
      </c>
      <c r="Q33" s="188">
        <f t="shared" si="1"/>
        <v>0</v>
      </c>
      <c r="R33" s="188">
        <f t="shared" si="2"/>
        <v>0</v>
      </c>
      <c r="S33" s="188">
        <f t="shared" si="3"/>
        <v>0</v>
      </c>
      <c r="T33" s="188">
        <f t="shared" si="4"/>
        <v>0</v>
      </c>
    </row>
    <row r="34" spans="2:33">
      <c r="B34" s="183">
        <v>31</v>
      </c>
      <c r="C34" s="62">
        <v>145</v>
      </c>
      <c r="D34" s="62" t="s">
        <v>174</v>
      </c>
      <c r="E34" s="70" t="s">
        <v>173</v>
      </c>
      <c r="F34" s="64" t="s">
        <v>0</v>
      </c>
      <c r="G34" s="67">
        <v>33.3795</v>
      </c>
      <c r="H34" s="65"/>
      <c r="I34" s="176"/>
      <c r="J34" s="65"/>
      <c r="K34" s="65">
        <v>0.4</v>
      </c>
      <c r="L34" s="65">
        <v>0.8</v>
      </c>
      <c r="M34" s="65">
        <v>0.51200000000000001</v>
      </c>
      <c r="N34" s="69">
        <v>44</v>
      </c>
      <c r="O34" s="69">
        <v>75</v>
      </c>
      <c r="P34" s="69">
        <f t="shared" si="0"/>
        <v>0.06</v>
      </c>
      <c r="Q34" s="188">
        <f t="shared" si="1"/>
        <v>0</v>
      </c>
      <c r="R34" s="188">
        <f t="shared" si="2"/>
        <v>0</v>
      </c>
      <c r="S34" s="188">
        <f t="shared" si="3"/>
        <v>0</v>
      </c>
      <c r="T34" s="188">
        <f t="shared" si="4"/>
        <v>0</v>
      </c>
    </row>
    <row r="35" spans="2:33" ht="29.4" thickBot="1">
      <c r="B35" s="61">
        <v>32</v>
      </c>
      <c r="C35" s="62">
        <v>146</v>
      </c>
      <c r="D35" s="62" t="s">
        <v>172</v>
      </c>
      <c r="E35" s="70" t="s">
        <v>171</v>
      </c>
      <c r="F35" s="64" t="s">
        <v>0</v>
      </c>
      <c r="G35" s="67">
        <v>77.650000000000006</v>
      </c>
      <c r="H35" s="65"/>
      <c r="I35" s="176"/>
      <c r="J35" s="65"/>
      <c r="K35" s="65">
        <v>0.4</v>
      </c>
      <c r="L35" s="65">
        <v>0.8</v>
      </c>
      <c r="M35" s="65">
        <v>0.51200000000000001</v>
      </c>
      <c r="N35" s="69">
        <v>44</v>
      </c>
      <c r="O35" s="69">
        <v>75</v>
      </c>
      <c r="P35" s="69">
        <f t="shared" si="0"/>
        <v>0.06</v>
      </c>
      <c r="Q35" s="188">
        <f t="shared" si="1"/>
        <v>0</v>
      </c>
      <c r="R35" s="188">
        <f t="shared" si="2"/>
        <v>0</v>
      </c>
      <c r="S35" s="188">
        <f t="shared" si="3"/>
        <v>0</v>
      </c>
      <c r="T35" s="188">
        <f t="shared" si="4"/>
        <v>0</v>
      </c>
    </row>
    <row r="36" spans="2:33">
      <c r="B36" s="183">
        <v>33</v>
      </c>
      <c r="C36" s="62">
        <v>147</v>
      </c>
      <c r="D36" s="62" t="s">
        <v>170</v>
      </c>
      <c r="E36" s="70" t="s">
        <v>169</v>
      </c>
      <c r="F36" s="64" t="s">
        <v>0</v>
      </c>
      <c r="G36" s="67">
        <v>750</v>
      </c>
      <c r="H36" s="65"/>
      <c r="I36" s="176"/>
      <c r="J36" s="65"/>
      <c r="K36" s="65">
        <v>0.4</v>
      </c>
      <c r="L36" s="65">
        <v>0.8</v>
      </c>
      <c r="M36" s="65">
        <v>0.51200000000000001</v>
      </c>
      <c r="N36" s="69">
        <v>44</v>
      </c>
      <c r="O36" s="69">
        <v>75</v>
      </c>
      <c r="P36" s="69">
        <f t="shared" si="0"/>
        <v>0.06</v>
      </c>
      <c r="Q36" s="188">
        <f t="shared" si="1"/>
        <v>0</v>
      </c>
      <c r="R36" s="188">
        <f t="shared" si="2"/>
        <v>0</v>
      </c>
      <c r="S36" s="188">
        <f t="shared" si="3"/>
        <v>0</v>
      </c>
      <c r="T36" s="188">
        <f t="shared" si="4"/>
        <v>0</v>
      </c>
    </row>
    <row r="37" spans="2:33" ht="15" thickBot="1">
      <c r="B37" s="61">
        <v>34</v>
      </c>
      <c r="C37" s="62">
        <v>148</v>
      </c>
      <c r="D37" s="62" t="s">
        <v>168</v>
      </c>
      <c r="E37" s="70" t="s">
        <v>167</v>
      </c>
      <c r="F37" s="64" t="s">
        <v>0</v>
      </c>
      <c r="G37" s="67">
        <v>664</v>
      </c>
      <c r="H37" s="65"/>
      <c r="I37" s="176"/>
      <c r="J37" s="65"/>
      <c r="K37" s="65">
        <v>0.4</v>
      </c>
      <c r="L37" s="65">
        <v>0.8</v>
      </c>
      <c r="M37" s="65">
        <v>0.51200000000000001</v>
      </c>
      <c r="N37" s="69">
        <v>44</v>
      </c>
      <c r="O37" s="69">
        <v>75</v>
      </c>
      <c r="P37" s="69">
        <f t="shared" si="0"/>
        <v>0.06</v>
      </c>
      <c r="Q37" s="188">
        <f t="shared" si="1"/>
        <v>0</v>
      </c>
      <c r="R37" s="188">
        <f t="shared" si="2"/>
        <v>0</v>
      </c>
      <c r="S37" s="188">
        <f t="shared" si="3"/>
        <v>0</v>
      </c>
      <c r="T37" s="188">
        <f t="shared" si="4"/>
        <v>0</v>
      </c>
    </row>
    <row r="38" spans="2:33" ht="28.8">
      <c r="B38" s="183">
        <v>35</v>
      </c>
      <c r="C38" s="62">
        <v>149</v>
      </c>
      <c r="D38" s="62" t="s">
        <v>166</v>
      </c>
      <c r="E38" s="70" t="s">
        <v>165</v>
      </c>
      <c r="F38" s="64" t="s">
        <v>0</v>
      </c>
      <c r="G38" s="67">
        <v>0</v>
      </c>
      <c r="H38" s="65"/>
      <c r="I38" s="176"/>
      <c r="J38" s="65"/>
      <c r="K38" s="65">
        <v>0.4</v>
      </c>
      <c r="L38" s="65">
        <v>0.8</v>
      </c>
      <c r="M38" s="65">
        <v>0.51200000000000001</v>
      </c>
      <c r="N38" s="69">
        <v>44</v>
      </c>
      <c r="O38" s="69">
        <v>75</v>
      </c>
      <c r="P38" s="69">
        <f t="shared" si="0"/>
        <v>0.06</v>
      </c>
      <c r="Q38" s="188">
        <f t="shared" si="1"/>
        <v>0</v>
      </c>
      <c r="R38" s="188">
        <f t="shared" si="2"/>
        <v>0</v>
      </c>
      <c r="S38" s="188">
        <f t="shared" si="3"/>
        <v>0</v>
      </c>
      <c r="T38" s="188">
        <f t="shared" si="4"/>
        <v>0</v>
      </c>
    </row>
    <row r="39" spans="2:33" ht="15" thickBot="1">
      <c r="B39" s="61">
        <v>36</v>
      </c>
      <c r="C39" s="62">
        <v>233</v>
      </c>
      <c r="D39" s="62" t="s">
        <v>164</v>
      </c>
      <c r="E39" s="70" t="s">
        <v>163</v>
      </c>
      <c r="F39" s="64" t="s">
        <v>0</v>
      </c>
      <c r="G39" s="67">
        <v>61.01</v>
      </c>
      <c r="H39" s="65"/>
      <c r="I39" s="176"/>
      <c r="J39" s="65"/>
      <c r="K39" s="65">
        <v>0.4</v>
      </c>
      <c r="L39" s="65">
        <v>0.8</v>
      </c>
      <c r="M39" s="65">
        <v>0.51200000000000001</v>
      </c>
      <c r="N39" s="69">
        <v>44</v>
      </c>
      <c r="O39" s="69">
        <v>75</v>
      </c>
      <c r="P39" s="69">
        <f t="shared" si="0"/>
        <v>0.06</v>
      </c>
      <c r="Q39" s="188">
        <f t="shared" si="1"/>
        <v>0</v>
      </c>
      <c r="R39" s="188">
        <f t="shared" si="2"/>
        <v>0</v>
      </c>
      <c r="S39" s="188">
        <f t="shared" si="3"/>
        <v>0</v>
      </c>
      <c r="T39" s="188">
        <f t="shared" si="4"/>
        <v>0</v>
      </c>
    </row>
    <row r="40" spans="2:33" ht="69.599999999999994" customHeight="1">
      <c r="B40" s="183">
        <v>37</v>
      </c>
      <c r="C40" s="62">
        <v>223</v>
      </c>
      <c r="D40" s="62" t="s">
        <v>162</v>
      </c>
      <c r="E40" s="75" t="s">
        <v>161</v>
      </c>
      <c r="F40" s="64" t="s">
        <v>3</v>
      </c>
      <c r="G40" s="67">
        <v>0</v>
      </c>
      <c r="H40" s="65"/>
      <c r="I40" s="176"/>
      <c r="J40" s="65"/>
      <c r="K40" s="65">
        <v>0.4</v>
      </c>
      <c r="L40" s="65">
        <v>0.8</v>
      </c>
      <c r="M40" s="65">
        <v>0.51200000000000001</v>
      </c>
      <c r="N40" s="69">
        <v>44</v>
      </c>
      <c r="O40" s="69">
        <v>75</v>
      </c>
      <c r="P40" s="69">
        <f t="shared" si="0"/>
        <v>0.06</v>
      </c>
      <c r="Q40" s="188">
        <f t="shared" si="1"/>
        <v>0</v>
      </c>
      <c r="R40" s="188">
        <f t="shared" si="2"/>
        <v>0</v>
      </c>
      <c r="S40" s="188">
        <f t="shared" si="3"/>
        <v>0</v>
      </c>
      <c r="T40" s="188">
        <f t="shared" si="4"/>
        <v>0</v>
      </c>
    </row>
    <row r="41" spans="2:33" ht="90" customHeight="1" thickBot="1">
      <c r="B41" s="61">
        <v>38</v>
      </c>
      <c r="C41" s="62">
        <v>224</v>
      </c>
      <c r="D41" s="62" t="s">
        <v>160</v>
      </c>
      <c r="E41" s="75" t="s">
        <v>159</v>
      </c>
      <c r="F41" s="64" t="s">
        <v>3</v>
      </c>
      <c r="G41" s="67">
        <v>1132</v>
      </c>
      <c r="H41" s="65"/>
      <c r="I41" s="176"/>
      <c r="J41" s="65"/>
      <c r="K41" s="65">
        <v>0.4</v>
      </c>
      <c r="L41" s="65">
        <v>0.8</v>
      </c>
      <c r="M41" s="65">
        <v>0.51200000000000001</v>
      </c>
      <c r="N41" s="69">
        <v>44</v>
      </c>
      <c r="O41" s="69">
        <v>75</v>
      </c>
      <c r="P41" s="69">
        <f t="shared" si="0"/>
        <v>0.06</v>
      </c>
      <c r="Q41" s="188">
        <f t="shared" si="1"/>
        <v>0</v>
      </c>
      <c r="R41" s="188">
        <f t="shared" si="2"/>
        <v>0</v>
      </c>
      <c r="S41" s="188">
        <f t="shared" si="3"/>
        <v>0</v>
      </c>
      <c r="T41" s="188">
        <f t="shared" si="4"/>
        <v>0</v>
      </c>
    </row>
    <row r="42" spans="2:33" ht="40.200000000000003" customHeight="1">
      <c r="B42" s="183">
        <v>39</v>
      </c>
      <c r="C42" s="62">
        <v>234</v>
      </c>
      <c r="D42" s="62" t="s">
        <v>158</v>
      </c>
      <c r="E42" s="75" t="s">
        <v>157</v>
      </c>
      <c r="F42" s="64" t="s">
        <v>156</v>
      </c>
      <c r="G42" s="67">
        <v>6500</v>
      </c>
      <c r="H42" s="65"/>
      <c r="I42" s="176"/>
      <c r="J42" s="65"/>
      <c r="K42" s="65">
        <v>0.4</v>
      </c>
      <c r="L42" s="65">
        <v>0.8</v>
      </c>
      <c r="M42" s="65">
        <v>0.51200000000000001</v>
      </c>
      <c r="N42" s="69">
        <v>44</v>
      </c>
      <c r="O42" s="69">
        <v>75</v>
      </c>
      <c r="P42" s="69">
        <f t="shared" si="0"/>
        <v>0.06</v>
      </c>
      <c r="Q42" s="188">
        <f t="shared" si="1"/>
        <v>0</v>
      </c>
      <c r="R42" s="188">
        <f t="shared" si="2"/>
        <v>0</v>
      </c>
      <c r="S42" s="188">
        <f t="shared" si="3"/>
        <v>0</v>
      </c>
      <c r="T42" s="188">
        <f t="shared" si="4"/>
        <v>0</v>
      </c>
    </row>
    <row r="43" spans="2:33" ht="29.4" thickBot="1">
      <c r="B43" s="61">
        <v>40</v>
      </c>
      <c r="C43" s="62">
        <v>150</v>
      </c>
      <c r="D43" s="62" t="s">
        <v>155</v>
      </c>
      <c r="E43" s="75" t="s">
        <v>154</v>
      </c>
      <c r="F43" s="64" t="s">
        <v>0</v>
      </c>
      <c r="G43" s="67">
        <v>65</v>
      </c>
      <c r="H43" s="65"/>
      <c r="I43" s="176"/>
      <c r="J43" s="65"/>
      <c r="K43" s="65">
        <v>0.4</v>
      </c>
      <c r="L43" s="65">
        <v>0.8</v>
      </c>
      <c r="M43" s="65">
        <v>0.51200000000000001</v>
      </c>
      <c r="N43" s="69">
        <v>44</v>
      </c>
      <c r="O43" s="69">
        <v>75</v>
      </c>
      <c r="P43" s="69">
        <f t="shared" si="0"/>
        <v>0.06</v>
      </c>
      <c r="Q43" s="188">
        <f t="shared" si="1"/>
        <v>0</v>
      </c>
      <c r="R43" s="188">
        <f t="shared" si="2"/>
        <v>0</v>
      </c>
      <c r="S43" s="188">
        <f t="shared" si="3"/>
        <v>0</v>
      </c>
      <c r="T43" s="188">
        <f t="shared" si="4"/>
        <v>0</v>
      </c>
    </row>
    <row r="44" spans="2:33" ht="104.4" customHeight="1">
      <c r="B44" s="183">
        <v>41</v>
      </c>
      <c r="C44" s="124"/>
      <c r="D44" s="124"/>
      <c r="E44" s="76" t="s">
        <v>27</v>
      </c>
      <c r="F44" s="65" t="s">
        <v>0</v>
      </c>
      <c r="G44" s="65">
        <v>262.74</v>
      </c>
      <c r="H44" s="177"/>
      <c r="I44" s="173"/>
      <c r="J44" s="67"/>
      <c r="K44" s="65">
        <v>0.4</v>
      </c>
      <c r="L44" s="65">
        <v>0.8</v>
      </c>
      <c r="M44" s="65">
        <v>0.51200000000000001</v>
      </c>
      <c r="N44" s="69">
        <v>44</v>
      </c>
      <c r="O44" s="69">
        <v>75</v>
      </c>
      <c r="P44" s="69">
        <f t="shared" si="0"/>
        <v>0.06</v>
      </c>
      <c r="Q44" s="188">
        <f t="shared" si="1"/>
        <v>0</v>
      </c>
      <c r="R44" s="188">
        <f t="shared" si="2"/>
        <v>0</v>
      </c>
      <c r="S44" s="188">
        <f t="shared" si="3"/>
        <v>0</v>
      </c>
      <c r="T44" s="188">
        <f t="shared" si="4"/>
        <v>0</v>
      </c>
      <c r="X44" s="169"/>
      <c r="Y44" s="17"/>
      <c r="Z44" s="16"/>
      <c r="AA44" s="14"/>
      <c r="AB44" s="14"/>
      <c r="AC44" s="25"/>
      <c r="AD44" s="168"/>
      <c r="AG44" s="170"/>
    </row>
    <row r="45" spans="2:33" ht="143.4" customHeight="1" thickBot="1">
      <c r="B45" s="61">
        <v>42</v>
      </c>
      <c r="C45" s="124"/>
      <c r="D45" s="124"/>
      <c r="E45" s="76" t="s">
        <v>26</v>
      </c>
      <c r="F45" s="62" t="s">
        <v>25</v>
      </c>
      <c r="G45" s="65">
        <v>28.01</v>
      </c>
      <c r="H45" s="177">
        <v>7.0025000000000004</v>
      </c>
      <c r="I45" s="173">
        <v>14.005000000000001</v>
      </c>
      <c r="J45" s="67"/>
      <c r="K45" s="65">
        <v>0.4</v>
      </c>
      <c r="L45" s="65">
        <v>0.8</v>
      </c>
      <c r="M45" s="65">
        <v>0.51200000000000001</v>
      </c>
      <c r="N45" s="69">
        <v>44</v>
      </c>
      <c r="O45" s="69">
        <v>75</v>
      </c>
      <c r="P45" s="69">
        <f t="shared" si="0"/>
        <v>0.06</v>
      </c>
      <c r="Q45" s="188">
        <f t="shared" si="1"/>
        <v>123.244</v>
      </c>
      <c r="R45" s="188">
        <f t="shared" si="2"/>
        <v>840.30000000000007</v>
      </c>
      <c r="S45" s="188">
        <f t="shared" si="3"/>
        <v>0</v>
      </c>
      <c r="T45" s="188">
        <f t="shared" si="4"/>
        <v>963.5440000000001</v>
      </c>
      <c r="X45" s="169"/>
      <c r="Y45" s="17"/>
      <c r="Z45" s="16"/>
      <c r="AA45" s="14"/>
      <c r="AB45" s="14"/>
      <c r="AC45" s="25"/>
      <c r="AD45" s="168"/>
      <c r="AG45" s="170"/>
    </row>
    <row r="46" spans="2:33" ht="120.6" customHeight="1">
      <c r="B46" s="183">
        <v>43</v>
      </c>
      <c r="C46" s="124"/>
      <c r="D46" s="124"/>
      <c r="E46" s="76" t="s">
        <v>24</v>
      </c>
      <c r="F46" s="62" t="s">
        <v>0</v>
      </c>
      <c r="G46" s="65">
        <v>882.44</v>
      </c>
      <c r="H46" s="177"/>
      <c r="I46" s="173"/>
      <c r="J46" s="67"/>
      <c r="K46" s="65">
        <v>0.4</v>
      </c>
      <c r="L46" s="65">
        <v>0.8</v>
      </c>
      <c r="M46" s="65">
        <v>0.51200000000000001</v>
      </c>
      <c r="N46" s="69">
        <v>44</v>
      </c>
      <c r="O46" s="69">
        <v>75</v>
      </c>
      <c r="P46" s="69">
        <f t="shared" si="0"/>
        <v>0.06</v>
      </c>
      <c r="Q46" s="188">
        <f t="shared" si="1"/>
        <v>0</v>
      </c>
      <c r="R46" s="188">
        <f t="shared" si="2"/>
        <v>0</v>
      </c>
      <c r="S46" s="188">
        <f t="shared" si="3"/>
        <v>0</v>
      </c>
      <c r="T46" s="188">
        <f t="shared" si="4"/>
        <v>0</v>
      </c>
      <c r="X46" s="169"/>
      <c r="Y46" s="17"/>
      <c r="Z46" s="16"/>
      <c r="AA46" s="14"/>
      <c r="AB46" s="14"/>
      <c r="AC46" s="25"/>
      <c r="AD46" s="168"/>
      <c r="AG46" s="170"/>
    </row>
    <row r="47" spans="2:33" ht="213" customHeight="1" thickBot="1">
      <c r="B47" s="61">
        <v>44</v>
      </c>
      <c r="C47" s="124"/>
      <c r="D47" s="124"/>
      <c r="E47" s="132" t="s">
        <v>17</v>
      </c>
      <c r="F47" s="62" t="s">
        <v>0</v>
      </c>
      <c r="G47" s="65">
        <v>119.38500000000001</v>
      </c>
      <c r="H47" s="177"/>
      <c r="I47" s="173"/>
      <c r="J47" s="67"/>
      <c r="K47" s="65">
        <v>0.4</v>
      </c>
      <c r="L47" s="65">
        <v>0.8</v>
      </c>
      <c r="M47" s="65">
        <v>0.51200000000000001</v>
      </c>
      <c r="N47" s="69">
        <v>44</v>
      </c>
      <c r="O47" s="69">
        <v>75</v>
      </c>
      <c r="P47" s="69">
        <f t="shared" si="0"/>
        <v>0.06</v>
      </c>
      <c r="Q47" s="188">
        <f t="shared" si="1"/>
        <v>0</v>
      </c>
      <c r="R47" s="188">
        <f t="shared" si="2"/>
        <v>0</v>
      </c>
      <c r="S47" s="188">
        <f t="shared" si="3"/>
        <v>0</v>
      </c>
      <c r="T47" s="188">
        <f t="shared" si="4"/>
        <v>0</v>
      </c>
      <c r="U47" s="31"/>
      <c r="V47" s="31"/>
      <c r="X47" s="169"/>
      <c r="Z47" s="16"/>
      <c r="AA47" s="31"/>
      <c r="AC47" s="25"/>
      <c r="AD47" s="168"/>
      <c r="AG47" s="170"/>
    </row>
    <row r="48" spans="2:33" ht="195.6" customHeight="1">
      <c r="B48" s="183">
        <v>45</v>
      </c>
      <c r="C48" s="124"/>
      <c r="D48" s="124"/>
      <c r="E48" s="189" t="s">
        <v>16</v>
      </c>
      <c r="F48" s="62" t="s">
        <v>3</v>
      </c>
      <c r="G48" s="65">
        <v>2</v>
      </c>
      <c r="H48" s="177"/>
      <c r="I48" s="173"/>
      <c r="J48" s="67"/>
      <c r="K48" s="65">
        <v>0.4</v>
      </c>
      <c r="L48" s="65">
        <v>0.8</v>
      </c>
      <c r="M48" s="65">
        <v>0.51200000000000001</v>
      </c>
      <c r="N48" s="69">
        <v>44</v>
      </c>
      <c r="O48" s="69">
        <v>75</v>
      </c>
      <c r="P48" s="69">
        <f t="shared" si="0"/>
        <v>0.06</v>
      </c>
      <c r="Q48" s="188">
        <f t="shared" si="1"/>
        <v>0</v>
      </c>
      <c r="R48" s="188">
        <f t="shared" si="2"/>
        <v>0</v>
      </c>
      <c r="S48" s="188">
        <f t="shared" si="3"/>
        <v>0</v>
      </c>
      <c r="T48" s="188">
        <f t="shared" si="4"/>
        <v>0</v>
      </c>
      <c r="U48" s="31"/>
      <c r="V48" s="31"/>
      <c r="X48" s="169"/>
      <c r="Z48" s="16"/>
      <c r="AA48" s="31"/>
      <c r="AC48" s="25"/>
      <c r="AD48" s="168"/>
      <c r="AG48" s="170"/>
    </row>
    <row r="49" spans="2:33" ht="47.4" customHeight="1" thickBot="1">
      <c r="B49" s="61">
        <v>46</v>
      </c>
      <c r="C49" s="124"/>
      <c r="D49" s="124"/>
      <c r="E49" s="76" t="s">
        <v>11</v>
      </c>
      <c r="F49" s="62" t="s">
        <v>0</v>
      </c>
      <c r="G49" s="65">
        <v>16</v>
      </c>
      <c r="H49" s="177"/>
      <c r="I49" s="173"/>
      <c r="J49" s="67"/>
      <c r="K49" s="65">
        <v>0.4</v>
      </c>
      <c r="L49" s="65">
        <v>0.8</v>
      </c>
      <c r="M49" s="65">
        <v>0.51200000000000001</v>
      </c>
      <c r="N49" s="69">
        <v>44</v>
      </c>
      <c r="O49" s="69">
        <v>75</v>
      </c>
      <c r="P49" s="69">
        <f t="shared" si="0"/>
        <v>0.06</v>
      </c>
      <c r="Q49" s="188">
        <f t="shared" si="1"/>
        <v>0</v>
      </c>
      <c r="R49" s="188">
        <f t="shared" si="2"/>
        <v>0</v>
      </c>
      <c r="S49" s="188">
        <f t="shared" si="3"/>
        <v>0</v>
      </c>
      <c r="T49" s="188">
        <f t="shared" si="4"/>
        <v>0</v>
      </c>
      <c r="U49" s="171"/>
      <c r="V49" s="171"/>
      <c r="W49" s="25"/>
      <c r="X49" s="169"/>
      <c r="Y49" s="25"/>
      <c r="Z49" s="25"/>
      <c r="AA49" s="171"/>
      <c r="AB49" s="25"/>
      <c r="AC49" s="25"/>
      <c r="AD49" s="168"/>
      <c r="AG49" s="170"/>
    </row>
    <row r="50" spans="2:33" ht="115.2">
      <c r="B50" s="183">
        <v>47</v>
      </c>
      <c r="C50" s="124"/>
      <c r="D50" s="124"/>
      <c r="E50" s="190" t="s">
        <v>10</v>
      </c>
      <c r="F50" s="62" t="s">
        <v>3</v>
      </c>
      <c r="G50" s="65">
        <v>1</v>
      </c>
      <c r="H50" s="177"/>
      <c r="I50" s="173"/>
      <c r="J50" s="67"/>
      <c r="K50" s="65">
        <v>0.4</v>
      </c>
      <c r="L50" s="65">
        <v>0.8</v>
      </c>
      <c r="M50" s="65">
        <v>0.51200000000000001</v>
      </c>
      <c r="N50" s="69">
        <v>44</v>
      </c>
      <c r="O50" s="69">
        <v>75</v>
      </c>
      <c r="P50" s="69">
        <f t="shared" si="0"/>
        <v>0.06</v>
      </c>
      <c r="Q50" s="188">
        <f t="shared" si="1"/>
        <v>0</v>
      </c>
      <c r="R50" s="188">
        <f t="shared" si="2"/>
        <v>0</v>
      </c>
      <c r="S50" s="188">
        <f t="shared" si="3"/>
        <v>0</v>
      </c>
      <c r="T50" s="188">
        <f t="shared" si="4"/>
        <v>0</v>
      </c>
      <c r="U50" s="171"/>
      <c r="V50" s="171"/>
      <c r="W50" s="25"/>
      <c r="X50" s="169"/>
      <c r="Y50" s="25"/>
      <c r="Z50" s="25"/>
      <c r="AA50" s="171"/>
      <c r="AB50" s="25"/>
      <c r="AC50" s="25"/>
      <c r="AD50" s="168"/>
      <c r="AG50" s="170"/>
    </row>
    <row r="51" spans="2:33" ht="175.8" customHeight="1" thickBot="1">
      <c r="B51" s="61">
        <v>48</v>
      </c>
      <c r="C51" s="124"/>
      <c r="D51" s="124"/>
      <c r="E51" s="132" t="s">
        <v>2</v>
      </c>
      <c r="F51" s="62" t="s">
        <v>0</v>
      </c>
      <c r="G51" s="140">
        <v>297.52</v>
      </c>
      <c r="H51" s="65"/>
      <c r="I51" s="173"/>
      <c r="J51" s="67"/>
      <c r="K51" s="65">
        <v>0.4</v>
      </c>
      <c r="L51" s="65">
        <v>0.8</v>
      </c>
      <c r="M51" s="65">
        <v>0.51200000000000001</v>
      </c>
      <c r="N51" s="69">
        <v>44</v>
      </c>
      <c r="O51" s="69">
        <v>75</v>
      </c>
      <c r="P51" s="69">
        <f t="shared" si="0"/>
        <v>0.06</v>
      </c>
      <c r="Q51" s="188">
        <f t="shared" si="1"/>
        <v>0</v>
      </c>
      <c r="R51" s="188">
        <f t="shared" si="2"/>
        <v>0</v>
      </c>
      <c r="S51" s="188">
        <f t="shared" si="3"/>
        <v>0</v>
      </c>
      <c r="T51" s="188">
        <f t="shared" si="4"/>
        <v>0</v>
      </c>
      <c r="X51" s="169"/>
      <c r="Y51" s="17"/>
      <c r="Z51" s="16"/>
      <c r="AA51" s="14"/>
      <c r="AB51" s="14"/>
      <c r="AC51" s="172"/>
      <c r="AD51" s="168"/>
      <c r="AG51" s="170"/>
    </row>
    <row r="52" spans="2:33" ht="182.4" customHeight="1">
      <c r="B52" s="183">
        <v>49</v>
      </c>
      <c r="C52" s="124"/>
      <c r="D52" s="124"/>
      <c r="E52" s="132" t="s">
        <v>1</v>
      </c>
      <c r="F52" s="62" t="s">
        <v>0</v>
      </c>
      <c r="G52" s="140">
        <v>163.08000000000001</v>
      </c>
      <c r="H52" s="65"/>
      <c r="I52" s="173"/>
      <c r="J52" s="67"/>
      <c r="K52" s="65">
        <v>0.4</v>
      </c>
      <c r="L52" s="65">
        <v>0.8</v>
      </c>
      <c r="M52" s="65">
        <v>0.51200000000000001</v>
      </c>
      <c r="N52" s="69">
        <v>44</v>
      </c>
      <c r="O52" s="69">
        <v>75</v>
      </c>
      <c r="P52" s="69">
        <f t="shared" si="0"/>
        <v>0.06</v>
      </c>
      <c r="Q52" s="188">
        <f t="shared" si="1"/>
        <v>0</v>
      </c>
      <c r="R52" s="188">
        <f t="shared" si="2"/>
        <v>0</v>
      </c>
      <c r="S52" s="188">
        <f t="shared" si="3"/>
        <v>0</v>
      </c>
      <c r="T52" s="188">
        <f t="shared" si="4"/>
        <v>0</v>
      </c>
      <c r="X52" s="169"/>
      <c r="Y52" s="17"/>
      <c r="Z52" s="16"/>
      <c r="AA52" s="14"/>
      <c r="AB52" s="14"/>
      <c r="AC52" s="172"/>
      <c r="AD52" s="168"/>
      <c r="AG52" s="170"/>
    </row>
    <row r="53" spans="2:33" ht="280.8" customHeight="1" thickBot="1">
      <c r="B53" s="61">
        <v>50</v>
      </c>
      <c r="C53" s="124"/>
      <c r="D53" s="124"/>
      <c r="E53" s="167" t="s">
        <v>543</v>
      </c>
      <c r="F53" s="64" t="s">
        <v>0</v>
      </c>
      <c r="G53" s="65">
        <v>110</v>
      </c>
      <c r="H53" s="177"/>
      <c r="I53" s="173"/>
      <c r="J53" s="67"/>
      <c r="K53" s="65">
        <v>0.4</v>
      </c>
      <c r="L53" s="65">
        <v>0.8</v>
      </c>
      <c r="M53" s="65">
        <v>0.51200000000000001</v>
      </c>
      <c r="N53" s="69">
        <v>44</v>
      </c>
      <c r="O53" s="69">
        <v>75</v>
      </c>
      <c r="P53" s="69">
        <f t="shared" si="0"/>
        <v>0.06</v>
      </c>
      <c r="Q53" s="188">
        <f t="shared" si="1"/>
        <v>0</v>
      </c>
      <c r="R53" s="188">
        <f t="shared" si="2"/>
        <v>0</v>
      </c>
      <c r="S53" s="188">
        <f t="shared" si="3"/>
        <v>0</v>
      </c>
      <c r="T53" s="188">
        <f t="shared" si="4"/>
        <v>0</v>
      </c>
      <c r="U53" s="171"/>
      <c r="V53" s="171"/>
      <c r="W53" s="25"/>
      <c r="X53" s="169"/>
      <c r="Y53" s="25"/>
      <c r="Z53" s="25"/>
      <c r="AA53" s="171"/>
      <c r="AB53" s="25"/>
      <c r="AC53" s="25"/>
      <c r="AD53" s="168"/>
      <c r="AG53" s="170"/>
    </row>
    <row r="54" spans="2:33" ht="292.8" customHeight="1">
      <c r="B54" s="183">
        <v>51</v>
      </c>
      <c r="C54" s="124"/>
      <c r="D54" s="124"/>
      <c r="E54" s="191" t="s">
        <v>544</v>
      </c>
      <c r="F54" s="64" t="s">
        <v>0</v>
      </c>
      <c r="G54" s="65">
        <v>62</v>
      </c>
      <c r="H54" s="177"/>
      <c r="I54" s="173"/>
      <c r="J54" s="67"/>
      <c r="K54" s="65">
        <v>0.4</v>
      </c>
      <c r="L54" s="65">
        <v>0.8</v>
      </c>
      <c r="M54" s="65">
        <v>0.51200000000000001</v>
      </c>
      <c r="N54" s="69">
        <v>44</v>
      </c>
      <c r="O54" s="69">
        <v>75</v>
      </c>
      <c r="P54" s="69">
        <f t="shared" si="0"/>
        <v>0.06</v>
      </c>
      <c r="Q54" s="188">
        <f t="shared" si="1"/>
        <v>0</v>
      </c>
      <c r="R54" s="188">
        <f t="shared" si="2"/>
        <v>0</v>
      </c>
      <c r="S54" s="188">
        <f t="shared" si="3"/>
        <v>0</v>
      </c>
      <c r="T54" s="188">
        <f t="shared" si="4"/>
        <v>0</v>
      </c>
      <c r="U54" s="171"/>
      <c r="V54" s="171"/>
      <c r="W54" s="25"/>
      <c r="X54" s="169"/>
      <c r="Y54" s="25"/>
      <c r="Z54" s="25"/>
      <c r="AA54" s="171"/>
      <c r="AB54" s="25"/>
      <c r="AC54" s="25"/>
      <c r="AD54" s="168"/>
      <c r="AG54" s="170"/>
    </row>
    <row r="55" spans="2:33" ht="39" customHeight="1" thickBot="1">
      <c r="B55" s="61">
        <v>52</v>
      </c>
      <c r="C55" s="124"/>
      <c r="D55" s="124"/>
      <c r="E55" s="191" t="s">
        <v>548</v>
      </c>
      <c r="F55" s="64" t="s">
        <v>0</v>
      </c>
      <c r="G55" s="65">
        <v>65</v>
      </c>
      <c r="H55" s="177"/>
      <c r="I55" s="173"/>
      <c r="J55" s="67"/>
      <c r="K55" s="65">
        <v>0.4</v>
      </c>
      <c r="L55" s="65">
        <v>0.8</v>
      </c>
      <c r="M55" s="65">
        <v>0.51200000000000001</v>
      </c>
      <c r="N55" s="69">
        <v>44</v>
      </c>
      <c r="O55" s="69">
        <v>75</v>
      </c>
      <c r="P55" s="69">
        <f t="shared" si="0"/>
        <v>0.06</v>
      </c>
      <c r="Q55" s="188">
        <f t="shared" si="1"/>
        <v>0</v>
      </c>
      <c r="R55" s="188">
        <f t="shared" si="2"/>
        <v>0</v>
      </c>
      <c r="S55" s="188">
        <f t="shared" si="3"/>
        <v>0</v>
      </c>
      <c r="T55" s="188">
        <f t="shared" si="4"/>
        <v>0</v>
      </c>
      <c r="U55" s="171"/>
      <c r="V55" s="171"/>
      <c r="W55" s="25"/>
      <c r="X55" s="169"/>
      <c r="Y55" s="25"/>
      <c r="Z55" s="25"/>
      <c r="AA55" s="171"/>
      <c r="AB55" s="25"/>
      <c r="AC55" s="25"/>
      <c r="AD55" s="168"/>
      <c r="AG55" s="170"/>
    </row>
    <row r="56" spans="2:33" ht="39" customHeight="1">
      <c r="B56" s="183">
        <v>53</v>
      </c>
      <c r="C56" s="124"/>
      <c r="D56" s="124"/>
      <c r="E56" s="191" t="s">
        <v>549</v>
      </c>
      <c r="F56" s="64" t="s">
        <v>103</v>
      </c>
      <c r="G56" s="65">
        <v>40</v>
      </c>
      <c r="H56" s="177"/>
      <c r="I56" s="173"/>
      <c r="J56" s="67"/>
      <c r="K56" s="65">
        <v>0.4</v>
      </c>
      <c r="L56" s="65">
        <v>0.8</v>
      </c>
      <c r="M56" s="65">
        <v>0.51200000000000001</v>
      </c>
      <c r="N56" s="69">
        <v>44</v>
      </c>
      <c r="O56" s="69">
        <v>75</v>
      </c>
      <c r="P56" s="69">
        <f t="shared" si="0"/>
        <v>0.06</v>
      </c>
      <c r="Q56" s="188">
        <f t="shared" si="1"/>
        <v>0</v>
      </c>
      <c r="R56" s="188">
        <f t="shared" si="2"/>
        <v>0</v>
      </c>
      <c r="S56" s="188">
        <f t="shared" si="3"/>
        <v>0</v>
      </c>
      <c r="T56" s="188">
        <f t="shared" si="4"/>
        <v>0</v>
      </c>
      <c r="U56" s="171"/>
      <c r="V56" s="171"/>
      <c r="W56" s="25"/>
      <c r="X56" s="169"/>
      <c r="Y56" s="25"/>
      <c r="Z56" s="25"/>
      <c r="AA56" s="171"/>
      <c r="AB56" s="25"/>
      <c r="AC56" s="25"/>
      <c r="AD56" s="168"/>
      <c r="AG56" s="170"/>
    </row>
    <row r="57" spans="2:33" ht="39" customHeight="1" thickBot="1">
      <c r="B57" s="61">
        <v>54</v>
      </c>
      <c r="C57" s="124"/>
      <c r="D57" s="124"/>
      <c r="E57" s="191" t="s">
        <v>536</v>
      </c>
      <c r="F57" s="64" t="s">
        <v>3</v>
      </c>
      <c r="G57" s="65">
        <v>3</v>
      </c>
      <c r="H57" s="177"/>
      <c r="I57" s="173"/>
      <c r="J57" s="67"/>
      <c r="K57" s="65">
        <v>0.4</v>
      </c>
      <c r="L57" s="65">
        <v>0.8</v>
      </c>
      <c r="M57" s="65">
        <v>0.51200000000000001</v>
      </c>
      <c r="N57" s="69">
        <v>44</v>
      </c>
      <c r="O57" s="69">
        <v>75</v>
      </c>
      <c r="P57" s="69">
        <f t="shared" si="0"/>
        <v>0.06</v>
      </c>
      <c r="Q57" s="188">
        <f t="shared" si="1"/>
        <v>0</v>
      </c>
      <c r="R57" s="188">
        <f t="shared" si="2"/>
        <v>0</v>
      </c>
      <c r="S57" s="188">
        <f t="shared" si="3"/>
        <v>0</v>
      </c>
      <c r="T57" s="188">
        <f t="shared" si="4"/>
        <v>0</v>
      </c>
      <c r="U57" s="171"/>
      <c r="V57" s="171"/>
      <c r="W57" s="25"/>
      <c r="X57" s="169"/>
      <c r="Y57" s="25"/>
      <c r="Z57" s="25"/>
      <c r="AA57" s="171"/>
      <c r="AB57" s="25"/>
      <c r="AC57" s="25"/>
      <c r="AD57" s="168"/>
      <c r="AG57" s="170"/>
    </row>
    <row r="58" spans="2:33" ht="227.4" customHeight="1">
      <c r="B58" s="183">
        <v>55</v>
      </c>
      <c r="C58" s="124"/>
      <c r="D58" s="124"/>
      <c r="E58" s="141" t="s">
        <v>553</v>
      </c>
      <c r="F58" s="64" t="s">
        <v>4</v>
      </c>
      <c r="G58" s="65">
        <v>1</v>
      </c>
      <c r="H58" s="177"/>
      <c r="I58" s="173"/>
      <c r="J58" s="67"/>
      <c r="K58" s="65">
        <v>0.4</v>
      </c>
      <c r="L58" s="65">
        <v>0.8</v>
      </c>
      <c r="M58" s="65">
        <v>0.51200000000000001</v>
      </c>
      <c r="N58" s="69">
        <v>44</v>
      </c>
      <c r="O58" s="69">
        <v>75</v>
      </c>
      <c r="P58" s="69">
        <f t="shared" si="0"/>
        <v>0.06</v>
      </c>
      <c r="Q58" s="188">
        <f t="shared" si="1"/>
        <v>0</v>
      </c>
      <c r="R58" s="188">
        <f t="shared" si="2"/>
        <v>0</v>
      </c>
      <c r="S58" s="188">
        <f t="shared" si="3"/>
        <v>0</v>
      </c>
      <c r="T58" s="188">
        <f t="shared" si="4"/>
        <v>0</v>
      </c>
      <c r="U58" s="171"/>
      <c r="V58" s="171"/>
      <c r="W58" s="25"/>
      <c r="X58" s="169"/>
      <c r="Y58" s="25"/>
      <c r="Z58" s="25"/>
      <c r="AA58" s="171"/>
      <c r="AB58" s="25"/>
      <c r="AC58" s="25"/>
      <c r="AD58" s="168"/>
      <c r="AG58" s="170"/>
    </row>
    <row r="59" spans="2:33" ht="231.6" customHeight="1" thickBot="1">
      <c r="B59" s="61">
        <v>56</v>
      </c>
      <c r="C59" s="97"/>
      <c r="D59" s="97"/>
      <c r="E59" s="131" t="s">
        <v>534</v>
      </c>
      <c r="F59" s="143" t="s">
        <v>4</v>
      </c>
      <c r="G59" s="137">
        <v>1</v>
      </c>
      <c r="H59" s="178"/>
      <c r="I59" s="174"/>
      <c r="J59" s="138"/>
      <c r="K59" s="137">
        <v>0.4</v>
      </c>
      <c r="L59" s="137">
        <v>0.8</v>
      </c>
      <c r="M59" s="137">
        <v>0.51200000000000001</v>
      </c>
      <c r="N59" s="180">
        <v>44</v>
      </c>
      <c r="O59" s="180">
        <v>75</v>
      </c>
      <c r="P59" s="180">
        <f t="shared" si="0"/>
        <v>0.06</v>
      </c>
      <c r="Q59" s="192">
        <f t="shared" si="1"/>
        <v>0</v>
      </c>
      <c r="R59" s="192">
        <f t="shared" si="2"/>
        <v>0</v>
      </c>
      <c r="S59" s="192">
        <f t="shared" si="3"/>
        <v>0</v>
      </c>
      <c r="T59" s="192">
        <f t="shared" si="4"/>
        <v>0</v>
      </c>
      <c r="U59" s="171"/>
      <c r="V59" s="171"/>
      <c r="W59" s="25"/>
      <c r="X59" s="169"/>
      <c r="Y59" s="25"/>
      <c r="Z59" s="25"/>
      <c r="AA59" s="171"/>
      <c r="AB59" s="25"/>
      <c r="AC59" s="25"/>
      <c r="AD59" s="168"/>
      <c r="AG59" s="170"/>
    </row>
    <row r="60" spans="2:33" ht="24" customHeight="1" thickBot="1">
      <c r="B60" s="213" t="s">
        <v>568</v>
      </c>
      <c r="C60" s="213"/>
      <c r="D60" s="213"/>
      <c r="E60" s="213"/>
      <c r="F60" s="213"/>
      <c r="G60" s="213"/>
      <c r="H60" s="213"/>
      <c r="I60" s="213"/>
      <c r="J60" s="213"/>
      <c r="K60" s="213"/>
      <c r="L60" s="213"/>
      <c r="M60" s="213"/>
      <c r="N60" s="213"/>
      <c r="O60" s="213"/>
      <c r="P60" s="213"/>
      <c r="Q60" s="213"/>
      <c r="R60" s="213"/>
      <c r="S60" s="213"/>
      <c r="T60" s="182">
        <f>SUM(T4:T59)</f>
        <v>494028.28389418678</v>
      </c>
    </row>
  </sheetData>
  <mergeCells count="24">
    <mergeCell ref="T1:T3"/>
    <mergeCell ref="B2:B3"/>
    <mergeCell ref="C2:C3"/>
    <mergeCell ref="D2:D3"/>
    <mergeCell ref="E2:E3"/>
    <mergeCell ref="F2:F3"/>
    <mergeCell ref="G2:G3"/>
    <mergeCell ref="H2:H3"/>
    <mergeCell ref="I2:I3"/>
    <mergeCell ref="N2:N3"/>
    <mergeCell ref="O2:O3"/>
    <mergeCell ref="K2:K3"/>
    <mergeCell ref="L2:L3"/>
    <mergeCell ref="M2:M3"/>
    <mergeCell ref="B60:S60"/>
    <mergeCell ref="N1:P1"/>
    <mergeCell ref="K1:M1"/>
    <mergeCell ref="J2:J3"/>
    <mergeCell ref="H1:J1"/>
    <mergeCell ref="Q1:S1"/>
    <mergeCell ref="P2:P3"/>
    <mergeCell ref="Q2:Q3"/>
    <mergeCell ref="R2:R3"/>
    <mergeCell ref="S2:S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RE-2</vt:lpstr>
      <vt:lpstr>seignorage </vt:lpstr>
      <vt:lpstr>'RE-2'!Print_Area</vt:lpstr>
      <vt:lpstr>'RE-2'!Print_Titles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2024-02-01T12:00:23Z</cp:lastPrinted>
  <dcterms:created xsi:type="dcterms:W3CDTF">2024-01-23T12:34:54Z</dcterms:created>
  <dcterms:modified xsi:type="dcterms:W3CDTF">2024-02-08T11:10:53Z</dcterms:modified>
</cp:coreProperties>
</file>